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560" windowWidth="14940" windowHeight="8400" tabRatio="881" firstSheet="10" activeTab="22"/>
  </bookViews>
  <sheets>
    <sheet name="List of tables" sheetId="1" r:id="rId1"/>
    <sheet name="Table1" sheetId="2" r:id="rId2"/>
    <sheet name="Table2" sheetId="3" r:id="rId3"/>
    <sheet name="Table 2a" sheetId="4" r:id="rId4"/>
    <sheet name="Table 2b" sheetId="5" r:id="rId5"/>
    <sheet name="Table 3" sheetId="6" r:id="rId6"/>
    <sheet name="Table 4" sheetId="7" r:id="rId7"/>
    <sheet name="Table 5" sheetId="8" r:id="rId8"/>
    <sheet name="Table 5a" sheetId="9" r:id="rId9"/>
    <sheet name="Table 6" sheetId="10" r:id="rId10"/>
    <sheet name="Table 6a" sheetId="11" r:id="rId11"/>
    <sheet name="Table 6b" sheetId="12" r:id="rId12"/>
    <sheet name="Table 6c" sheetId="13" r:id="rId13"/>
    <sheet name="Table 7" sheetId="14" r:id="rId14"/>
    <sheet name="Table 8" sheetId="15" r:id="rId15"/>
    <sheet name="Table 9" sheetId="16" r:id="rId16"/>
    <sheet name="Table 9a" sheetId="17" r:id="rId17"/>
    <sheet name="Table 9b" sheetId="18" r:id="rId18"/>
    <sheet name="Table 10" sheetId="19" r:id="rId19"/>
    <sheet name="Table 11" sheetId="20" r:id="rId20"/>
    <sheet name="Table 11a" sheetId="21" r:id="rId21"/>
    <sheet name="Table 11b" sheetId="22" r:id="rId22"/>
    <sheet name="Table12" sheetId="23" r:id="rId23"/>
    <sheet name="Table 12a" sheetId="24" r:id="rId24"/>
    <sheet name="Table 12b" sheetId="25" r:id="rId25"/>
    <sheet name="Table 12c" sheetId="26" r:id="rId26"/>
    <sheet name="Table 13" sheetId="27" r:id="rId27"/>
    <sheet name="Table 14" sheetId="28" r:id="rId28"/>
    <sheet name="Table 15" sheetId="29" r:id="rId29"/>
  </sheets>
  <externalReferences>
    <externalReference r:id="rId32"/>
    <externalReference r:id="rId33"/>
  </externalReferences>
  <definedNames>
    <definedName name="_xlfn.SINGLE" hidden="1">#NAME?</definedName>
    <definedName name="_xlnm.Print_Area" localSheetId="0">'List of tables'!$A$1:$S$47</definedName>
    <definedName name="_xlnm.Print_Area" localSheetId="4">'Table 2b'!#REF!</definedName>
    <definedName name="Region" localSheetId="0">#REF!</definedName>
    <definedName name="Region" localSheetId="27">'[2]Reference'!$S$2:$T$56</definedName>
    <definedName name="Region" localSheetId="28">'[2]Reference'!$S$2:$T$56</definedName>
    <definedName name="Region">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<sst xmlns="http://schemas.openxmlformats.org/spreadsheetml/2006/main" count="2020" uniqueCount="304">
  <si>
    <t>Country</t>
  </si>
  <si>
    <t>Canada</t>
  </si>
  <si>
    <t>France</t>
  </si>
  <si>
    <t>Portugal</t>
  </si>
  <si>
    <t>Total Europe</t>
  </si>
  <si>
    <t>Total North America</t>
  </si>
  <si>
    <t>Apparent Consumption</t>
  </si>
  <si>
    <t>Consommation Apparente</t>
  </si>
  <si>
    <t>Production</t>
  </si>
  <si>
    <t>Imports - Importations</t>
  </si>
  <si>
    <t>Exports - Exportations</t>
  </si>
  <si>
    <t>Pays</t>
  </si>
  <si>
    <t>Autriche</t>
  </si>
  <si>
    <t>Bulgarie</t>
  </si>
  <si>
    <t>Chypre</t>
  </si>
  <si>
    <t>Estonie</t>
  </si>
  <si>
    <t>Finlande</t>
  </si>
  <si>
    <t>Allemagne</t>
  </si>
  <si>
    <t>Hongrie</t>
  </si>
  <si>
    <t>Italie</t>
  </si>
  <si>
    <t>Lettonie</t>
  </si>
  <si>
    <t>Malte</t>
  </si>
  <si>
    <t>Pays-Bas</t>
  </si>
  <si>
    <t>Pologne</t>
  </si>
  <si>
    <t>Slovaquie</t>
  </si>
  <si>
    <t>Slovénie</t>
  </si>
  <si>
    <t>Espagne</t>
  </si>
  <si>
    <t>Suède</t>
  </si>
  <si>
    <t>Suisse</t>
  </si>
  <si>
    <t>République tchèque</t>
  </si>
  <si>
    <t>Royaume-Uni</t>
  </si>
  <si>
    <t>Ouzbékistan</t>
  </si>
  <si>
    <t>Etats-Unis</t>
  </si>
  <si>
    <t>Exports</t>
  </si>
  <si>
    <t>Imports</t>
  </si>
  <si>
    <t>5.NC.T</t>
  </si>
  <si>
    <r>
      <t>1000 m</t>
    </r>
    <r>
      <rPr>
        <vertAlign val="superscript"/>
        <sz val="10"/>
        <rFont val="Arial"/>
        <family val="2"/>
      </rPr>
      <t>3</t>
    </r>
  </si>
  <si>
    <t>SCIAGES CONIFERES</t>
  </si>
  <si>
    <t>TABLE 1</t>
  </si>
  <si>
    <t xml:space="preserve"> Austria</t>
  </si>
  <si>
    <t xml:space="preserve"> Bulgaria</t>
  </si>
  <si>
    <t xml:space="preserve"> Cyprus</t>
  </si>
  <si>
    <t xml:space="preserve"> Czech Republic</t>
  </si>
  <si>
    <t xml:space="preserve"> Estonia</t>
  </si>
  <si>
    <t xml:space="preserve"> Finland</t>
  </si>
  <si>
    <t xml:space="preserve"> France</t>
  </si>
  <si>
    <t xml:space="preserve"> Germany</t>
  </si>
  <si>
    <t xml:space="preserve"> Hungary</t>
  </si>
  <si>
    <t xml:space="preserve"> Italy</t>
  </si>
  <si>
    <t xml:space="preserve"> Latvia</t>
  </si>
  <si>
    <t xml:space="preserve"> Malta</t>
  </si>
  <si>
    <t xml:space="preserve"> Netherlands</t>
  </si>
  <si>
    <t xml:space="preserve"> Poland</t>
  </si>
  <si>
    <t xml:space="preserve"> Portugal</t>
  </si>
  <si>
    <t xml:space="preserve"> Slovakia</t>
  </si>
  <si>
    <t xml:space="preserve"> Slovenia</t>
  </si>
  <si>
    <t xml:space="preserve"> Spain</t>
  </si>
  <si>
    <t xml:space="preserve"> Sweden</t>
  </si>
  <si>
    <t xml:space="preserve"> Switzerland</t>
  </si>
  <si>
    <t xml:space="preserve"> United Kingdom</t>
  </si>
  <si>
    <t xml:space="preserve"> Uzbekistan</t>
  </si>
  <si>
    <t xml:space="preserve"> Canada</t>
  </si>
  <si>
    <t xml:space="preserve"> United States</t>
  </si>
  <si>
    <t>Total Amérique du Nord</t>
  </si>
  <si>
    <t>SCIAGES NON-CONIFERES (total)</t>
  </si>
  <si>
    <t>TABLE 2</t>
  </si>
  <si>
    <t>SCIAGES NON-CONIFERES (tropicale)</t>
  </si>
  <si>
    <t>TABLE 2b</t>
  </si>
  <si>
    <t>TABLE 2a</t>
  </si>
  <si>
    <t>TABLE 3</t>
  </si>
  <si>
    <t>PLYWOOD</t>
  </si>
  <si>
    <t>CONTREPLAQUES</t>
  </si>
  <si>
    <t>Luxembourg</t>
  </si>
  <si>
    <t xml:space="preserve"> Luxembourg</t>
  </si>
  <si>
    <t>TABLE 4</t>
  </si>
  <si>
    <t>ORIENTED STRAND BOARD (OSB)</t>
  </si>
  <si>
    <t>PANNEAUX STRUCTURAUX ORIENTES (OSB)</t>
  </si>
  <si>
    <t>TABLE 5a</t>
  </si>
  <si>
    <t>HARDBOARD</t>
  </si>
  <si>
    <t>PANNEAUX DURS</t>
  </si>
  <si>
    <t>TABLE 5</t>
  </si>
  <si>
    <t>FIBREBOARD</t>
  </si>
  <si>
    <t>PANNEAUX DE FIBRES</t>
  </si>
  <si>
    <t>Conifères</t>
  </si>
  <si>
    <t>TABLE 9a</t>
  </si>
  <si>
    <t>BOIS DE TRITURATION (RONDINS ET QUARTIERS)</t>
  </si>
  <si>
    <t>TABLE 9b</t>
  </si>
  <si>
    <t>WOOD RESIDUES, CHIPS AND PARTICLES</t>
  </si>
  <si>
    <t>DECHETS DE BOIS, PLAQUETTES ET PARTICULES</t>
  </si>
  <si>
    <t>PULPWOOD (total)</t>
  </si>
  <si>
    <t>BOIS DE TRITURATION (total)</t>
  </si>
  <si>
    <t>TABLE 9</t>
  </si>
  <si>
    <t>TABLE 7</t>
  </si>
  <si>
    <t>TABLE 8</t>
  </si>
  <si>
    <t>Net Trade</t>
  </si>
  <si>
    <t>TABLE 6a</t>
  </si>
  <si>
    <t>REMOVALS OF WOOD IN THE ROUGH</t>
  </si>
  <si>
    <t>QUANTITES ENLEVEES DE BOIS BRUT</t>
  </si>
  <si>
    <t>CONIFERES</t>
  </si>
  <si>
    <t>Total</t>
  </si>
  <si>
    <t>Logs</t>
  </si>
  <si>
    <t>Grumes</t>
  </si>
  <si>
    <t>Industrial wood - Bois industriels</t>
  </si>
  <si>
    <r>
      <t>Pulpwood</t>
    </r>
    <r>
      <rPr>
        <vertAlign val="superscript"/>
        <sz val="10"/>
        <rFont val="Arial"/>
        <family val="2"/>
      </rPr>
      <t xml:space="preserve"> a</t>
    </r>
  </si>
  <si>
    <r>
      <t>Bois de trituration</t>
    </r>
    <r>
      <rPr>
        <vertAlign val="superscript"/>
        <sz val="10"/>
        <rFont val="Arial"/>
        <family val="2"/>
      </rPr>
      <t xml:space="preserve"> a</t>
    </r>
  </si>
  <si>
    <r>
      <t>Other</t>
    </r>
    <r>
      <rPr>
        <vertAlign val="superscript"/>
        <sz val="10"/>
        <rFont val="Arial"/>
        <family val="2"/>
      </rPr>
      <t xml:space="preserve"> b</t>
    </r>
  </si>
  <si>
    <r>
      <t>Autre</t>
    </r>
    <r>
      <rPr>
        <vertAlign val="superscript"/>
        <sz val="10"/>
        <rFont val="Arial"/>
        <family val="2"/>
      </rPr>
      <t xml:space="preserve"> b</t>
    </r>
  </si>
  <si>
    <t>Pulpwood, round and split, as well as chips and particles produced directly</t>
  </si>
  <si>
    <t>therefrom and used as pulpwood</t>
  </si>
  <si>
    <t>Pitprops, poles, piling, posts etc.</t>
  </si>
  <si>
    <t xml:space="preserve">a </t>
  </si>
  <si>
    <t xml:space="preserve">b </t>
  </si>
  <si>
    <t xml:space="preserve">c </t>
  </si>
  <si>
    <t>Including chips and particles produced from wood in the rough and</t>
  </si>
  <si>
    <t>used for energy purposes</t>
  </si>
  <si>
    <t>Bois de trituration, rondins et quartiers, ainse que plaquettes et particules fabriquées</t>
  </si>
  <si>
    <t>directement à partir des rondins et quartiers et utilisées comme bois de trituration</t>
  </si>
  <si>
    <t>Bois de mine, poteaux, pilotis, piquets etc.</t>
  </si>
  <si>
    <t>Y compris plaquettes et particules fabriquées à partir du bois brut et utilisées</t>
  </si>
  <si>
    <t>à des fins energétiques</t>
  </si>
  <si>
    <t>TABLE 6b</t>
  </si>
  <si>
    <t>NON-CONIFERES</t>
  </si>
  <si>
    <t>TOTAL</t>
  </si>
  <si>
    <t>TABLE 6</t>
  </si>
  <si>
    <t>Paper and paperboard</t>
  </si>
  <si>
    <t>Papiers et cartons</t>
  </si>
  <si>
    <t>TABLE 11</t>
  </si>
  <si>
    <t>TABLE 12</t>
  </si>
  <si>
    <t>TABLE 10</t>
  </si>
  <si>
    <t>actual</t>
  </si>
  <si>
    <t>réels</t>
  </si>
  <si>
    <t>forecasts</t>
  </si>
  <si>
    <t>prévisions</t>
  </si>
  <si>
    <t xml:space="preserve"> – temperate zone</t>
  </si>
  <si>
    <t xml:space="preserve"> – tropical zone</t>
  </si>
  <si>
    <t>Sciages conifères</t>
  </si>
  <si>
    <t>Sciages non-conifères</t>
  </si>
  <si>
    <r>
      <t>a</t>
    </r>
    <r>
      <rPr>
        <sz val="10"/>
        <rFont val="Arial"/>
        <family val="2"/>
      </rPr>
      <t xml:space="preserve"> Countries which did not provide trade data are included in consumption data</t>
    </r>
  </si>
  <si>
    <t xml:space="preserve"> – zone tempérée</t>
  </si>
  <si>
    <t xml:space="preserve"> – zone tropicale</t>
  </si>
  <si>
    <t>Plywood</t>
  </si>
  <si>
    <t>Fibreboard</t>
  </si>
  <si>
    <t xml:space="preserve"> – Hardboard</t>
  </si>
  <si>
    <t>Contreplaqués</t>
  </si>
  <si>
    <t>Panneaux de fibres</t>
  </si>
  <si>
    <t xml:space="preserve"> – Durs</t>
  </si>
  <si>
    <t xml:space="preserve"> – MDF</t>
  </si>
  <si>
    <t xml:space="preserve"> – Residues, chips and particles</t>
  </si>
  <si>
    <t xml:space="preserve">   – conifères</t>
  </si>
  <si>
    <t xml:space="preserve">   – non-conifères</t>
  </si>
  <si>
    <r>
      <t>a</t>
    </r>
    <r>
      <rPr>
        <sz val="10"/>
        <rFont val="Arial"/>
        <family val="2"/>
      </rPr>
      <t xml:space="preserve"> La consommation comprend les pays qui n'ont pas fournies des données sur la commerce</t>
    </r>
  </si>
  <si>
    <t xml:space="preserve"> – Déchets, plaquettes et part.</t>
  </si>
  <si>
    <t>SAWN SOFTWOOD</t>
  </si>
  <si>
    <t>SAWN HARDWOOD (total)</t>
  </si>
  <si>
    <t>SAWN HARDWOOD (temperate)</t>
  </si>
  <si>
    <t>SAWN HARDWOOD (tropical)</t>
  </si>
  <si>
    <t>SOFTWOOD</t>
  </si>
  <si>
    <t>HARDWOOD</t>
  </si>
  <si>
    <t>HARDWOOD LOGS (temperate)</t>
  </si>
  <si>
    <t>HARDWOOD LOGS (tropical)</t>
  </si>
  <si>
    <r>
      <t xml:space="preserve"> Softwood logs </t>
    </r>
    <r>
      <rPr>
        <vertAlign val="superscript"/>
        <sz val="10"/>
        <rFont val="Arial"/>
        <family val="2"/>
      </rPr>
      <t>a</t>
    </r>
  </si>
  <si>
    <t>Sawn hardwood</t>
  </si>
  <si>
    <r>
      <t xml:space="preserve">Hardwood logs </t>
    </r>
    <r>
      <rPr>
        <vertAlign val="superscript"/>
        <sz val="10"/>
        <rFont val="Arial"/>
        <family val="2"/>
      </rPr>
      <t>a</t>
    </r>
  </si>
  <si>
    <t xml:space="preserve">   – hardwood</t>
  </si>
  <si>
    <t xml:space="preserve">   – softwood</t>
  </si>
  <si>
    <t>Sawn softwood</t>
  </si>
  <si>
    <r>
      <t xml:space="preserve">Apparent Consumption </t>
    </r>
    <r>
      <rPr>
        <vertAlign val="superscript"/>
        <sz val="10"/>
        <rFont val="Arial"/>
        <family val="2"/>
      </rPr>
      <t>a</t>
    </r>
  </si>
  <si>
    <r>
      <t xml:space="preserve">Consommation Apparente </t>
    </r>
    <r>
      <rPr>
        <vertAlign val="superscript"/>
        <sz val="10"/>
        <rFont val="Arial"/>
        <family val="2"/>
      </rPr>
      <t>a</t>
    </r>
  </si>
  <si>
    <t>Commerce Net</t>
  </si>
  <si>
    <r>
      <t xml:space="preserve"> Grumes de conifères </t>
    </r>
    <r>
      <rPr>
        <vertAlign val="superscript"/>
        <sz val="10"/>
        <rFont val="Arial"/>
        <family val="2"/>
      </rPr>
      <t>a</t>
    </r>
  </si>
  <si>
    <r>
      <t xml:space="preserve"> Grumes de non-conifères </t>
    </r>
    <r>
      <rPr>
        <vertAlign val="superscript"/>
        <sz val="10"/>
        <rFont val="Arial"/>
        <family val="2"/>
      </rPr>
      <t>a</t>
    </r>
  </si>
  <si>
    <r>
      <t xml:space="preserve"> Bois de trituration </t>
    </r>
    <r>
      <rPr>
        <vertAlign val="superscript"/>
        <sz val="10"/>
        <rFont val="Arial"/>
        <family val="2"/>
      </rPr>
      <t>a</t>
    </r>
  </si>
  <si>
    <r>
      <t xml:space="preserve"> Pulpwood </t>
    </r>
    <r>
      <rPr>
        <vertAlign val="superscript"/>
        <sz val="10"/>
        <rFont val="Arial"/>
        <family val="2"/>
      </rPr>
      <t>a</t>
    </r>
  </si>
  <si>
    <t>GRUMES DE NON-CONIFERES (tropicale)</t>
  </si>
  <si>
    <t>Non-conifères</t>
  </si>
  <si>
    <t>VENEER SHEETS</t>
  </si>
  <si>
    <t>FEUILLES DE PLACAGE</t>
  </si>
  <si>
    <t>WOOD PULP</t>
  </si>
  <si>
    <t>PATE DE BOIS</t>
  </si>
  <si>
    <t>PAPER AND PAPERBOARD</t>
  </si>
  <si>
    <t>PAPIERS ET CARTONS</t>
  </si>
  <si>
    <r>
      <t>1000 m</t>
    </r>
    <r>
      <rPr>
        <sz val="10"/>
        <rFont val="Arial"/>
        <family val="2"/>
      </rPr>
      <t>t</t>
    </r>
  </si>
  <si>
    <t>TABLE 6c</t>
  </si>
  <si>
    <r>
      <t xml:space="preserve">Wood fuel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
Bois de chauffage </t>
    </r>
    <r>
      <rPr>
        <vertAlign val="superscript"/>
        <sz val="10"/>
        <rFont val="Arial"/>
        <family val="2"/>
      </rPr>
      <t>c</t>
    </r>
  </si>
  <si>
    <t>TABLE 11a</t>
  </si>
  <si>
    <t>TABLE 11b</t>
  </si>
  <si>
    <t>TABLE 12a</t>
  </si>
  <si>
    <t>TABLE 12b</t>
  </si>
  <si>
    <t>TABLE 12c</t>
  </si>
  <si>
    <t>OSB</t>
  </si>
  <si>
    <t>Softwood</t>
  </si>
  <si>
    <t>Hardwood</t>
  </si>
  <si>
    <r>
      <t xml:space="preserve"> – temperate zone </t>
    </r>
    <r>
      <rPr>
        <vertAlign val="superscript"/>
        <sz val="10"/>
        <rFont val="Arial"/>
        <family val="2"/>
      </rPr>
      <t>b</t>
    </r>
  </si>
  <si>
    <t>Veneer sheets</t>
  </si>
  <si>
    <r>
      <t xml:space="preserve"> – tropical zone </t>
    </r>
    <r>
      <rPr>
        <vertAlign val="superscript"/>
        <sz val="10"/>
        <rFont val="Arial"/>
        <family val="2"/>
      </rPr>
      <t>b</t>
    </r>
  </si>
  <si>
    <t>Wood pulp</t>
  </si>
  <si>
    <t>Pâte de bois</t>
  </si>
  <si>
    <r>
      <t xml:space="preserve"> – zone tempérée </t>
    </r>
    <r>
      <rPr>
        <vertAlign val="superscript"/>
        <sz val="10"/>
        <rFont val="Arial"/>
        <family val="2"/>
      </rPr>
      <t>b</t>
    </r>
  </si>
  <si>
    <r>
      <t xml:space="preserve"> – zone tropicale </t>
    </r>
    <r>
      <rPr>
        <vertAlign val="superscript"/>
        <sz val="10"/>
        <rFont val="Arial"/>
        <family val="2"/>
      </rPr>
      <t>b</t>
    </r>
  </si>
  <si>
    <t xml:space="preserve"> Pulpwood</t>
  </si>
  <si>
    <t xml:space="preserve"> Bois de trituration</t>
  </si>
  <si>
    <t>Feuilles de placage</t>
  </si>
  <si>
    <t xml:space="preserve"> Softwood logs</t>
  </si>
  <si>
    <t>Hardwood logs</t>
  </si>
  <si>
    <t xml:space="preserve"> Grumes de conifères</t>
  </si>
  <si>
    <t xml:space="preserve"> Grumes de non-conifères</t>
  </si>
  <si>
    <r>
      <t>b</t>
    </r>
    <r>
      <rPr>
        <sz val="10"/>
        <rFont val="Arial"/>
        <family val="2"/>
      </rPr>
      <t xml:space="preserve"> Trade figures by zone do not equal the total as some countries cannot provide data for both zones</t>
    </r>
  </si>
  <si>
    <r>
      <t xml:space="preserve"> Finland </t>
    </r>
    <r>
      <rPr>
        <vertAlign val="superscript"/>
        <sz val="10"/>
        <rFont val="Arial"/>
        <family val="2"/>
      </rPr>
      <t>a</t>
    </r>
  </si>
  <si>
    <r>
      <t xml:space="preserve"> Finlande </t>
    </r>
    <r>
      <rPr>
        <vertAlign val="superscript"/>
        <sz val="10"/>
        <rFont val="Arial"/>
        <family val="2"/>
      </rPr>
      <t>a</t>
    </r>
  </si>
  <si>
    <t>GRUMES DE NON-CONIFERES (zone tempérée)</t>
  </si>
  <si>
    <t>SCIAGES NON-CONIFERES (zone tempérée)</t>
  </si>
  <si>
    <t xml:space="preserve">   en raison du fait que certains pays ne peuvent les différencier. </t>
  </si>
  <si>
    <r>
      <t>a</t>
    </r>
    <r>
      <rPr>
        <sz val="10"/>
        <rFont val="Arial"/>
        <family val="2"/>
      </rPr>
      <t xml:space="preserve"> La consommation comprend les pays qui n'ont pas fourni des données sur le commerce</t>
    </r>
  </si>
  <si>
    <r>
      <t>b</t>
    </r>
    <r>
      <rPr>
        <sz val="10"/>
        <rFont val="Arial"/>
        <family val="2"/>
      </rPr>
      <t xml:space="preserve"> Les chiffres du commerce par zone ne correspondent pas aux totaux </t>
    </r>
  </si>
  <si>
    <r>
      <t>a</t>
    </r>
    <r>
      <rPr>
        <sz val="10"/>
        <rFont val="Arial"/>
        <family val="2"/>
      </rPr>
      <t xml:space="preserve"> imports exclude dissolving pulp</t>
    </r>
  </si>
  <si>
    <r>
      <t>a</t>
    </r>
    <r>
      <rPr>
        <sz val="10"/>
        <rFont val="Arial"/>
        <family val="2"/>
      </rPr>
      <t xml:space="preserve"> les importations excluent pâte à dissoudre</t>
    </r>
  </si>
  <si>
    <r>
      <t xml:space="preserve"> Canada </t>
    </r>
    <r>
      <rPr>
        <vertAlign val="superscript"/>
        <sz val="10"/>
        <rFont val="Arial"/>
        <family val="2"/>
      </rPr>
      <t>a</t>
    </r>
  </si>
  <si>
    <r>
      <t xml:space="preserve"> United States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</si>
  <si>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converted from nominal to actual size using factor of 0.72</t>
    </r>
  </si>
  <si>
    <r>
      <t xml:space="preserve"> Etats-Unis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</si>
  <si>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convertis du dimension nominale au véritable avec une facteur du 0.72</t>
    </r>
  </si>
  <si>
    <t>Total EECCA</t>
  </si>
  <si>
    <t>Total EOCAC</t>
  </si>
  <si>
    <t>Serbie</t>
  </si>
  <si>
    <t xml:space="preserve"> Serbia</t>
  </si>
  <si>
    <t>Monténégro</t>
  </si>
  <si>
    <r>
      <t>PARTICLE BOARD</t>
    </r>
    <r>
      <rPr>
        <sz val="10"/>
        <rFont val="Arial"/>
        <family val="2"/>
      </rPr>
      <t xml:space="preserve"> (excluding OSB)</t>
    </r>
  </si>
  <si>
    <t>Particle board (excluding OSB)</t>
  </si>
  <si>
    <r>
      <t>PANNEAUX DE PARTICULES</t>
    </r>
    <r>
      <rPr>
        <sz val="10"/>
        <rFont val="Arial"/>
        <family val="2"/>
      </rPr>
      <t xml:space="preserve"> (ne comprennent pas l'OSB)</t>
    </r>
  </si>
  <si>
    <t>Pann. de particules (sauf OSB)</t>
  </si>
  <si>
    <t xml:space="preserve"> – Pulp logs</t>
  </si>
  <si>
    <t xml:space="preserve"> – Bois ronds de trituration</t>
  </si>
  <si>
    <t xml:space="preserve"> Pologne</t>
  </si>
  <si>
    <t>Includes wood residues, chips and particles for all purposes</t>
  </si>
  <si>
    <t>Comprend les dechets de bois, plaquettes et particules pour toute utilisation</t>
  </si>
  <si>
    <t>AUTRES PANNEAUX DE FIBRES</t>
  </si>
  <si>
    <t>OTHER FIBREBOARD</t>
  </si>
  <si>
    <t>TABLE 13</t>
  </si>
  <si>
    <t>TABLE 14</t>
  </si>
  <si>
    <t>TABLE 15</t>
  </si>
  <si>
    <t>List of Tables and Notes</t>
  </si>
  <si>
    <t>Table 1 - Sawn Softwood</t>
  </si>
  <si>
    <t>Table 2 - Sawn Hardwood (total)</t>
  </si>
  <si>
    <t>Table 2a - Sawn Hardwood (temperate)</t>
  </si>
  <si>
    <t>Table 2b - Sawn Hardwood (tropical)</t>
  </si>
  <si>
    <t>Table 3 - Veneer Sheets</t>
  </si>
  <si>
    <t>Table 4 - Plywood</t>
  </si>
  <si>
    <t>Table 5 - Particle Board (excluding OSB)</t>
  </si>
  <si>
    <t>Table 5a - Oriented Strand Board</t>
  </si>
  <si>
    <t>Table 6 - Fibreboard</t>
  </si>
  <si>
    <t>Table 6a - Hardboard</t>
  </si>
  <si>
    <t>Table 7 - Wood Pulp</t>
  </si>
  <si>
    <t>Table 8 - Paper and Paperboard</t>
  </si>
  <si>
    <t>Table 9 - Removals of wood in the rough</t>
  </si>
  <si>
    <t>Table 9a - Removals of wood in the rough (softwood)</t>
  </si>
  <si>
    <t>Table 9b - Removals of wood in the rough (hardwood)</t>
  </si>
  <si>
    <t>Table 11a - Hardwood logs (temperate)</t>
  </si>
  <si>
    <t>Table 11b - Hardwood logs (tropical)</t>
  </si>
  <si>
    <t>Table 12 - Pulpwood</t>
  </si>
  <si>
    <t>Table 12a - Pulpwood (softwood)</t>
  </si>
  <si>
    <t>Table 12b - Pulpwood (hardwood)</t>
  </si>
  <si>
    <t>Table 12c - Wood Residues, Chips and Particles</t>
  </si>
  <si>
    <t>Countries with nil, missing or confidential data for all years on a table are not shown.</t>
  </si>
  <si>
    <t xml:space="preserve"> – Other board</t>
  </si>
  <si>
    <t xml:space="preserve"> – Autres panneaux</t>
  </si>
  <si>
    <t>Table 13 - Wood Pellets</t>
  </si>
  <si>
    <t>WOOD PELLETS</t>
  </si>
  <si>
    <t>GRANULES DE BOIS</t>
  </si>
  <si>
    <t>Wood Pellets</t>
  </si>
  <si>
    <r>
      <t>million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(pulp, paper and pellets million m.t. - pâte de bois, papiers et cartons, et granulés en millions de tonnes métriques)</t>
    </r>
  </si>
  <si>
    <t>Granulés de bois</t>
  </si>
  <si>
    <t>Wood pellets</t>
  </si>
  <si>
    <t>million m3 (pulp, paper and pellets million m.t. - pâte de bois, papiers et cartons, et granulés en millions de tonnes métriques)</t>
  </si>
  <si>
    <t xml:space="preserve">For tables 1-13, data in italics are secretariat estimates or repeated data. All other data are from national sources and are of course estimates for the current and future year. </t>
  </si>
  <si>
    <t>Softwood = coniferous, hardwood = non-coniferous</t>
  </si>
  <si>
    <t>Table 6b - MDF/HDF</t>
  </si>
  <si>
    <t>MDF/HDF</t>
  </si>
  <si>
    <t>Table 10 - Softwood sawlogs</t>
  </si>
  <si>
    <t>Table 11 - Hardwood sawlogs</t>
  </si>
  <si>
    <t>SOFTWOOD SAWLOGS</t>
  </si>
  <si>
    <t>GRUMES DE SCIAGES DES CONIFERES</t>
  </si>
  <si>
    <t>GRUMES DE SCIAGES DES NON-CONIFERES</t>
  </si>
  <si>
    <t>HARDWOOD SAWLOGS (total)</t>
  </si>
  <si>
    <t>PULPWOOD LOGS (ROUND AND SPLIT)</t>
  </si>
  <si>
    <t>Data are calculated by subtracting OSB from the particleboard/OSB total - les données sont calculées en soustrayant les OSB du total des panneaux de particules et OSB.</t>
  </si>
  <si>
    <t>Notes: Data in italics are estimated by the secretariat.  EECCA is Eastern Europe, Caucasus and Central Asia.</t>
  </si>
  <si>
    <t>Data only for those countries providing forecasts - Données uniquement pour les pays fournissant des prévisions</t>
  </si>
  <si>
    <r>
      <t>1000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- Data only for those countries providing forecasts - Données uniquement pour les pays fournissant des prévisions</t>
    </r>
  </si>
  <si>
    <r>
      <t>1000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- Data only for those countries providing forecasts - Données uniquement pour les pays fournissant des prévisions</t>
    </r>
  </si>
  <si>
    <t xml:space="preserve"> Montenegro</t>
  </si>
  <si>
    <t>In contrast to previous years, data are shown only for countries providing forecasts. Sub-regional totals are only for reporting countries.</t>
  </si>
  <si>
    <t>Table 6c - Other Fibreboard</t>
  </si>
  <si>
    <t>Data for the two latest years are forecasts.</t>
  </si>
  <si>
    <t>Note: Definition of veneers excludes domestic use for plywood.</t>
  </si>
  <si>
    <t xml:space="preserve">La définition des placages exclus la conversion directe en contreplaqué. </t>
  </si>
  <si>
    <t>Source:  UNECE Committee on Forests and the Forest Industry , November 2023, http://www.unece.org/forests/fpm/timbercommittee.html</t>
  </si>
  <si>
    <t>Table 14 - Europe: Summary table of market forecasts for 2023 and 2024</t>
  </si>
  <si>
    <t>Table 15 - North America: Summary table of market forecasts for 2023 and 2024</t>
  </si>
  <si>
    <t>In contrast to years prior to 2020, data are shown only for countries providing forecasts. Sub-regional totals thus reflect only the reporting countries of the subregion.</t>
  </si>
  <si>
    <t>Confidential data have not been included.
Please inform secretariat in case you notice any confidential data which might have been included inadvertently.</t>
  </si>
  <si>
    <t>Wherever the forecast data is incomplete, then data is repeated to avoid skewing.</t>
  </si>
  <si>
    <t>Consumption figures are the sum of production and national imports minus national exports. 
Softwood = coniferous, hardwood = non-coniferous.
United Kingdom production figures for OSB is secretariat estimate.</t>
  </si>
  <si>
    <t>Uzbekistan – data extrapolated by the Secretariat based on national data for the first eight months 2023.</t>
  </si>
  <si>
    <t>Poland - The trade turnover is based on data that includes the estimated value of trade turnover by entities exempt from the reporting obligation. These trade turnover figures are estimated at 3%. Roundwood: sawlogs and veneer logs and pulpwood and wood fuel - with removals from trees and shrubs outside the forest, including forest chips, with stump. Residues - production excluding recovered wood.</t>
  </si>
</sst>
</file>

<file path=xl/styles.xml><?xml version="1.0" encoding="utf-8"?>
<styleSheet xmlns="http://schemas.openxmlformats.org/spreadsheetml/2006/main">
  <numFmts count="65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CHF&quot;#,##0;\-&quot;CHF&quot;#,##0"/>
    <numFmt numFmtId="177" formatCode="&quot;CHF&quot;#,##0;[Red]\-&quot;CHF&quot;#,##0"/>
    <numFmt numFmtId="178" formatCode="&quot;CHF&quot;#,##0.00;\-&quot;CHF&quot;#,##0.00"/>
    <numFmt numFmtId="179" formatCode="&quot;CHF&quot;#,##0.00;[Red]\-&quot;CHF&quot;#,##0.00"/>
    <numFmt numFmtId="180" formatCode="_-&quot;CHF&quot;* #,##0_-;\-&quot;CHF&quot;* #,##0_-;_-&quot;CHF&quot;* &quot;-&quot;_-;_-@_-"/>
    <numFmt numFmtId="181" formatCode="_-&quot;CHF&quot;* #,##0.00_-;\-&quot;CHF&quot;* #,##0.00_-;_-&quot;CHF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Fr.&quot;#,##0_);\(&quot;Fr.&quot;#,##0\)"/>
    <numFmt numFmtId="191" formatCode="&quot;Fr.&quot;#,##0_);[Red]\(&quot;Fr.&quot;#,##0\)"/>
    <numFmt numFmtId="192" formatCode="&quot;Fr.&quot;#,##0.00_);\(&quot;Fr.&quot;#,##0.00\)"/>
    <numFmt numFmtId="193" formatCode="&quot;Fr.&quot;#,##0.00_);[Red]\(&quot;Fr.&quot;#,##0.00\)"/>
    <numFmt numFmtId="194" formatCode="_(&quot;Fr.&quot;* #,##0_);_(&quot;Fr.&quot;* \(#,##0\);_(&quot;Fr.&quot;* &quot;-&quot;_);_(@_)"/>
    <numFmt numFmtId="195" formatCode="_(&quot;Fr.&quot;* #,##0.00_);_(&quot;Fr.&quot;* \(#,##0.00\);_(&quot;Fr.&quot;* &quot;-&quot;??_);_(@_)"/>
    <numFmt numFmtId="196" formatCode="&quot;SFr.&quot;\ #,##0;&quot;SFr.&quot;\ \-#,##0"/>
    <numFmt numFmtId="197" formatCode="&quot;SFr.&quot;\ #,##0;[Red]&quot;SFr.&quot;\ \-#,##0"/>
    <numFmt numFmtId="198" formatCode="&quot;SFr.&quot;\ #,##0.00;&quot;SFr.&quot;\ \-#,##0.00"/>
    <numFmt numFmtId="199" formatCode="&quot;SFr.&quot;\ #,##0.00;[Red]&quot;SFr.&quot;\ \-#,##0.00"/>
    <numFmt numFmtId="200" formatCode="_ &quot;SFr.&quot;\ * #,##0_ ;_ &quot;SFr.&quot;\ * \-#,##0_ ;_ &quot;SFr.&quot;\ * &quot;-&quot;_ ;_ @_ "/>
    <numFmt numFmtId="201" formatCode="_ * #,##0_ ;_ * \-#,##0_ ;_ * &quot;-&quot;_ ;_ @_ "/>
    <numFmt numFmtId="202" formatCode="_ &quot;SFr.&quot;\ * #,##0.00_ ;_ &quot;SFr.&quot;\ * \-#,##0.00_ ;_ &quot;SFr.&quot;\ * &quot;-&quot;??_ ;_ @_ "/>
    <numFmt numFmtId="203" formatCode="_ * #,##0.00_ ;_ * \-#,##0.00_ ;_ * &quot;-&quot;??_ ;_ @_ "/>
    <numFmt numFmtId="204" formatCode="\ @"/>
    <numFmt numFmtId="205" formatCode="#,###_ "/>
    <numFmt numFmtId="206" formatCode="#,##0_ "/>
    <numFmt numFmtId="207" formatCode="0.0%"/>
    <numFmt numFmtId="208" formatCode="#,##0.00_ "/>
    <numFmt numFmtId="209" formatCode="#,##0.00__"/>
    <numFmt numFmtId="210" formatCode="0.0%__"/>
    <numFmt numFmtId="211" formatCode="#,##0.0__"/>
    <numFmt numFmtId="212" formatCode="@__"/>
    <numFmt numFmtId="213" formatCode="@\ "/>
    <numFmt numFmtId="214" formatCode="#,##0.0"/>
    <numFmt numFmtId="215" formatCode="0.00000"/>
    <numFmt numFmtId="216" formatCode="#,##0.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6" xfId="0" applyFont="1" applyBorder="1" applyAlignment="1">
      <alignment/>
    </xf>
    <xf numFmtId="204" fontId="0" fillId="0" borderId="14" xfId="0" applyNumberFormat="1" applyBorder="1" applyAlignment="1">
      <alignment/>
    </xf>
    <xf numFmtId="204" fontId="0" fillId="0" borderId="15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06" fontId="1" fillId="0" borderId="0" xfId="0" applyNumberFormat="1" applyFont="1" applyBorder="1" applyAlignment="1">
      <alignment/>
    </xf>
    <xf numFmtId="206" fontId="4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/>
    </xf>
    <xf numFmtId="204" fontId="5" fillId="0" borderId="14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204" fontId="0" fillId="0" borderId="14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204" fontId="0" fillId="0" borderId="10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208" fontId="0" fillId="0" borderId="31" xfId="0" applyNumberFormat="1" applyFont="1" applyBorder="1" applyAlignment="1">
      <alignment/>
    </xf>
    <xf numFmtId="208" fontId="0" fillId="0" borderId="32" xfId="0" applyNumberFormat="1" applyFont="1" applyBorder="1" applyAlignment="1">
      <alignment/>
    </xf>
    <xf numFmtId="208" fontId="0" fillId="0" borderId="12" xfId="0" applyNumberFormat="1" applyFont="1" applyBorder="1" applyAlignment="1">
      <alignment/>
    </xf>
    <xf numFmtId="208" fontId="0" fillId="0" borderId="33" xfId="0" applyNumberFormat="1" applyFont="1" applyBorder="1" applyAlignment="1">
      <alignment/>
    </xf>
    <xf numFmtId="208" fontId="0" fillId="0" borderId="34" xfId="0" applyNumberFormat="1" applyFont="1" applyBorder="1" applyAlignment="1">
      <alignment/>
    </xf>
    <xf numFmtId="208" fontId="0" fillId="0" borderId="13" xfId="0" applyNumberFormat="1" applyFont="1" applyBorder="1" applyAlignment="1">
      <alignment/>
    </xf>
    <xf numFmtId="208" fontId="0" fillId="0" borderId="27" xfId="0" applyNumberFormat="1" applyFont="1" applyBorder="1" applyAlignment="1">
      <alignment/>
    </xf>
    <xf numFmtId="208" fontId="0" fillId="0" borderId="35" xfId="0" applyNumberFormat="1" applyFont="1" applyBorder="1" applyAlignment="1">
      <alignment/>
    </xf>
    <xf numFmtId="208" fontId="0" fillId="0" borderId="17" xfId="0" applyNumberFormat="1" applyFont="1" applyBorder="1" applyAlignment="1">
      <alignment/>
    </xf>
    <xf numFmtId="208" fontId="6" fillId="32" borderId="27" xfId="0" applyNumberFormat="1" applyFont="1" applyFill="1" applyBorder="1" applyAlignment="1">
      <alignment/>
    </xf>
    <xf numFmtId="208" fontId="6" fillId="32" borderId="35" xfId="0" applyNumberFormat="1" applyFont="1" applyFill="1" applyBorder="1" applyAlignment="1">
      <alignment/>
    </xf>
    <xf numFmtId="208" fontId="6" fillId="32" borderId="17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204" fontId="0" fillId="0" borderId="15" xfId="0" applyNumberFormat="1" applyFont="1" applyBorder="1" applyAlignment="1">
      <alignment/>
    </xf>
    <xf numFmtId="208" fontId="0" fillId="0" borderId="33" xfId="0" applyNumberFormat="1" applyFont="1" applyBorder="1" applyAlignment="1">
      <alignment horizontal="right"/>
    </xf>
    <xf numFmtId="208" fontId="0" fillId="0" borderId="34" xfId="0" applyNumberFormat="1" applyFont="1" applyBorder="1" applyAlignment="1">
      <alignment horizontal="right"/>
    </xf>
    <xf numFmtId="208" fontId="0" fillId="0" borderId="13" xfId="0" applyNumberFormat="1" applyFont="1" applyBorder="1" applyAlignment="1">
      <alignment horizontal="right"/>
    </xf>
    <xf numFmtId="208" fontId="0" fillId="0" borderId="27" xfId="0" applyNumberFormat="1" applyFont="1" applyBorder="1" applyAlignment="1">
      <alignment horizontal="right"/>
    </xf>
    <xf numFmtId="208" fontId="0" fillId="0" borderId="35" xfId="0" applyNumberFormat="1" applyFont="1" applyBorder="1" applyAlignment="1">
      <alignment horizontal="right"/>
    </xf>
    <xf numFmtId="208" fontId="0" fillId="0" borderId="17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/>
    </xf>
    <xf numFmtId="206" fontId="0" fillId="0" borderId="27" xfId="0" applyNumberFormat="1" applyBorder="1" applyAlignment="1">
      <alignment horizontal="right"/>
    </xf>
    <xf numFmtId="206" fontId="0" fillId="0" borderId="35" xfId="0" applyNumberFormat="1" applyBorder="1" applyAlignment="1">
      <alignment horizontal="right"/>
    </xf>
    <xf numFmtId="206" fontId="0" fillId="0" borderId="17" xfId="0" applyNumberFormat="1" applyBorder="1" applyAlignment="1">
      <alignment horizontal="right"/>
    </xf>
    <xf numFmtId="206" fontId="1" fillId="0" borderId="36" xfId="0" applyNumberFormat="1" applyFont="1" applyBorder="1" applyAlignment="1">
      <alignment horizontal="right"/>
    </xf>
    <xf numFmtId="206" fontId="1" fillId="0" borderId="37" xfId="0" applyNumberFormat="1" applyFont="1" applyBorder="1" applyAlignment="1">
      <alignment horizontal="right"/>
    </xf>
    <xf numFmtId="206" fontId="1" fillId="0" borderId="19" xfId="0" applyNumberFormat="1" applyFont="1" applyBorder="1" applyAlignment="1">
      <alignment horizontal="right"/>
    </xf>
    <xf numFmtId="206" fontId="6" fillId="32" borderId="14" xfId="0" applyNumberFormat="1" applyFont="1" applyFill="1" applyBorder="1" applyAlignment="1">
      <alignment horizontal="right"/>
    </xf>
    <xf numFmtId="206" fontId="6" fillId="32" borderId="0" xfId="0" applyNumberFormat="1" applyFont="1" applyFill="1" applyBorder="1" applyAlignment="1">
      <alignment horizontal="right"/>
    </xf>
    <xf numFmtId="206" fontId="6" fillId="32" borderId="13" xfId="0" applyNumberFormat="1" applyFont="1" applyFill="1" applyBorder="1" applyAlignment="1">
      <alignment horizontal="right"/>
    </xf>
    <xf numFmtId="206" fontId="6" fillId="32" borderId="15" xfId="0" applyNumberFormat="1" applyFont="1" applyFill="1" applyBorder="1" applyAlignment="1">
      <alignment horizontal="right"/>
    </xf>
    <xf numFmtId="206" fontId="6" fillId="32" borderId="16" xfId="0" applyNumberFormat="1" applyFont="1" applyFill="1" applyBorder="1" applyAlignment="1">
      <alignment horizontal="right"/>
    </xf>
    <xf numFmtId="206" fontId="6" fillId="32" borderId="17" xfId="0" applyNumberFormat="1" applyFont="1" applyFill="1" applyBorder="1" applyAlignment="1">
      <alignment horizontal="right"/>
    </xf>
    <xf numFmtId="206" fontId="7" fillId="32" borderId="20" xfId="0" applyNumberFormat="1" applyFont="1" applyFill="1" applyBorder="1" applyAlignment="1">
      <alignment horizontal="right"/>
    </xf>
    <xf numFmtId="206" fontId="7" fillId="32" borderId="18" xfId="0" applyNumberFormat="1" applyFont="1" applyFill="1" applyBorder="1" applyAlignment="1">
      <alignment horizontal="right"/>
    </xf>
    <xf numFmtId="206" fontId="7" fillId="32" borderId="19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NumberFormat="1" applyFont="1" applyBorder="1" applyAlignment="1">
      <alignment/>
    </xf>
    <xf numFmtId="206" fontId="0" fillId="0" borderId="31" xfId="0" applyNumberFormat="1" applyFont="1" applyBorder="1" applyAlignment="1">
      <alignment horizontal="right"/>
    </xf>
    <xf numFmtId="206" fontId="0" fillId="0" borderId="32" xfId="0" applyNumberFormat="1" applyFont="1" applyBorder="1" applyAlignment="1">
      <alignment horizontal="right"/>
    </xf>
    <xf numFmtId="206" fontId="0" fillId="0" borderId="12" xfId="0" applyNumberFormat="1" applyFont="1" applyBorder="1" applyAlignment="1">
      <alignment horizontal="right"/>
    </xf>
    <xf numFmtId="206" fontId="0" fillId="0" borderId="33" xfId="0" applyNumberFormat="1" applyFont="1" applyBorder="1" applyAlignment="1">
      <alignment horizontal="right"/>
    </xf>
    <xf numFmtId="206" fontId="0" fillId="0" borderId="34" xfId="0" applyNumberFormat="1" applyFont="1" applyBorder="1" applyAlignment="1">
      <alignment horizontal="right"/>
    </xf>
    <xf numFmtId="206" fontId="0" fillId="0" borderId="13" xfId="0" applyNumberFormat="1" applyFont="1" applyBorder="1" applyAlignment="1">
      <alignment horizontal="right"/>
    </xf>
    <xf numFmtId="206" fontId="0" fillId="0" borderId="27" xfId="0" applyNumberFormat="1" applyFont="1" applyBorder="1" applyAlignment="1">
      <alignment horizontal="right"/>
    </xf>
    <xf numFmtId="206" fontId="0" fillId="0" borderId="35" xfId="0" applyNumberFormat="1" applyFont="1" applyBorder="1" applyAlignment="1">
      <alignment horizontal="right"/>
    </xf>
    <xf numFmtId="206" fontId="0" fillId="0" borderId="17" xfId="0" applyNumberFormat="1" applyFont="1" applyBorder="1" applyAlignment="1">
      <alignment horizontal="right"/>
    </xf>
    <xf numFmtId="206" fontId="0" fillId="0" borderId="12" xfId="0" applyNumberFormat="1" applyFont="1" applyFill="1" applyBorder="1" applyAlignment="1">
      <alignment horizontal="right"/>
    </xf>
    <xf numFmtId="206" fontId="0" fillId="0" borderId="13" xfId="0" applyNumberFormat="1" applyFont="1" applyFill="1" applyBorder="1" applyAlignment="1">
      <alignment horizontal="right"/>
    </xf>
    <xf numFmtId="206" fontId="0" fillId="0" borderId="17" xfId="0" applyNumberFormat="1" applyFont="1" applyFill="1" applyBorder="1" applyAlignment="1">
      <alignment horizontal="right"/>
    </xf>
    <xf numFmtId="206" fontId="1" fillId="0" borderId="19" xfId="0" applyNumberFormat="1" applyFont="1" applyFill="1" applyBorder="1" applyAlignment="1">
      <alignment horizontal="right"/>
    </xf>
    <xf numFmtId="206" fontId="1" fillId="0" borderId="0" xfId="0" applyNumberFormat="1" applyFont="1" applyBorder="1" applyAlignment="1">
      <alignment horizontal="right"/>
    </xf>
    <xf numFmtId="208" fontId="0" fillId="0" borderId="10" xfId="0" applyNumberFormat="1" applyFont="1" applyBorder="1" applyAlignment="1">
      <alignment/>
    </xf>
    <xf numFmtId="208" fontId="0" fillId="0" borderId="38" xfId="0" applyNumberFormat="1" applyFont="1" applyBorder="1" applyAlignment="1">
      <alignment/>
    </xf>
    <xf numFmtId="208" fontId="0" fillId="0" borderId="14" xfId="0" applyNumberFormat="1" applyFont="1" applyBorder="1" applyAlignment="1">
      <alignment/>
    </xf>
    <xf numFmtId="208" fontId="0" fillId="0" borderId="39" xfId="0" applyNumberFormat="1" applyFont="1" applyBorder="1" applyAlignment="1">
      <alignment/>
    </xf>
    <xf numFmtId="208" fontId="0" fillId="0" borderId="15" xfId="0" applyNumberFormat="1" applyFont="1" applyBorder="1" applyAlignment="1">
      <alignment/>
    </xf>
    <xf numFmtId="208" fontId="0" fillId="0" borderId="40" xfId="0" applyNumberFormat="1" applyFont="1" applyBorder="1" applyAlignment="1">
      <alignment/>
    </xf>
    <xf numFmtId="206" fontId="0" fillId="0" borderId="31" xfId="0" applyNumberFormat="1" applyFont="1" applyFill="1" applyBorder="1" applyAlignment="1">
      <alignment horizontal="right"/>
    </xf>
    <xf numFmtId="206" fontId="0" fillId="0" borderId="33" xfId="0" applyNumberFormat="1" applyFont="1" applyFill="1" applyBorder="1" applyAlignment="1">
      <alignment horizontal="right"/>
    </xf>
    <xf numFmtId="206" fontId="1" fillId="0" borderId="36" xfId="0" applyNumberFormat="1" applyFont="1" applyFill="1" applyBorder="1" applyAlignment="1">
      <alignment horizontal="right"/>
    </xf>
    <xf numFmtId="206" fontId="0" fillId="0" borderId="27" xfId="0" applyNumberFormat="1" applyFont="1" applyFill="1" applyBorder="1" applyAlignment="1">
      <alignment horizontal="right"/>
    </xf>
    <xf numFmtId="206" fontId="0" fillId="0" borderId="41" xfId="0" applyNumberFormat="1" applyFont="1" applyFill="1" applyBorder="1" applyAlignment="1">
      <alignment horizontal="right"/>
    </xf>
    <xf numFmtId="206" fontId="0" fillId="0" borderId="42" xfId="0" applyNumberFormat="1" applyFont="1" applyFill="1" applyBorder="1" applyAlignment="1">
      <alignment horizontal="right"/>
    </xf>
    <xf numFmtId="206" fontId="1" fillId="0" borderId="43" xfId="0" applyNumberFormat="1" applyFont="1" applyFill="1" applyBorder="1" applyAlignment="1">
      <alignment horizontal="right"/>
    </xf>
    <xf numFmtId="206" fontId="0" fillId="0" borderId="44" xfId="0" applyNumberFormat="1" applyFont="1" applyFill="1" applyBorder="1" applyAlignment="1">
      <alignment horizontal="right"/>
    </xf>
    <xf numFmtId="206" fontId="0" fillId="0" borderId="41" xfId="0" applyNumberFormat="1" applyFont="1" applyBorder="1" applyAlignment="1">
      <alignment horizontal="right"/>
    </xf>
    <xf numFmtId="206" fontId="0" fillId="0" borderId="11" xfId="0" applyNumberFormat="1" applyFont="1" applyBorder="1" applyAlignment="1">
      <alignment horizontal="right"/>
    </xf>
    <xf numFmtId="206" fontId="0" fillId="0" borderId="42" xfId="0" applyNumberFormat="1" applyFont="1" applyBorder="1" applyAlignment="1">
      <alignment horizontal="right"/>
    </xf>
    <xf numFmtId="206" fontId="0" fillId="0" borderId="0" xfId="0" applyNumberFormat="1" applyFont="1" applyBorder="1" applyAlignment="1">
      <alignment horizontal="right"/>
    </xf>
    <xf numFmtId="206" fontId="0" fillId="0" borderId="44" xfId="0" applyNumberFormat="1" applyFont="1" applyBorder="1" applyAlignment="1">
      <alignment horizontal="right"/>
    </xf>
    <xf numFmtId="206" fontId="0" fillId="0" borderId="16" xfId="0" applyNumberFormat="1" applyFont="1" applyBorder="1" applyAlignment="1">
      <alignment horizontal="right"/>
    </xf>
    <xf numFmtId="206" fontId="1" fillId="0" borderId="43" xfId="0" applyNumberFormat="1" applyFont="1" applyBorder="1" applyAlignment="1">
      <alignment horizontal="right"/>
    </xf>
    <xf numFmtId="206" fontId="1" fillId="0" borderId="18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/>
    </xf>
    <xf numFmtId="206" fontId="0" fillId="0" borderId="0" xfId="0" applyNumberFormat="1" applyFont="1" applyBorder="1" applyAlignment="1">
      <alignment/>
    </xf>
    <xf numFmtId="0" fontId="1" fillId="0" borderId="0" xfId="57" applyFont="1">
      <alignment/>
      <protection/>
    </xf>
    <xf numFmtId="0" fontId="0" fillId="0" borderId="0" xfId="57">
      <alignment/>
      <protection/>
    </xf>
    <xf numFmtId="0" fontId="5" fillId="0" borderId="0" xfId="57" applyFont="1">
      <alignment/>
      <protection/>
    </xf>
    <xf numFmtId="0" fontId="0" fillId="0" borderId="0" xfId="57" applyFill="1">
      <alignment/>
      <protection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06" fontId="1" fillId="0" borderId="0" xfId="0" applyNumberFormat="1" applyFont="1" applyAlignment="1">
      <alignment/>
    </xf>
    <xf numFmtId="206" fontId="4" fillId="0" borderId="0" xfId="0" applyNumberFormat="1" applyFont="1" applyAlignment="1">
      <alignment/>
    </xf>
    <xf numFmtId="208" fontId="6" fillId="0" borderId="13" xfId="0" applyNumberFormat="1" applyFont="1" applyBorder="1" applyAlignment="1">
      <alignment/>
    </xf>
    <xf numFmtId="208" fontId="6" fillId="0" borderId="34" xfId="0" applyNumberFormat="1" applyFont="1" applyBorder="1" applyAlignment="1">
      <alignment/>
    </xf>
    <xf numFmtId="208" fontId="6" fillId="0" borderId="33" xfId="0" applyNumberFormat="1" applyFont="1" applyBorder="1" applyAlignment="1">
      <alignment/>
    </xf>
    <xf numFmtId="0" fontId="0" fillId="0" borderId="0" xfId="57" applyFont="1" applyAlignment="1">
      <alignment horizontal="left"/>
      <protection/>
    </xf>
    <xf numFmtId="0" fontId="0" fillId="0" borderId="0" xfId="57" applyAlignment="1">
      <alignment horizontal="left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left" wrapText="1"/>
      <protection/>
    </xf>
    <xf numFmtId="0" fontId="0" fillId="0" borderId="0" xfId="57" applyFont="1" applyAlignment="1">
      <alignment horizontal="left" vertical="top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  <color auto="1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nece.org/MyFiles\Timber\Timber%20Committee\TCQ2011\tb-64-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unitednations.sharepoint.com/sites/ECE_FLHD-OC/Shared%20Documents/General/3-subst/wa-1/stats/Timber%20Committee/TFQ2023/Masterfiles/TF2023_final_tables_postmee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 of tables"/>
      <sheetName val="Table 1"/>
      <sheetName val="Table 2"/>
      <sheetName val="Table 2a"/>
      <sheetName val="Table 2b"/>
      <sheetName val="Table 3"/>
      <sheetName val="Table 4"/>
      <sheetName val="Table 5"/>
      <sheetName val="Table 5a"/>
      <sheetName val="Table 6"/>
      <sheetName val="Table 6a"/>
      <sheetName val="Table 6b"/>
      <sheetName val="Table 6c"/>
      <sheetName val="Table 7"/>
      <sheetName val="Table 8"/>
      <sheetName val="Table 9"/>
      <sheetName val="Table 9a"/>
      <sheetName val="Table 9b"/>
      <sheetName val="Table 10"/>
      <sheetName val="Table 11"/>
      <sheetName val="Table 11a"/>
      <sheetName val="Table 11b"/>
      <sheetName val="Table 12"/>
      <sheetName val="Table 12a"/>
      <sheetName val="Table 12b"/>
      <sheetName val="Table 12c"/>
      <sheetName val="Table 13"/>
      <sheetName val="Table 14"/>
      <sheetName val="Table 15"/>
      <sheetName val="Table 16"/>
      <sheetName val="Table 17"/>
      <sheetName val="Table 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Reference"/>
      <sheetName val="List of tables"/>
      <sheetName val="Table 1"/>
      <sheetName val="Table 2"/>
      <sheetName val="Table 2a"/>
      <sheetName val="Table 2b"/>
      <sheetName val="Table 3"/>
      <sheetName val="Table 4"/>
      <sheetName val="Table 5"/>
      <sheetName val="Table 5a"/>
      <sheetName val="Table 6"/>
      <sheetName val="Table 6a"/>
      <sheetName val="Table 6b"/>
      <sheetName val="Table 6c"/>
      <sheetName val="Table 7"/>
      <sheetName val="Table 8"/>
      <sheetName val="Table 9"/>
      <sheetName val="Table 9a"/>
      <sheetName val="Table 9b"/>
      <sheetName val="Table 10"/>
      <sheetName val="Table 11"/>
      <sheetName val="Table 11a"/>
      <sheetName val="Table 11b"/>
      <sheetName val="Table 12"/>
      <sheetName val="Table 12a"/>
      <sheetName val="Table 12b"/>
      <sheetName val="Table 12c"/>
      <sheetName val="Table 13"/>
      <sheetName val="Table 14"/>
      <sheetName val="Table 15"/>
      <sheetName val="Table 16"/>
      <sheetName val="Table 17"/>
      <sheetName val="Table 18"/>
      <sheetName val="Table 19"/>
      <sheetName val="Ed-worksheet1"/>
      <sheetName val="Ed-worksheet2"/>
      <sheetName val="Ed-worksheet3"/>
      <sheetName val="Ed-worksheet4"/>
      <sheetName val="Jorge-worksheet1"/>
      <sheetName val="Jorge-worksheet2"/>
      <sheetName val="Jorge-worksheet3"/>
      <sheetName val="Jorge-worksheet4"/>
      <sheetName val="Jorge-worksheet5"/>
      <sheetName val="Jorge-worksheet6"/>
      <sheetName val="Jorge-WBP"/>
      <sheetName val="Jorge-%change"/>
    </sheetNames>
    <sheetDataSet>
      <sheetData sheetId="2">
        <row r="2">
          <cell r="S2" t="str">
            <v>Country</v>
          </cell>
          <cell r="T2" t="str">
            <v>Region</v>
          </cell>
        </row>
        <row r="3">
          <cell r="S3" t="str">
            <v>Albania</v>
          </cell>
          <cell r="T3" t="str">
            <v>Europe</v>
          </cell>
        </row>
        <row r="4">
          <cell r="S4" t="str">
            <v>Armenia</v>
          </cell>
          <cell r="T4" t="str">
            <v>CIS</v>
          </cell>
        </row>
        <row r="5">
          <cell r="B5">
            <v>2022</v>
          </cell>
          <cell r="S5" t="str">
            <v>Austria</v>
          </cell>
          <cell r="T5" t="str">
            <v>Europe</v>
          </cell>
        </row>
        <row r="6">
          <cell r="S6" t="str">
            <v>Azerbaijan</v>
          </cell>
          <cell r="T6" t="str">
            <v>CIS</v>
          </cell>
        </row>
        <row r="7">
          <cell r="S7" t="str">
            <v>Belarus</v>
          </cell>
          <cell r="T7" t="str">
            <v>CIS</v>
          </cell>
        </row>
        <row r="8">
          <cell r="S8" t="str">
            <v>Belgium</v>
          </cell>
          <cell r="T8" t="str">
            <v>Europe</v>
          </cell>
        </row>
        <row r="9">
          <cell r="S9" t="str">
            <v>Bosnia</v>
          </cell>
          <cell r="T9" t="str">
            <v>Europe</v>
          </cell>
        </row>
        <row r="10">
          <cell r="S10" t="str">
            <v>Bulgaria</v>
          </cell>
          <cell r="T10" t="str">
            <v>Europe</v>
          </cell>
        </row>
        <row r="11">
          <cell r="S11" t="str">
            <v>Canada</v>
          </cell>
          <cell r="T11" t="str">
            <v>North America</v>
          </cell>
        </row>
        <row r="12">
          <cell r="S12" t="str">
            <v>Croatia</v>
          </cell>
          <cell r="T12" t="str">
            <v>Europe</v>
          </cell>
        </row>
        <row r="13">
          <cell r="S13" t="str">
            <v>Cyprus</v>
          </cell>
          <cell r="T13" t="str">
            <v>Europe</v>
          </cell>
        </row>
        <row r="14">
          <cell r="S14" t="str">
            <v>Czech Republic</v>
          </cell>
          <cell r="T14" t="str">
            <v>Europe</v>
          </cell>
        </row>
        <row r="15">
          <cell r="S15" t="str">
            <v>Denmark</v>
          </cell>
          <cell r="T15" t="str">
            <v>Europe</v>
          </cell>
        </row>
        <row r="16">
          <cell r="S16" t="str">
            <v>Estonia</v>
          </cell>
          <cell r="T16" t="str">
            <v>Europe</v>
          </cell>
        </row>
        <row r="17">
          <cell r="S17" t="str">
            <v>Finland</v>
          </cell>
          <cell r="T17" t="str">
            <v>Europe</v>
          </cell>
        </row>
        <row r="18">
          <cell r="S18" t="str">
            <v>France</v>
          </cell>
          <cell r="T18" t="str">
            <v>Europe</v>
          </cell>
        </row>
        <row r="19">
          <cell r="S19" t="str">
            <v>Georgia</v>
          </cell>
          <cell r="T19" t="str">
            <v>CIS</v>
          </cell>
        </row>
        <row r="20">
          <cell r="S20" t="str">
            <v>Germany</v>
          </cell>
          <cell r="T20" t="str">
            <v>Europe</v>
          </cell>
        </row>
        <row r="21">
          <cell r="S21" t="str">
            <v>Greece</v>
          </cell>
          <cell r="T21" t="str">
            <v>Europe</v>
          </cell>
        </row>
        <row r="22">
          <cell r="S22" t="str">
            <v>Hungary</v>
          </cell>
          <cell r="T22" t="str">
            <v>Europe</v>
          </cell>
        </row>
        <row r="23">
          <cell r="S23" t="str">
            <v>Iceland</v>
          </cell>
          <cell r="T23" t="str">
            <v>Europe</v>
          </cell>
        </row>
        <row r="24">
          <cell r="S24" t="str">
            <v>Ireland</v>
          </cell>
          <cell r="T24" t="str">
            <v>Europe</v>
          </cell>
        </row>
        <row r="25">
          <cell r="S25" t="str">
            <v>Israel</v>
          </cell>
          <cell r="T25" t="str">
            <v>Europe</v>
          </cell>
        </row>
        <row r="26">
          <cell r="S26" t="str">
            <v>Italy</v>
          </cell>
          <cell r="T26" t="str">
            <v>Europe</v>
          </cell>
        </row>
        <row r="27">
          <cell r="S27" t="str">
            <v>Kazakhstan</v>
          </cell>
          <cell r="T27" t="str">
            <v>CIS</v>
          </cell>
        </row>
        <row r="28">
          <cell r="S28" t="str">
            <v>Kyrgyzstan</v>
          </cell>
          <cell r="T28" t="str">
            <v>CIS</v>
          </cell>
        </row>
        <row r="29">
          <cell r="S29" t="str">
            <v>Latvia</v>
          </cell>
          <cell r="T29" t="str">
            <v>Europe</v>
          </cell>
        </row>
        <row r="30">
          <cell r="S30" t="str">
            <v>Liechtenstein</v>
          </cell>
          <cell r="T30" t="str">
            <v>Europe</v>
          </cell>
        </row>
        <row r="31">
          <cell r="S31" t="str">
            <v>Lithuania</v>
          </cell>
          <cell r="T31" t="str">
            <v>Europe</v>
          </cell>
        </row>
        <row r="32">
          <cell r="S32" t="str">
            <v>Luxembourg</v>
          </cell>
          <cell r="T32" t="str">
            <v>Europe</v>
          </cell>
        </row>
        <row r="33">
          <cell r="S33" t="str">
            <v>Macedonia</v>
          </cell>
          <cell r="T33" t="str">
            <v>Europe</v>
          </cell>
        </row>
        <row r="34">
          <cell r="S34" t="str">
            <v>Malta</v>
          </cell>
          <cell r="T34" t="str">
            <v>Europe</v>
          </cell>
        </row>
        <row r="35">
          <cell r="S35" t="str">
            <v>Moldova</v>
          </cell>
          <cell r="T35" t="str">
            <v>CIS</v>
          </cell>
        </row>
        <row r="36">
          <cell r="S36" t="str">
            <v>Montenegro</v>
          </cell>
          <cell r="T36" t="str">
            <v>Europe</v>
          </cell>
        </row>
        <row r="37">
          <cell r="S37" t="str">
            <v>Netherlands</v>
          </cell>
          <cell r="T37" t="str">
            <v>Europe</v>
          </cell>
        </row>
        <row r="38">
          <cell r="S38" t="str">
            <v>Norway</v>
          </cell>
          <cell r="T38" t="str">
            <v>Europe</v>
          </cell>
        </row>
        <row r="39">
          <cell r="S39" t="str">
            <v>Poland</v>
          </cell>
          <cell r="T39" t="str">
            <v>Europe</v>
          </cell>
        </row>
        <row r="40">
          <cell r="S40" t="str">
            <v>Portugal</v>
          </cell>
          <cell r="T40" t="str">
            <v>Europe</v>
          </cell>
        </row>
        <row r="41">
          <cell r="S41" t="str">
            <v>Romania</v>
          </cell>
          <cell r="T41" t="str">
            <v>Europe</v>
          </cell>
        </row>
        <row r="42">
          <cell r="S42" t="str">
            <v>Russia</v>
          </cell>
          <cell r="T42" t="str">
            <v>CIS</v>
          </cell>
        </row>
        <row r="43">
          <cell r="S43" t="str">
            <v>Serbia</v>
          </cell>
          <cell r="T43" t="str">
            <v>Europe</v>
          </cell>
        </row>
        <row r="44">
          <cell r="S44" t="str">
            <v>Slovakia</v>
          </cell>
          <cell r="T44" t="str">
            <v>Europe</v>
          </cell>
        </row>
        <row r="45">
          <cell r="S45" t="str">
            <v>Slovenia</v>
          </cell>
          <cell r="T45" t="str">
            <v>Europe</v>
          </cell>
        </row>
        <row r="46">
          <cell r="S46" t="str">
            <v>Spain</v>
          </cell>
          <cell r="T46" t="str">
            <v>Europe</v>
          </cell>
        </row>
        <row r="47">
          <cell r="S47" t="str">
            <v>Sweden</v>
          </cell>
          <cell r="T47" t="str">
            <v>Europe</v>
          </cell>
        </row>
        <row r="48">
          <cell r="S48" t="str">
            <v>Switzerland</v>
          </cell>
          <cell r="T48" t="str">
            <v>Europe</v>
          </cell>
        </row>
        <row r="49">
          <cell r="S49" t="str">
            <v>Tajikistan</v>
          </cell>
          <cell r="T49" t="str">
            <v>CIS</v>
          </cell>
        </row>
        <row r="50">
          <cell r="S50" t="str">
            <v>Turkey</v>
          </cell>
          <cell r="T50" t="str">
            <v>Europe</v>
          </cell>
        </row>
        <row r="51">
          <cell r="S51" t="str">
            <v>Turkmenistan</v>
          </cell>
          <cell r="T51" t="str">
            <v>CIS</v>
          </cell>
        </row>
        <row r="52">
          <cell r="S52" t="str">
            <v>UK</v>
          </cell>
          <cell r="T52" t="str">
            <v>Europe</v>
          </cell>
        </row>
        <row r="53">
          <cell r="S53" t="str">
            <v>Ukraine</v>
          </cell>
          <cell r="T53" t="str">
            <v>CIS</v>
          </cell>
        </row>
        <row r="54">
          <cell r="S54" t="str">
            <v>United States</v>
          </cell>
          <cell r="T54" t="str">
            <v>North America</v>
          </cell>
        </row>
        <row r="55">
          <cell r="S55" t="str">
            <v>Uzbekistan</v>
          </cell>
          <cell r="T55" t="str">
            <v>CIS</v>
          </cell>
        </row>
      </sheetData>
      <sheetData sheetId="4">
        <row r="49">
          <cell r="I49">
            <v>96711.94573510002</v>
          </cell>
          <cell r="J49">
            <v>89539.76110467328</v>
          </cell>
          <cell r="K49">
            <v>88439.08247610186</v>
          </cell>
          <cell r="L49">
            <v>29694.359559085446</v>
          </cell>
          <cell r="M49">
            <v>25668.272753976635</v>
          </cell>
          <cell r="N49">
            <v>25934.07803969092</v>
          </cell>
          <cell r="O49">
            <v>50487.46891422983</v>
          </cell>
          <cell r="P49">
            <v>46196.55519776461</v>
          </cell>
          <cell r="Q49">
            <v>45883.25011205033</v>
          </cell>
        </row>
        <row r="66">
          <cell r="I66">
            <v>100436.872</v>
          </cell>
          <cell r="J66">
            <v>97405.8503193664</v>
          </cell>
          <cell r="K66">
            <v>95729.98759594183</v>
          </cell>
          <cell r="L66">
            <v>27092.853631875</v>
          </cell>
          <cell r="M66">
            <v>26479.70079963693</v>
          </cell>
          <cell r="N66">
            <v>27096.820714862522</v>
          </cell>
          <cell r="O66">
            <v>35897.604621875</v>
          </cell>
          <cell r="P66">
            <v>34039.7549709513</v>
          </cell>
          <cell r="Q66">
            <v>32433.9828168664</v>
          </cell>
        </row>
      </sheetData>
      <sheetData sheetId="5">
        <row r="49">
          <cell r="I49">
            <v>6927.778781907</v>
          </cell>
          <cell r="J49">
            <v>6448.600630348801</v>
          </cell>
          <cell r="K49">
            <v>6605.769388205945</v>
          </cell>
          <cell r="L49">
            <v>4177.401392421985</v>
          </cell>
          <cell r="M49">
            <v>3861.784536648674</v>
          </cell>
          <cell r="N49">
            <v>3812.809939298775</v>
          </cell>
          <cell r="O49">
            <v>4086.111455496509</v>
          </cell>
          <cell r="P49">
            <v>3658.0395190717127</v>
          </cell>
          <cell r="Q49">
            <v>3716.075518077924</v>
          </cell>
        </row>
        <row r="66">
          <cell r="I66">
            <v>18495.8</v>
          </cell>
          <cell r="J66">
            <v>18719.781996549074</v>
          </cell>
          <cell r="K66">
            <v>19028.583397657138</v>
          </cell>
          <cell r="L66">
            <v>1590.52948375</v>
          </cell>
          <cell r="M66">
            <v>1631.159477221129</v>
          </cell>
          <cell r="N66">
            <v>1558.3006626481379</v>
          </cell>
          <cell r="O66">
            <v>4231.414</v>
          </cell>
          <cell r="P66">
            <v>4191.795554167361</v>
          </cell>
          <cell r="Q66">
            <v>4127.59147936951</v>
          </cell>
        </row>
      </sheetData>
      <sheetData sheetId="6">
        <row r="49">
          <cell r="I49">
            <v>6871.767781907</v>
          </cell>
          <cell r="J49">
            <v>6402.31558670328</v>
          </cell>
          <cell r="K49">
            <v>6550.484344560424</v>
          </cell>
          <cell r="L49">
            <v>3281.2172570734137</v>
          </cell>
          <cell r="M49">
            <v>3069.2657319753625</v>
          </cell>
          <cell r="N49">
            <v>3024.756248911179</v>
          </cell>
          <cell r="O49">
            <v>3699.7031691702214</v>
          </cell>
          <cell r="P49">
            <v>3333.797622294807</v>
          </cell>
          <cell r="Q49">
            <v>3391.8617927295895</v>
          </cell>
        </row>
        <row r="66">
          <cell r="I66">
            <v>18495.8</v>
          </cell>
          <cell r="J66">
            <v>18719.781996549074</v>
          </cell>
          <cell r="K66">
            <v>19028.583397657138</v>
          </cell>
          <cell r="L66">
            <v>1285.43548375</v>
          </cell>
          <cell r="M66">
            <v>1333.783335499249</v>
          </cell>
          <cell r="N66">
            <v>1259.4891610382467</v>
          </cell>
          <cell r="O66">
            <v>4211.858</v>
          </cell>
          <cell r="P66">
            <v>4160.329486121587</v>
          </cell>
          <cell r="Q66">
            <v>4095.1441830396534</v>
          </cell>
        </row>
      </sheetData>
      <sheetData sheetId="7">
        <row r="49">
          <cell r="I49">
            <v>56.010999999999996</v>
          </cell>
          <cell r="J49">
            <v>46.28504364552</v>
          </cell>
          <cell r="K49">
            <v>55.28504364552</v>
          </cell>
          <cell r="L49">
            <v>896.1841353485713</v>
          </cell>
          <cell r="M49">
            <v>792.5188046733113</v>
          </cell>
          <cell r="N49">
            <v>788.053690387597</v>
          </cell>
          <cell r="O49">
            <v>386.4082863262865</v>
          </cell>
          <cell r="P49">
            <v>324.24189677690583</v>
          </cell>
          <cell r="Q49">
            <v>324.2137253483344</v>
          </cell>
        </row>
        <row r="66">
          <cell r="I66">
            <v>0</v>
          </cell>
          <cell r="J66">
            <v>0</v>
          </cell>
          <cell r="K66">
            <v>0</v>
          </cell>
          <cell r="L66">
            <v>305.094</v>
          </cell>
          <cell r="M66">
            <v>297.37614172188</v>
          </cell>
          <cell r="N66">
            <v>298.8115016098913</v>
          </cell>
          <cell r="O66">
            <v>19.555999999999997</v>
          </cell>
          <cell r="P66">
            <v>31.466068045773397</v>
          </cell>
          <cell r="Q66">
            <v>32.4472963298569</v>
          </cell>
        </row>
      </sheetData>
      <sheetData sheetId="8">
        <row r="49">
          <cell r="I49">
            <v>1001.77</v>
          </cell>
          <cell r="J49">
            <v>968.697433333333</v>
          </cell>
          <cell r="K49">
            <v>962.4385761904754</v>
          </cell>
          <cell r="L49">
            <v>1418.7828645193101</v>
          </cell>
          <cell r="M49">
            <v>1282.5643717038215</v>
          </cell>
          <cell r="N49">
            <v>1288.2043717038216</v>
          </cell>
          <cell r="O49">
            <v>843.1855149301463</v>
          </cell>
          <cell r="P49">
            <v>761.5294138575669</v>
          </cell>
          <cell r="Q49">
            <v>759.8322424289954</v>
          </cell>
        </row>
        <row r="66">
          <cell r="I66">
            <v>2865.501</v>
          </cell>
          <cell r="J66">
            <v>2887</v>
          </cell>
          <cell r="K66">
            <v>2910</v>
          </cell>
          <cell r="L66">
            <v>863.8720000000001</v>
          </cell>
          <cell r="M66">
            <v>876.168678498707</v>
          </cell>
          <cell r="N66">
            <v>894.456660255408</v>
          </cell>
          <cell r="O66">
            <v>882.731</v>
          </cell>
          <cell r="P66">
            <v>831.325543984641</v>
          </cell>
          <cell r="Q66">
            <v>838.347062112727</v>
          </cell>
        </row>
      </sheetData>
      <sheetData sheetId="9">
        <row r="49">
          <cell r="I49">
            <v>4166.0724</v>
          </cell>
          <cell r="J49">
            <v>3929.5231599999997</v>
          </cell>
          <cell r="K49">
            <v>3966.5296457142854</v>
          </cell>
          <cell r="L49">
            <v>6422.278703458334</v>
          </cell>
          <cell r="M49">
            <v>5786.138995632397</v>
          </cell>
          <cell r="N49">
            <v>5482.138995632397</v>
          </cell>
          <cell r="O49">
            <v>3964.9181076272293</v>
          </cell>
          <cell r="P49">
            <v>3500.841732604431</v>
          </cell>
          <cell r="Q49">
            <v>3532.2919897472884</v>
          </cell>
        </row>
        <row r="66">
          <cell r="I66">
            <v>10857.586</v>
          </cell>
          <cell r="J66">
            <v>10902.38120499902</v>
          </cell>
          <cell r="K66">
            <v>11053.87008795415</v>
          </cell>
          <cell r="L66">
            <v>7483.498</v>
          </cell>
          <cell r="M66">
            <v>7374.92640979388</v>
          </cell>
          <cell r="N66">
            <v>7676.86540035135</v>
          </cell>
          <cell r="O66">
            <v>1425.047</v>
          </cell>
          <cell r="P66">
            <v>1359.1883414851209</v>
          </cell>
          <cell r="Q66">
            <v>1420.126882833808</v>
          </cell>
        </row>
      </sheetData>
      <sheetData sheetId="10">
        <row r="49">
          <cell r="I49">
            <v>28011.913000000004</v>
          </cell>
          <cell r="J49">
            <v>26709.51416815738</v>
          </cell>
          <cell r="K49">
            <v>26907.816976190472</v>
          </cell>
          <cell r="L49">
            <v>10020.537879403093</v>
          </cell>
          <cell r="M49">
            <v>9583.696052809264</v>
          </cell>
          <cell r="N49">
            <v>9554.732852809266</v>
          </cell>
          <cell r="O49">
            <v>9917.035084068204</v>
          </cell>
          <cell r="P49">
            <v>9882.751019554677</v>
          </cell>
          <cell r="Q49">
            <v>9941.892590983247</v>
          </cell>
        </row>
        <row r="66">
          <cell r="I66">
            <v>6112.642999999998</v>
          </cell>
          <cell r="J66">
            <v>6583.951420279701</v>
          </cell>
          <cell r="K66">
            <v>6546.3597903111895</v>
          </cell>
          <cell r="L66">
            <v>1745.0437200000006</v>
          </cell>
          <cell r="M66">
            <v>1968.9610914253406</v>
          </cell>
          <cell r="N66">
            <v>1978.3876077510565</v>
          </cell>
          <cell r="O66">
            <v>1194.9269999999995</v>
          </cell>
          <cell r="P66">
            <v>1102.3996564304998</v>
          </cell>
          <cell r="Q66">
            <v>1068.48346761818</v>
          </cell>
        </row>
      </sheetData>
      <sheetData sheetId="11">
        <row r="49">
          <cell r="I49">
            <v>4893.706</v>
          </cell>
          <cell r="J49">
            <v>4887.638333333334</v>
          </cell>
          <cell r="K49">
            <v>5022.610876190478</v>
          </cell>
          <cell r="L49">
            <v>3199.878525757846</v>
          </cell>
          <cell r="M49">
            <v>2956.375878100974</v>
          </cell>
          <cell r="N49">
            <v>2937.600192386689</v>
          </cell>
          <cell r="O49">
            <v>2826.058775622169</v>
          </cell>
          <cell r="P49">
            <v>2783.9644505691426</v>
          </cell>
          <cell r="Q49">
            <v>2867.885450569143</v>
          </cell>
        </row>
        <row r="66">
          <cell r="I66">
            <v>20861.91</v>
          </cell>
          <cell r="J66">
            <v>20603.45111249725</v>
          </cell>
          <cell r="K66">
            <v>20857.1559086333</v>
          </cell>
          <cell r="L66">
            <v>6279.715999999999</v>
          </cell>
          <cell r="M66">
            <v>6300.663291196659</v>
          </cell>
          <cell r="N66">
            <v>6386.619524997934</v>
          </cell>
          <cell r="O66">
            <v>5937.918000000001</v>
          </cell>
          <cell r="P66">
            <v>5817.20667616084</v>
          </cell>
          <cell r="Q66">
            <v>5894.2556151961</v>
          </cell>
        </row>
      </sheetData>
      <sheetData sheetId="12">
        <row r="49">
          <cell r="I49">
            <v>16153.366999999998</v>
          </cell>
          <cell r="J49">
            <v>15313.041700000002</v>
          </cell>
          <cell r="K49">
            <v>15421.041700000002</v>
          </cell>
          <cell r="L49">
            <v>8755.1589066076</v>
          </cell>
          <cell r="M49">
            <v>8012.97975074623</v>
          </cell>
          <cell r="N49">
            <v>8036.745807889087</v>
          </cell>
          <cell r="O49">
            <v>9109.94397775998</v>
          </cell>
          <cell r="P49">
            <v>8434.304178034441</v>
          </cell>
          <cell r="Q49">
            <v>8372.746920891583</v>
          </cell>
        </row>
        <row r="66">
          <cell r="I66">
            <v>7639.081</v>
          </cell>
          <cell r="J66">
            <v>7707.63367870343</v>
          </cell>
          <cell r="K66">
            <v>7869.7936828047</v>
          </cell>
          <cell r="L66">
            <v>4177.322</v>
          </cell>
          <cell r="M66">
            <v>3916.8664568163204</v>
          </cell>
          <cell r="N66">
            <v>3915.136248218202</v>
          </cell>
          <cell r="O66">
            <v>1896.37</v>
          </cell>
          <cell r="P66">
            <v>1692.679313400985</v>
          </cell>
          <cell r="Q66">
            <v>1715.9207038211662</v>
          </cell>
        </row>
      </sheetData>
      <sheetData sheetId="13">
        <row r="49">
          <cell r="I49">
            <v>482.29</v>
          </cell>
          <cell r="J49">
            <v>467.72457499999996</v>
          </cell>
          <cell r="K49">
            <v>469.72457499999996</v>
          </cell>
          <cell r="L49">
            <v>1473.7502872603748</v>
          </cell>
          <cell r="M49">
            <v>1441.2974333333325</v>
          </cell>
          <cell r="N49">
            <v>1462.6150047619035</v>
          </cell>
          <cell r="O49">
            <v>1168.7163701742995</v>
          </cell>
          <cell r="P49">
            <v>1087.1660000000002</v>
          </cell>
          <cell r="Q49">
            <v>1037.306</v>
          </cell>
        </row>
        <row r="66">
          <cell r="I66">
            <v>527</v>
          </cell>
          <cell r="J66">
            <v>594</v>
          </cell>
          <cell r="K66">
            <v>599</v>
          </cell>
          <cell r="L66">
            <v>311.298</v>
          </cell>
          <cell r="M66">
            <v>281.7979472353335</v>
          </cell>
          <cell r="N66">
            <v>285.7809583919642</v>
          </cell>
          <cell r="O66">
            <v>323.991</v>
          </cell>
          <cell r="P66">
            <v>320.1490840340326</v>
          </cell>
          <cell r="Q66">
            <v>328.9456121860008</v>
          </cell>
        </row>
      </sheetData>
      <sheetData sheetId="14">
        <row r="49">
          <cell r="I49">
            <v>12157.005</v>
          </cell>
          <cell r="J49">
            <v>11622.987325</v>
          </cell>
          <cell r="K49">
            <v>11678.987325</v>
          </cell>
          <cell r="L49">
            <v>5210.002861538892</v>
          </cell>
          <cell r="M49">
            <v>4606.4500954129</v>
          </cell>
          <cell r="N49">
            <v>4618.26666684147</v>
          </cell>
          <cell r="O49">
            <v>5948.044264839846</v>
          </cell>
          <cell r="P49">
            <v>5382.19014803444</v>
          </cell>
          <cell r="Q49">
            <v>5328.4128908915845</v>
          </cell>
        </row>
        <row r="66">
          <cell r="I66">
            <v>3832.6530000000002</v>
          </cell>
          <cell r="J66">
            <v>3875.6336787034297</v>
          </cell>
          <cell r="K66">
            <v>3894.7936828047</v>
          </cell>
          <cell r="L66">
            <v>3546.927</v>
          </cell>
          <cell r="M66">
            <v>3345.595747137165</v>
          </cell>
          <cell r="N66">
            <v>3315.093698827521</v>
          </cell>
          <cell r="O66">
            <v>1170.152</v>
          </cell>
          <cell r="P66">
            <v>994.235135554134</v>
          </cell>
          <cell r="Q66">
            <v>979.140272973272</v>
          </cell>
        </row>
      </sheetData>
      <sheetData sheetId="15">
        <row r="49">
          <cell r="I49">
            <v>3514.0719999999997</v>
          </cell>
          <cell r="J49">
            <v>3222.3297999999995</v>
          </cell>
          <cell r="K49">
            <v>3272.3297999999995</v>
          </cell>
          <cell r="L49">
            <v>2071.4057578083334</v>
          </cell>
          <cell r="M49">
            <v>1965.232221999999</v>
          </cell>
          <cell r="N49">
            <v>1955.8641362857138</v>
          </cell>
          <cell r="O49">
            <v>1993.1833427458334</v>
          </cell>
          <cell r="P49">
            <v>1964.9480299999998</v>
          </cell>
          <cell r="Q49">
            <v>2007.02803</v>
          </cell>
        </row>
        <row r="66">
          <cell r="I66">
            <v>3279.428</v>
          </cell>
          <cell r="J66">
            <v>3238</v>
          </cell>
          <cell r="K66">
            <v>3376</v>
          </cell>
          <cell r="L66">
            <v>319.097</v>
          </cell>
          <cell r="M66">
            <v>289.47276244382203</v>
          </cell>
          <cell r="N66">
            <v>314.261590998717</v>
          </cell>
          <cell r="O66">
            <v>402.22700000000003</v>
          </cell>
          <cell r="P66">
            <v>378.2950938128182</v>
          </cell>
          <cell r="Q66">
            <v>407.8348186618936</v>
          </cell>
        </row>
      </sheetData>
      <sheetData sheetId="16">
        <row r="49">
          <cell r="I49">
            <v>34640.899000000005</v>
          </cell>
          <cell r="J49">
            <v>32243.922533333334</v>
          </cell>
          <cell r="K49">
            <v>33809.38630476191</v>
          </cell>
          <cell r="L49">
            <v>17333.050500076</v>
          </cell>
          <cell r="M49">
            <v>16192.573678333332</v>
          </cell>
          <cell r="N49">
            <v>16590.334291761905</v>
          </cell>
          <cell r="O49">
            <v>14369.489751625</v>
          </cell>
          <cell r="P49">
            <v>14369.093508333333</v>
          </cell>
          <cell r="Q49">
            <v>15117.59364247619</v>
          </cell>
        </row>
        <row r="66">
          <cell r="I66">
            <v>55022</v>
          </cell>
          <cell r="J66">
            <v>54332.0464857483</v>
          </cell>
          <cell r="K66">
            <v>54116.1228090046</v>
          </cell>
          <cell r="L66">
            <v>7419.814000000001</v>
          </cell>
          <cell r="M66">
            <v>8224.347958875622</v>
          </cell>
          <cell r="N66">
            <v>8894.372405047314</v>
          </cell>
          <cell r="O66">
            <v>16647.773</v>
          </cell>
          <cell r="P66">
            <v>14435.70778752851</v>
          </cell>
          <cell r="Q66">
            <v>14579.07960730947</v>
          </cell>
        </row>
      </sheetData>
      <sheetData sheetId="17">
        <row r="49">
          <cell r="I49">
            <v>83102.766</v>
          </cell>
          <cell r="J49">
            <v>73875.6107341302</v>
          </cell>
          <cell r="K49">
            <v>79491.78464841594</v>
          </cell>
          <cell r="L49">
            <v>43204.248622743995</v>
          </cell>
          <cell r="M49">
            <v>39622.85534350732</v>
          </cell>
          <cell r="N49">
            <v>41476.0642751359</v>
          </cell>
          <cell r="O49">
            <v>53549.024021025</v>
          </cell>
          <cell r="P49">
            <v>47358.03575680811</v>
          </cell>
          <cell r="Q49">
            <v>51526.01915868431</v>
          </cell>
        </row>
        <row r="66">
          <cell r="I66">
            <v>75053</v>
          </cell>
          <cell r="J66">
            <v>73600.45583452495</v>
          </cell>
          <cell r="K66">
            <v>73631.01366573526</v>
          </cell>
          <cell r="L66">
            <v>10717.875828</v>
          </cell>
          <cell r="M66">
            <v>10422.60227238088</v>
          </cell>
          <cell r="N66">
            <v>10394.52896773905</v>
          </cell>
          <cell r="O66">
            <v>16022.516368</v>
          </cell>
          <cell r="P66">
            <v>15058.619729888778</v>
          </cell>
          <cell r="Q66">
            <v>14765.19762793345</v>
          </cell>
        </row>
      </sheetData>
      <sheetData sheetId="21">
        <row r="49">
          <cell r="I49">
            <v>185466.60301340432</v>
          </cell>
          <cell r="J49">
            <v>172881.01564577784</v>
          </cell>
          <cell r="K49">
            <v>171835.813054454</v>
          </cell>
          <cell r="L49">
            <v>18218.115712029998</v>
          </cell>
          <cell r="M49">
            <v>16633.999239475772</v>
          </cell>
          <cell r="N49">
            <v>16394.189239475767</v>
          </cell>
          <cell r="O49">
            <v>20836.017985199996</v>
          </cell>
          <cell r="P49">
            <v>18254.672013413172</v>
          </cell>
          <cell r="Q49">
            <v>16696.032013413173</v>
          </cell>
        </row>
        <row r="66">
          <cell r="I66">
            <v>262844.695</v>
          </cell>
          <cell r="J66">
            <v>262902.797924722</v>
          </cell>
          <cell r="K66">
            <v>265118.797924722</v>
          </cell>
          <cell r="L66">
            <v>1931.174</v>
          </cell>
          <cell r="M66">
            <v>1971.6367767996298</v>
          </cell>
          <cell r="N66">
            <v>1863.7109644992001</v>
          </cell>
          <cell r="O66">
            <v>10863.341</v>
          </cell>
          <cell r="P66">
            <v>10873.21791950578</v>
          </cell>
          <cell r="Q66">
            <v>9675.2867457393</v>
          </cell>
        </row>
      </sheetData>
      <sheetData sheetId="22">
        <row r="49">
          <cell r="I49">
            <v>22052.005882379835</v>
          </cell>
          <cell r="J49">
            <v>21909.79187677881</v>
          </cell>
          <cell r="K49">
            <v>22036.31409463672</v>
          </cell>
          <cell r="L49">
            <v>3909.814932203466</v>
          </cell>
          <cell r="M49">
            <v>3253.2561190381066</v>
          </cell>
          <cell r="N49">
            <v>3264.736119038107</v>
          </cell>
          <cell r="O49">
            <v>4002.69603264</v>
          </cell>
          <cell r="P49">
            <v>3540.920684357862</v>
          </cell>
          <cell r="Q49">
            <v>3299.160684357862</v>
          </cell>
        </row>
        <row r="66">
          <cell r="I66">
            <v>48212.013542423796</v>
          </cell>
          <cell r="J66">
            <v>48668.2219839353</v>
          </cell>
          <cell r="K66">
            <v>49442.2219839353</v>
          </cell>
          <cell r="L66">
            <v>1326.585</v>
          </cell>
          <cell r="M66">
            <v>1216.0998794316502</v>
          </cell>
          <cell r="N66">
            <v>1183.23988020162</v>
          </cell>
          <cell r="O66">
            <v>2098.042</v>
          </cell>
          <cell r="P66">
            <v>1650.406438890216</v>
          </cell>
          <cell r="Q66">
            <v>1299.8325480202118</v>
          </cell>
        </row>
      </sheetData>
      <sheetData sheetId="23">
        <row r="49">
          <cell r="I49">
            <v>22052.005882379835</v>
          </cell>
          <cell r="J49">
            <v>21909.79187677881</v>
          </cell>
          <cell r="K49">
            <v>22036.31409463672</v>
          </cell>
          <cell r="L49">
            <v>3785.793728123465</v>
          </cell>
          <cell r="M49">
            <v>3145.964821132508</v>
          </cell>
          <cell r="N49">
            <v>3158.3448211325085</v>
          </cell>
          <cell r="O49">
            <v>3980.47772586</v>
          </cell>
          <cell r="P49">
            <v>3502.8638467476617</v>
          </cell>
          <cell r="Q49">
            <v>3260.103846747662</v>
          </cell>
        </row>
        <row r="66">
          <cell r="I66">
            <v>48212.013542423796</v>
          </cell>
          <cell r="J66">
            <v>48668.2219839353</v>
          </cell>
          <cell r="K66">
            <v>49442.2219839353</v>
          </cell>
          <cell r="L66">
            <v>1324.585</v>
          </cell>
          <cell r="M66">
            <v>1212.3798794316501</v>
          </cell>
          <cell r="N66">
            <v>1180.9198802016201</v>
          </cell>
          <cell r="O66">
            <v>2097.042</v>
          </cell>
          <cell r="P66">
            <v>1649.406438890216</v>
          </cell>
          <cell r="Q66">
            <v>1298.8325480202118</v>
          </cell>
        </row>
      </sheetData>
      <sheetData sheetId="24">
        <row r="49">
          <cell r="L49">
            <v>124.02120408</v>
          </cell>
          <cell r="M49">
            <v>107.29129790559854</v>
          </cell>
          <cell r="N49">
            <v>106.39129790559853</v>
          </cell>
          <cell r="O49">
            <v>22.21830678</v>
          </cell>
          <cell r="P49">
            <v>38.056837610200006</v>
          </cell>
          <cell r="Q49">
            <v>39.056837610200006</v>
          </cell>
        </row>
        <row r="66">
          <cell r="L66">
            <v>2</v>
          </cell>
          <cell r="M66">
            <v>3.72</v>
          </cell>
          <cell r="N66">
            <v>2.32</v>
          </cell>
          <cell r="O66">
            <v>1</v>
          </cell>
          <cell r="P66">
            <v>1</v>
          </cell>
          <cell r="Q66">
            <v>1</v>
          </cell>
        </row>
      </sheetData>
      <sheetData sheetId="25">
        <row r="49">
          <cell r="I49">
            <v>261869.65021152692</v>
          </cell>
          <cell r="J49">
            <v>256811.3561637159</v>
          </cell>
          <cell r="K49">
            <v>255841.45559703742</v>
          </cell>
          <cell r="L49">
            <v>39843.35081656209</v>
          </cell>
          <cell r="M49">
            <v>39231.81650002746</v>
          </cell>
          <cell r="N49">
            <v>39897.72759809603</v>
          </cell>
          <cell r="O49">
            <v>33376.558879383665</v>
          </cell>
          <cell r="P49">
            <v>31542.6959491134</v>
          </cell>
          <cell r="Q49">
            <v>31231.2759491134</v>
          </cell>
        </row>
        <row r="66">
          <cell r="I66">
            <v>280237.95131026214</v>
          </cell>
          <cell r="J66">
            <v>279095.51345877466</v>
          </cell>
          <cell r="K66">
            <v>280511.0223189825</v>
          </cell>
          <cell r="L66">
            <v>2926.16</v>
          </cell>
          <cell r="M66">
            <v>3786.1515841964892</v>
          </cell>
          <cell r="N66">
            <v>3775.5778911614416</v>
          </cell>
          <cell r="O66">
            <v>7669.599999999999</v>
          </cell>
          <cell r="P66">
            <v>7472.6225420255005</v>
          </cell>
          <cell r="Q66">
            <v>7701.955927462114</v>
          </cell>
        </row>
      </sheetData>
      <sheetData sheetId="26">
        <row r="49">
          <cell r="I49">
            <v>99212.29789545391</v>
          </cell>
          <cell r="J49">
            <v>100135.72646591398</v>
          </cell>
          <cell r="K49">
            <v>99432.93739703107</v>
          </cell>
          <cell r="L49">
            <v>12625.20061993</v>
          </cell>
          <cell r="M49">
            <v>13266.8919377836</v>
          </cell>
          <cell r="N49">
            <v>13502.8919377836</v>
          </cell>
          <cell r="O49">
            <v>11562.0149984</v>
          </cell>
          <cell r="P49">
            <v>10575.5041366864</v>
          </cell>
          <cell r="Q49">
            <v>10405.9041366864</v>
          </cell>
        </row>
        <row r="66">
          <cell r="I66">
            <v>145454.95259230272</v>
          </cell>
          <cell r="J66">
            <v>146800.46125572355</v>
          </cell>
          <cell r="K66">
            <v>148848.46125572355</v>
          </cell>
          <cell r="L66">
            <v>329.347</v>
          </cell>
          <cell r="M66">
            <v>341.403373758284</v>
          </cell>
          <cell r="N66">
            <v>405.203109218334</v>
          </cell>
          <cell r="O66">
            <v>21.888</v>
          </cell>
          <cell r="P66">
            <v>9.72821278079418</v>
          </cell>
          <cell r="Q66">
            <v>12.3280001131325</v>
          </cell>
        </row>
      </sheetData>
      <sheetData sheetId="27">
        <row r="49">
          <cell r="I49">
            <v>45184.94803219214</v>
          </cell>
          <cell r="J49">
            <v>44305.48726390958</v>
          </cell>
          <cell r="K49">
            <v>44321.52281262041</v>
          </cell>
          <cell r="L49">
            <v>8425.543044535032</v>
          </cell>
          <cell r="M49">
            <v>8406.2125033372</v>
          </cell>
          <cell r="N49">
            <v>8628.2125033372</v>
          </cell>
          <cell r="O49">
            <v>6881.44349065</v>
          </cell>
          <cell r="P49">
            <v>7710.9552252270005</v>
          </cell>
          <cell r="Q49">
            <v>7540.235225227</v>
          </cell>
        </row>
        <row r="66">
          <cell r="I66">
            <v>52235.5452121906</v>
          </cell>
          <cell r="J66">
            <v>51060.2288520408</v>
          </cell>
          <cell r="K66">
            <v>49652.6178520408</v>
          </cell>
          <cell r="L66">
            <v>96.344</v>
          </cell>
          <cell r="M66">
            <v>68.27316379021559</v>
          </cell>
          <cell r="N66">
            <v>47.8541578573671</v>
          </cell>
          <cell r="O66">
            <v>371.088</v>
          </cell>
          <cell r="P66">
            <v>274.507094430917</v>
          </cell>
          <cell r="Q66">
            <v>261.149865884639</v>
          </cell>
        </row>
      </sheetData>
      <sheetData sheetId="28">
        <row r="49">
          <cell r="I49">
            <v>117472.40428388088</v>
          </cell>
          <cell r="J49">
            <v>112370.14243389235</v>
          </cell>
          <cell r="K49">
            <v>112086.99538738596</v>
          </cell>
          <cell r="L49">
            <v>18792.607152097047</v>
          </cell>
          <cell r="M49">
            <v>17558.71205890666</v>
          </cell>
          <cell r="N49">
            <v>17766.623156975234</v>
          </cell>
          <cell r="O49">
            <v>14933.100390333655</v>
          </cell>
          <cell r="P49">
            <v>13256.236587200001</v>
          </cell>
          <cell r="Q49">
            <v>13285.136587199999</v>
          </cell>
        </row>
        <row r="66">
          <cell r="I66">
            <v>82547.4535057688</v>
          </cell>
          <cell r="J66">
            <v>81234.8233510103</v>
          </cell>
          <cell r="K66">
            <v>82009.9432112182</v>
          </cell>
          <cell r="L66">
            <v>2500.469</v>
          </cell>
          <cell r="M66">
            <v>3376.47504664799</v>
          </cell>
          <cell r="N66">
            <v>3322.52062408574</v>
          </cell>
          <cell r="O66">
            <v>7276.624</v>
          </cell>
          <cell r="P66">
            <v>7188.387234813789</v>
          </cell>
          <cell r="Q66">
            <v>7428.478061464343</v>
          </cell>
        </row>
      </sheetData>
      <sheetData sheetId="29">
        <row r="49">
          <cell r="I49">
            <v>19110.20559162</v>
          </cell>
          <cell r="J49">
            <v>19422.164333333334</v>
          </cell>
          <cell r="K49">
            <v>20173.298761904764</v>
          </cell>
          <cell r="L49">
            <v>18114.220586350002</v>
          </cell>
          <cell r="M49">
            <v>18482.318239266664</v>
          </cell>
          <cell r="N49">
            <v>18621.156820866665</v>
          </cell>
          <cell r="O49">
            <v>7773.618032719001</v>
          </cell>
          <cell r="P49">
            <v>7054.692366666666</v>
          </cell>
          <cell r="Q49">
            <v>7193.881023809525</v>
          </cell>
        </row>
        <row r="66">
          <cell r="I66">
            <v>13374</v>
          </cell>
          <cell r="J66">
            <v>13574.216</v>
          </cell>
          <cell r="K66">
            <v>13778.411</v>
          </cell>
          <cell r="L66">
            <v>225.15699999999998</v>
          </cell>
          <cell r="M66">
            <v>226.02280507332628</v>
          </cell>
          <cell r="N66">
            <v>211.43810147522288</v>
          </cell>
          <cell r="O66">
            <v>12469.67</v>
          </cell>
          <cell r="P66">
            <v>13106.38496977365</v>
          </cell>
          <cell r="Q66">
            <v>13658.6920906335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O49"/>
  <sheetViews>
    <sheetView zoomScale="115" zoomScaleNormal="115" zoomScalePageLayoutView="0" workbookViewId="0" topLeftCell="A28">
      <selection activeCell="H53" sqref="H53"/>
    </sheetView>
  </sheetViews>
  <sheetFormatPr defaultColWidth="9.140625" defaultRowHeight="12.75"/>
  <cols>
    <col min="1" max="16384" width="9.140625" style="129" customWidth="1"/>
  </cols>
  <sheetData>
    <row r="1" ht="12.75">
      <c r="A1" s="128" t="s">
        <v>240</v>
      </c>
    </row>
    <row r="2" ht="12">
      <c r="A2" s="129" t="s">
        <v>241</v>
      </c>
    </row>
    <row r="3" ht="12">
      <c r="A3" s="129" t="s">
        <v>242</v>
      </c>
    </row>
    <row r="4" ht="12">
      <c r="A4" s="129" t="s">
        <v>243</v>
      </c>
    </row>
    <row r="5" ht="12">
      <c r="A5" s="129" t="s">
        <v>244</v>
      </c>
    </row>
    <row r="6" ht="12">
      <c r="A6" s="129" t="s">
        <v>245</v>
      </c>
    </row>
    <row r="7" ht="12">
      <c r="A7" s="129" t="s">
        <v>246</v>
      </c>
    </row>
    <row r="8" ht="12">
      <c r="A8" s="129" t="s">
        <v>247</v>
      </c>
    </row>
    <row r="9" ht="12">
      <c r="A9" s="129" t="s">
        <v>248</v>
      </c>
    </row>
    <row r="10" ht="12">
      <c r="A10" s="129" t="s">
        <v>249</v>
      </c>
    </row>
    <row r="11" ht="12">
      <c r="A11" s="129" t="s">
        <v>250</v>
      </c>
    </row>
    <row r="12" spans="1:6" ht="12">
      <c r="A12" s="129" t="s">
        <v>275</v>
      </c>
      <c r="D12" s="131"/>
      <c r="E12" s="131"/>
      <c r="F12" s="131"/>
    </row>
    <row r="13" ht="12">
      <c r="A13" s="129" t="s">
        <v>291</v>
      </c>
    </row>
    <row r="14" ht="12">
      <c r="A14" s="129" t="s">
        <v>251</v>
      </c>
    </row>
    <row r="15" ht="12">
      <c r="A15" s="129" t="s">
        <v>252</v>
      </c>
    </row>
    <row r="16" ht="12">
      <c r="A16" s="129" t="s">
        <v>253</v>
      </c>
    </row>
    <row r="17" ht="12">
      <c r="A17" s="129" t="s">
        <v>254</v>
      </c>
    </row>
    <row r="18" ht="12">
      <c r="A18" s="129" t="s">
        <v>255</v>
      </c>
    </row>
    <row r="19" spans="1:8" ht="12">
      <c r="A19" s="129" t="s">
        <v>277</v>
      </c>
      <c r="D19" s="131"/>
      <c r="E19" s="131"/>
      <c r="F19" s="131"/>
      <c r="G19" s="131"/>
      <c r="H19" s="131"/>
    </row>
    <row r="20" spans="1:8" ht="12">
      <c r="A20" s="129" t="s">
        <v>278</v>
      </c>
      <c r="D20" s="131"/>
      <c r="E20" s="131"/>
      <c r="F20" s="131"/>
      <c r="G20" s="131"/>
      <c r="H20" s="131"/>
    </row>
    <row r="21" spans="1:7" ht="12">
      <c r="A21" s="129" t="s">
        <v>256</v>
      </c>
      <c r="E21" s="131"/>
      <c r="F21" s="131"/>
      <c r="G21" s="131"/>
    </row>
    <row r="22" spans="1:7" ht="12">
      <c r="A22" s="129" t="s">
        <v>257</v>
      </c>
      <c r="E22" s="131"/>
      <c r="F22" s="131"/>
      <c r="G22" s="131"/>
    </row>
    <row r="23" spans="1:7" ht="12">
      <c r="A23" s="129" t="s">
        <v>258</v>
      </c>
      <c r="E23" s="131"/>
      <c r="F23" s="131"/>
      <c r="G23" s="131"/>
    </row>
    <row r="24" spans="1:7" ht="12">
      <c r="A24" s="129" t="s">
        <v>259</v>
      </c>
      <c r="E24" s="131"/>
      <c r="F24" s="131"/>
      <c r="G24" s="131"/>
    </row>
    <row r="25" spans="1:7" ht="12">
      <c r="A25" s="129" t="s">
        <v>260</v>
      </c>
      <c r="E25" s="131"/>
      <c r="F25" s="131"/>
      <c r="G25" s="131"/>
    </row>
    <row r="26" ht="12">
      <c r="A26" s="129" t="s">
        <v>261</v>
      </c>
    </row>
    <row r="27" ht="12">
      <c r="A27" s="129" t="s">
        <v>265</v>
      </c>
    </row>
    <row r="28" ht="12">
      <c r="A28" s="129" t="s">
        <v>296</v>
      </c>
    </row>
    <row r="29" ht="12">
      <c r="A29" s="129" t="s">
        <v>297</v>
      </c>
    </row>
    <row r="31" ht="12.75">
      <c r="A31" s="130" t="s">
        <v>295</v>
      </c>
    </row>
    <row r="33" ht="12.75">
      <c r="A33" s="128" t="s">
        <v>285</v>
      </c>
    </row>
    <row r="34" ht="12.75">
      <c r="A34" s="128" t="s">
        <v>292</v>
      </c>
    </row>
    <row r="35" ht="12.75">
      <c r="A35" s="128" t="s">
        <v>290</v>
      </c>
    </row>
    <row r="36" spans="1:14" ht="15" customHeight="1">
      <c r="A36" s="143" t="s">
        <v>298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</row>
    <row r="37" spans="1:14" ht="29.25" customHeight="1">
      <c r="A37" s="145" t="s">
        <v>299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1:14" ht="18" customHeight="1">
      <c r="A38" s="143" t="s">
        <v>300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</row>
    <row r="39" spans="1:15" ht="18" customHeight="1">
      <c r="A39" s="141" t="s">
        <v>273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2"/>
    </row>
    <row r="40" spans="1:14" ht="18" customHeight="1">
      <c r="A40" s="143" t="s">
        <v>262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</row>
    <row r="41" spans="1:14" ht="40.5" customHeight="1">
      <c r="A41" s="144" t="s">
        <v>301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</row>
    <row r="42" spans="1:14" ht="18" customHeight="1">
      <c r="A42" s="143" t="s">
        <v>302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</row>
    <row r="43" spans="1:14" ht="42" customHeight="1">
      <c r="A43" s="144" t="s">
        <v>303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</row>
    <row r="45" ht="12">
      <c r="A45" s="129" t="s">
        <v>274</v>
      </c>
    </row>
    <row r="46" ht="12">
      <c r="A46" s="129" t="s">
        <v>273</v>
      </c>
    </row>
    <row r="47" ht="12">
      <c r="A47" s="129" t="s">
        <v>262</v>
      </c>
    </row>
    <row r="49" spans="1:4" ht="12">
      <c r="A49" s="131"/>
      <c r="B49" s="131"/>
      <c r="C49" s="131"/>
      <c r="D49" s="131"/>
    </row>
  </sheetData>
  <sheetProtection/>
  <mergeCells count="7">
    <mergeCell ref="A42:N42"/>
    <mergeCell ref="A43:N43"/>
    <mergeCell ref="A36:N36"/>
    <mergeCell ref="A37:N37"/>
    <mergeCell ref="A38:N38"/>
    <mergeCell ref="A40:N40"/>
    <mergeCell ref="A41:N41"/>
  </mergeCells>
  <printOptions/>
  <pageMargins left="0.75" right="0.75" top="1" bottom="1" header="0.5" footer="0.5"/>
  <pageSetup fitToHeight="1" fitToWidth="1" horizontalDpi="300" verticalDpi="3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T37"/>
  <sheetViews>
    <sheetView zoomScalePageLayoutView="0" workbookViewId="0" topLeftCell="A1">
      <selection activeCell="H45" sqref="H45"/>
    </sheetView>
  </sheetViews>
  <sheetFormatPr defaultColWidth="9.140625" defaultRowHeight="12.75"/>
  <sheetData>
    <row r="2" spans="3:20" ht="12.75">
      <c r="C2" s="146" t="s">
        <v>123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6:17" ht="12.75">
      <c r="F3" s="146" t="s">
        <v>81</v>
      </c>
      <c r="G3" s="146"/>
      <c r="H3" s="146"/>
      <c r="I3" s="146"/>
      <c r="J3" s="146"/>
      <c r="K3" s="146"/>
      <c r="L3" s="146" t="s">
        <v>82</v>
      </c>
      <c r="M3" s="146"/>
      <c r="N3" s="146"/>
      <c r="O3" s="146"/>
      <c r="P3" s="146"/>
      <c r="Q3" s="146"/>
    </row>
    <row r="4" spans="3:20" ht="12">
      <c r="C4" s="147" t="s">
        <v>286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1:15" ht="15" thickBot="1">
      <c r="K5" s="148" t="s">
        <v>36</v>
      </c>
      <c r="L5" s="148"/>
      <c r="N5" s="11"/>
      <c r="O5" s="11"/>
    </row>
    <row r="6" spans="3:20" ht="12.75" thickTop="1">
      <c r="C6" s="2"/>
      <c r="D6" s="3"/>
      <c r="E6" s="4"/>
      <c r="F6" s="149" t="s">
        <v>6</v>
      </c>
      <c r="G6" s="150"/>
      <c r="H6" s="151"/>
      <c r="I6" s="2"/>
      <c r="J6" s="3"/>
      <c r="K6" s="4"/>
      <c r="L6" s="16" t="s">
        <v>34</v>
      </c>
      <c r="M6" s="3"/>
      <c r="N6" s="4"/>
      <c r="O6" s="16" t="s">
        <v>33</v>
      </c>
      <c r="P6" s="3"/>
      <c r="Q6" s="4"/>
      <c r="R6" s="2"/>
      <c r="S6" s="3"/>
      <c r="T6" s="4"/>
    </row>
    <row r="7" spans="3:20" ht="12">
      <c r="C7" s="152" t="s">
        <v>0</v>
      </c>
      <c r="D7" s="153"/>
      <c r="E7" s="154"/>
      <c r="F7" s="152" t="s">
        <v>7</v>
      </c>
      <c r="G7" s="153"/>
      <c r="H7" s="154"/>
      <c r="I7" s="152" t="s">
        <v>8</v>
      </c>
      <c r="J7" s="153"/>
      <c r="K7" s="154"/>
      <c r="L7" s="152" t="s">
        <v>9</v>
      </c>
      <c r="M7" s="153"/>
      <c r="N7" s="154"/>
      <c r="O7" s="152" t="s">
        <v>10</v>
      </c>
      <c r="P7" s="153"/>
      <c r="Q7" s="154"/>
      <c r="R7" s="152" t="s">
        <v>11</v>
      </c>
      <c r="S7" s="153"/>
      <c r="T7" s="154"/>
    </row>
    <row r="8" spans="3:20" ht="12.75" thickBot="1">
      <c r="C8" s="7"/>
      <c r="D8" s="8"/>
      <c r="E8" s="9"/>
      <c r="F8" s="21">
        <v>2022</v>
      </c>
      <c r="G8" s="22">
        <v>2023</v>
      </c>
      <c r="H8" s="20">
        <v>2024</v>
      </c>
      <c r="I8" s="21">
        <v>2022</v>
      </c>
      <c r="J8" s="22">
        <v>2023</v>
      </c>
      <c r="K8" s="20">
        <v>2024</v>
      </c>
      <c r="L8" s="21">
        <v>2022</v>
      </c>
      <c r="M8" s="22">
        <v>2023</v>
      </c>
      <c r="N8" s="20">
        <v>2024</v>
      </c>
      <c r="O8" s="21">
        <v>2022</v>
      </c>
      <c r="P8" s="22">
        <v>2023</v>
      </c>
      <c r="Q8" s="20">
        <v>2024</v>
      </c>
      <c r="R8" s="7"/>
      <c r="S8" s="8"/>
      <c r="T8" s="9"/>
    </row>
    <row r="9" spans="3:20" ht="12.75" thickTop="1">
      <c r="C9" s="34" t="s">
        <v>39</v>
      </c>
      <c r="D9" s="83"/>
      <c r="E9" s="84"/>
      <c r="F9" s="93">
        <v>420.644</v>
      </c>
      <c r="G9" s="94">
        <v>386.330892</v>
      </c>
      <c r="H9" s="95">
        <v>386.330892</v>
      </c>
      <c r="I9" s="93">
        <v>470</v>
      </c>
      <c r="J9" s="94">
        <v>394.6625</v>
      </c>
      <c r="K9" s="95">
        <v>394.6625</v>
      </c>
      <c r="L9" s="93">
        <v>331.368</v>
      </c>
      <c r="M9" s="94">
        <v>307.714122</v>
      </c>
      <c r="N9" s="95">
        <v>307.714122</v>
      </c>
      <c r="O9" s="93">
        <v>380.724</v>
      </c>
      <c r="P9" s="94">
        <v>316.04573</v>
      </c>
      <c r="Q9" s="95">
        <v>316.04573</v>
      </c>
      <c r="R9" s="38" t="s">
        <v>12</v>
      </c>
      <c r="S9" s="1"/>
      <c r="T9" s="5"/>
    </row>
    <row r="10" spans="3:20" ht="12">
      <c r="C10" s="34" t="s">
        <v>41</v>
      </c>
      <c r="D10" s="83"/>
      <c r="E10" s="84"/>
      <c r="F10" s="93">
        <v>19.991</v>
      </c>
      <c r="G10" s="94">
        <v>15</v>
      </c>
      <c r="H10" s="95">
        <v>16</v>
      </c>
      <c r="I10" s="93">
        <v>0</v>
      </c>
      <c r="J10" s="94">
        <v>0</v>
      </c>
      <c r="K10" s="95">
        <v>0</v>
      </c>
      <c r="L10" s="93">
        <v>20.006</v>
      </c>
      <c r="M10" s="94">
        <v>15</v>
      </c>
      <c r="N10" s="95">
        <v>16</v>
      </c>
      <c r="O10" s="93">
        <v>0.015</v>
      </c>
      <c r="P10" s="94">
        <v>0</v>
      </c>
      <c r="Q10" s="95">
        <v>0</v>
      </c>
      <c r="R10" s="38" t="s">
        <v>14</v>
      </c>
      <c r="S10" s="1"/>
      <c r="T10" s="5"/>
    </row>
    <row r="11" spans="3:20" ht="12">
      <c r="C11" s="34" t="s">
        <v>42</v>
      </c>
      <c r="D11" s="83"/>
      <c r="E11" s="84"/>
      <c r="F11" s="93">
        <v>328</v>
      </c>
      <c r="G11" s="94">
        <v>275.74</v>
      </c>
      <c r="H11" s="95">
        <v>280</v>
      </c>
      <c r="I11" s="93">
        <v>41</v>
      </c>
      <c r="J11" s="94">
        <v>41</v>
      </c>
      <c r="K11" s="95">
        <v>42</v>
      </c>
      <c r="L11" s="93">
        <v>438</v>
      </c>
      <c r="M11" s="94">
        <v>347.22</v>
      </c>
      <c r="N11" s="95">
        <v>360</v>
      </c>
      <c r="O11" s="93">
        <v>151</v>
      </c>
      <c r="P11" s="94">
        <v>112.48</v>
      </c>
      <c r="Q11" s="95">
        <v>122</v>
      </c>
      <c r="R11" s="38" t="s">
        <v>29</v>
      </c>
      <c r="S11" s="1"/>
      <c r="T11" s="5"/>
    </row>
    <row r="12" spans="3:20" ht="12">
      <c r="C12" s="34" t="s">
        <v>43</v>
      </c>
      <c r="D12" s="83"/>
      <c r="E12" s="84"/>
      <c r="F12" s="93">
        <v>70.2028</v>
      </c>
      <c r="G12" s="94">
        <v>46</v>
      </c>
      <c r="H12" s="95">
        <v>47</v>
      </c>
      <c r="I12" s="93">
        <v>75</v>
      </c>
      <c r="J12" s="94">
        <v>40</v>
      </c>
      <c r="K12" s="95">
        <v>40</v>
      </c>
      <c r="L12" s="93">
        <v>65.40129999999999</v>
      </c>
      <c r="M12" s="94">
        <v>46</v>
      </c>
      <c r="N12" s="95">
        <v>47</v>
      </c>
      <c r="O12" s="93">
        <v>70.1985</v>
      </c>
      <c r="P12" s="94">
        <v>40</v>
      </c>
      <c r="Q12" s="95">
        <v>40</v>
      </c>
      <c r="R12" s="38" t="s">
        <v>15</v>
      </c>
      <c r="S12" s="1"/>
      <c r="T12" s="5"/>
    </row>
    <row r="13" spans="3:20" ht="12">
      <c r="C13" s="34" t="s">
        <v>44</v>
      </c>
      <c r="D13" s="83"/>
      <c r="E13" s="84"/>
      <c r="F13" s="93">
        <v>138.608</v>
      </c>
      <c r="G13" s="94">
        <v>105</v>
      </c>
      <c r="H13" s="95">
        <v>105</v>
      </c>
      <c r="I13" s="93">
        <v>43.61</v>
      </c>
      <c r="J13" s="94">
        <v>44</v>
      </c>
      <c r="K13" s="95">
        <v>44</v>
      </c>
      <c r="L13" s="93">
        <v>140.557</v>
      </c>
      <c r="M13" s="94">
        <v>102</v>
      </c>
      <c r="N13" s="95">
        <v>102</v>
      </c>
      <c r="O13" s="93">
        <v>45.559</v>
      </c>
      <c r="P13" s="94">
        <v>41</v>
      </c>
      <c r="Q13" s="95">
        <v>41</v>
      </c>
      <c r="R13" s="38" t="s">
        <v>16</v>
      </c>
      <c r="S13" s="1"/>
      <c r="T13" s="5"/>
    </row>
    <row r="14" spans="3:20" ht="12">
      <c r="C14" s="34" t="s">
        <v>45</v>
      </c>
      <c r="D14" s="83"/>
      <c r="E14" s="84"/>
      <c r="F14" s="93">
        <v>828.2090000000001</v>
      </c>
      <c r="G14" s="94">
        <v>915</v>
      </c>
      <c r="H14" s="95">
        <v>915</v>
      </c>
      <c r="I14" s="93">
        <v>1237.77</v>
      </c>
      <c r="J14" s="94">
        <v>1035</v>
      </c>
      <c r="K14" s="95">
        <v>1035</v>
      </c>
      <c r="L14" s="93">
        <v>720.558</v>
      </c>
      <c r="M14" s="94">
        <v>772</v>
      </c>
      <c r="N14" s="95">
        <v>772</v>
      </c>
      <c r="O14" s="93">
        <v>1130.119</v>
      </c>
      <c r="P14" s="94">
        <v>892</v>
      </c>
      <c r="Q14" s="95">
        <v>892</v>
      </c>
      <c r="R14" s="38" t="s">
        <v>2</v>
      </c>
      <c r="S14" s="1"/>
      <c r="T14" s="5"/>
    </row>
    <row r="15" spans="3:20" ht="12">
      <c r="C15" s="34" t="s">
        <v>46</v>
      </c>
      <c r="D15" s="83"/>
      <c r="E15" s="84"/>
      <c r="F15" s="93">
        <v>3790.8979999999992</v>
      </c>
      <c r="G15" s="94">
        <v>3437</v>
      </c>
      <c r="H15" s="95">
        <v>3325</v>
      </c>
      <c r="I15" s="93">
        <v>5193.516</v>
      </c>
      <c r="J15" s="94">
        <v>4900</v>
      </c>
      <c r="K15" s="95">
        <v>4800</v>
      </c>
      <c r="L15" s="93">
        <v>1589.922</v>
      </c>
      <c r="M15" s="94">
        <v>1543</v>
      </c>
      <c r="N15" s="95">
        <v>1470</v>
      </c>
      <c r="O15" s="93">
        <v>2992.5400000000004</v>
      </c>
      <c r="P15" s="94">
        <v>3006</v>
      </c>
      <c r="Q15" s="95">
        <v>2945</v>
      </c>
      <c r="R15" s="38" t="s">
        <v>17</v>
      </c>
      <c r="S15" s="1"/>
      <c r="T15" s="5"/>
    </row>
    <row r="16" spans="3:20" ht="12">
      <c r="C16" s="34" t="s">
        <v>47</v>
      </c>
      <c r="D16" s="83"/>
      <c r="E16" s="84"/>
      <c r="F16" s="93">
        <v>9.258999999999986</v>
      </c>
      <c r="G16" s="94">
        <v>-17.26039999999972</v>
      </c>
      <c r="H16" s="95">
        <v>-13.197085714285663</v>
      </c>
      <c r="I16" s="93">
        <v>20.91</v>
      </c>
      <c r="J16" s="94">
        <v>0</v>
      </c>
      <c r="K16" s="95">
        <v>0</v>
      </c>
      <c r="L16" s="93">
        <v>203.654</v>
      </c>
      <c r="M16" s="94">
        <v>235.46186666666628</v>
      </c>
      <c r="N16" s="95">
        <v>244.44792380952333</v>
      </c>
      <c r="O16" s="93">
        <v>215.305</v>
      </c>
      <c r="P16" s="94">
        <v>252.722266666666</v>
      </c>
      <c r="Q16" s="95">
        <v>257.645009523809</v>
      </c>
      <c r="R16" s="38" t="s">
        <v>18</v>
      </c>
      <c r="S16" s="1"/>
      <c r="T16" s="5"/>
    </row>
    <row r="17" spans="3:20" ht="12">
      <c r="C17" s="34" t="s">
        <v>48</v>
      </c>
      <c r="D17" s="83"/>
      <c r="E17" s="84"/>
      <c r="F17" s="93">
        <v>1862.489</v>
      </c>
      <c r="G17" s="94">
        <v>1660.7735807117892</v>
      </c>
      <c r="H17" s="95">
        <v>1660.7735807117892</v>
      </c>
      <c r="I17" s="93">
        <v>827.2460000000001</v>
      </c>
      <c r="J17" s="94">
        <v>818.2460000000001</v>
      </c>
      <c r="K17" s="95">
        <v>818.2460000000001</v>
      </c>
      <c r="L17" s="93">
        <v>1280.587</v>
      </c>
      <c r="M17" s="94">
        <v>973.5837620795642</v>
      </c>
      <c r="N17" s="95">
        <v>973.5837620795642</v>
      </c>
      <c r="O17" s="93">
        <v>245.344</v>
      </c>
      <c r="P17" s="94">
        <v>131.056181367775</v>
      </c>
      <c r="Q17" s="95">
        <v>131.056181367775</v>
      </c>
      <c r="R17" s="38" t="s">
        <v>19</v>
      </c>
      <c r="S17" s="1"/>
      <c r="T17" s="5"/>
    </row>
    <row r="18" spans="3:20" ht="12">
      <c r="C18" s="34" t="s">
        <v>49</v>
      </c>
      <c r="D18" s="83"/>
      <c r="E18" s="84"/>
      <c r="F18" s="93">
        <v>59.7</v>
      </c>
      <c r="G18" s="94">
        <v>50</v>
      </c>
      <c r="H18" s="95">
        <v>40</v>
      </c>
      <c r="I18" s="93">
        <v>48</v>
      </c>
      <c r="J18" s="94">
        <v>50</v>
      </c>
      <c r="K18" s="95">
        <v>50</v>
      </c>
      <c r="L18" s="93">
        <v>62.1</v>
      </c>
      <c r="M18" s="94">
        <v>65</v>
      </c>
      <c r="N18" s="95">
        <v>65</v>
      </c>
      <c r="O18" s="93">
        <v>50.4</v>
      </c>
      <c r="P18" s="94">
        <v>65</v>
      </c>
      <c r="Q18" s="95">
        <v>75</v>
      </c>
      <c r="R18" s="38" t="s">
        <v>20</v>
      </c>
      <c r="S18" s="1"/>
      <c r="T18" s="5"/>
    </row>
    <row r="19" spans="3:20" ht="12">
      <c r="C19" s="34" t="s">
        <v>73</v>
      </c>
      <c r="D19" s="83"/>
      <c r="E19" s="84"/>
      <c r="F19" s="93">
        <v>100.31899999999999</v>
      </c>
      <c r="G19" s="94">
        <v>90</v>
      </c>
      <c r="H19" s="95">
        <v>90</v>
      </c>
      <c r="I19" s="93">
        <v>147</v>
      </c>
      <c r="J19" s="94">
        <v>147</v>
      </c>
      <c r="K19" s="95">
        <v>147</v>
      </c>
      <c r="L19" s="93">
        <v>33.561</v>
      </c>
      <c r="M19" s="94">
        <v>19</v>
      </c>
      <c r="N19" s="95">
        <v>19</v>
      </c>
      <c r="O19" s="93">
        <v>80.242</v>
      </c>
      <c r="P19" s="94">
        <v>76</v>
      </c>
      <c r="Q19" s="95">
        <v>76</v>
      </c>
      <c r="R19" s="38" t="s">
        <v>72</v>
      </c>
      <c r="S19" s="1"/>
      <c r="T19" s="5"/>
    </row>
    <row r="20" spans="3:20" ht="12">
      <c r="C20" s="34" t="s">
        <v>50</v>
      </c>
      <c r="D20" s="83"/>
      <c r="E20" s="84"/>
      <c r="F20" s="93">
        <v>6.263</v>
      </c>
      <c r="G20" s="94">
        <v>7</v>
      </c>
      <c r="H20" s="95">
        <v>7</v>
      </c>
      <c r="I20" s="93">
        <v>0</v>
      </c>
      <c r="J20" s="94">
        <v>0</v>
      </c>
      <c r="K20" s="95">
        <v>0</v>
      </c>
      <c r="L20" s="93">
        <v>6.271</v>
      </c>
      <c r="M20" s="94">
        <v>7</v>
      </c>
      <c r="N20" s="95">
        <v>7</v>
      </c>
      <c r="O20" s="93">
        <v>0.008</v>
      </c>
      <c r="P20" s="94">
        <v>0</v>
      </c>
      <c r="Q20" s="95">
        <v>0</v>
      </c>
      <c r="R20" s="38" t="s">
        <v>21</v>
      </c>
      <c r="S20" s="1"/>
      <c r="T20" s="5"/>
    </row>
    <row r="21" spans="3:20" ht="12">
      <c r="C21" s="34" t="s">
        <v>289</v>
      </c>
      <c r="D21" s="83"/>
      <c r="E21" s="84"/>
      <c r="F21" s="93">
        <v>32</v>
      </c>
      <c r="G21" s="94">
        <v>32</v>
      </c>
      <c r="H21" s="95">
        <v>33</v>
      </c>
      <c r="I21" s="93">
        <v>0</v>
      </c>
      <c r="J21" s="94">
        <v>0</v>
      </c>
      <c r="K21" s="95">
        <v>0</v>
      </c>
      <c r="L21" s="93">
        <v>32</v>
      </c>
      <c r="M21" s="94">
        <v>32</v>
      </c>
      <c r="N21" s="95">
        <v>33</v>
      </c>
      <c r="O21" s="93">
        <v>0</v>
      </c>
      <c r="P21" s="94">
        <v>0</v>
      </c>
      <c r="Q21" s="95">
        <v>0</v>
      </c>
      <c r="R21" s="38" t="s">
        <v>225</v>
      </c>
      <c r="S21" s="1"/>
      <c r="T21" s="5"/>
    </row>
    <row r="22" spans="3:20" ht="12">
      <c r="C22" s="34" t="s">
        <v>51</v>
      </c>
      <c r="D22" s="83"/>
      <c r="E22" s="84"/>
      <c r="F22" s="93">
        <v>332</v>
      </c>
      <c r="G22" s="94">
        <v>310</v>
      </c>
      <c r="H22" s="95">
        <v>296</v>
      </c>
      <c r="I22" s="93">
        <v>29</v>
      </c>
      <c r="J22" s="94">
        <v>29</v>
      </c>
      <c r="K22" s="95">
        <v>29</v>
      </c>
      <c r="L22" s="93">
        <v>465</v>
      </c>
      <c r="M22" s="94">
        <v>431</v>
      </c>
      <c r="N22" s="95">
        <v>412</v>
      </c>
      <c r="O22" s="93">
        <v>162</v>
      </c>
      <c r="P22" s="94">
        <v>150</v>
      </c>
      <c r="Q22" s="95">
        <v>145</v>
      </c>
      <c r="R22" s="38" t="s">
        <v>22</v>
      </c>
      <c r="S22" s="1"/>
      <c r="T22" s="5"/>
    </row>
    <row r="23" spans="3:20" ht="12">
      <c r="C23" s="34" t="s">
        <v>52</v>
      </c>
      <c r="D23" s="83"/>
      <c r="E23" s="84"/>
      <c r="F23" s="93">
        <v>3807.5549999999994</v>
      </c>
      <c r="G23" s="94">
        <v>3765</v>
      </c>
      <c r="H23" s="95">
        <v>4020</v>
      </c>
      <c r="I23" s="93">
        <v>4960.1669999999995</v>
      </c>
      <c r="J23" s="94">
        <v>4920</v>
      </c>
      <c r="K23" s="95">
        <v>5080</v>
      </c>
      <c r="L23" s="93">
        <v>590.413</v>
      </c>
      <c r="M23" s="94">
        <v>585</v>
      </c>
      <c r="N23" s="95">
        <v>630</v>
      </c>
      <c r="O23" s="93">
        <v>1743.025</v>
      </c>
      <c r="P23" s="94">
        <v>1740</v>
      </c>
      <c r="Q23" s="95">
        <v>1690</v>
      </c>
      <c r="R23" s="38" t="s">
        <v>23</v>
      </c>
      <c r="S23" s="1"/>
      <c r="T23" s="5"/>
    </row>
    <row r="24" spans="3:20" ht="12">
      <c r="C24" s="34" t="s">
        <v>53</v>
      </c>
      <c r="D24" s="83"/>
      <c r="E24" s="84"/>
      <c r="F24" s="93">
        <v>534.434</v>
      </c>
      <c r="G24" s="94">
        <v>485</v>
      </c>
      <c r="H24" s="95">
        <v>529</v>
      </c>
      <c r="I24" s="93">
        <v>526</v>
      </c>
      <c r="J24" s="94">
        <v>520</v>
      </c>
      <c r="K24" s="95">
        <v>560</v>
      </c>
      <c r="L24" s="93">
        <v>338.295</v>
      </c>
      <c r="M24" s="94">
        <v>315</v>
      </c>
      <c r="N24" s="95">
        <v>335</v>
      </c>
      <c r="O24" s="93">
        <v>329.861</v>
      </c>
      <c r="P24" s="94">
        <v>350</v>
      </c>
      <c r="Q24" s="95">
        <v>366</v>
      </c>
      <c r="R24" s="38" t="s">
        <v>3</v>
      </c>
      <c r="S24" s="1"/>
      <c r="T24" s="5"/>
    </row>
    <row r="25" spans="3:20" ht="12">
      <c r="C25" s="34" t="s">
        <v>224</v>
      </c>
      <c r="D25" s="83"/>
      <c r="E25" s="84"/>
      <c r="F25" s="93">
        <v>74</v>
      </c>
      <c r="G25" s="94">
        <v>74</v>
      </c>
      <c r="H25" s="95">
        <v>88</v>
      </c>
      <c r="I25" s="93">
        <v>19</v>
      </c>
      <c r="J25" s="94">
        <v>20</v>
      </c>
      <c r="K25" s="95">
        <v>22</v>
      </c>
      <c r="L25" s="93">
        <v>71</v>
      </c>
      <c r="M25" s="94">
        <v>73</v>
      </c>
      <c r="N25" s="95">
        <v>88</v>
      </c>
      <c r="O25" s="93">
        <v>16</v>
      </c>
      <c r="P25" s="94">
        <v>19</v>
      </c>
      <c r="Q25" s="95">
        <v>22</v>
      </c>
      <c r="R25" s="38" t="s">
        <v>223</v>
      </c>
      <c r="S25" s="1"/>
      <c r="T25" s="5"/>
    </row>
    <row r="26" spans="3:20" ht="12">
      <c r="C26" s="34" t="s">
        <v>54</v>
      </c>
      <c r="D26" s="83"/>
      <c r="E26" s="84"/>
      <c r="F26" s="93">
        <v>209.625</v>
      </c>
      <c r="G26" s="94">
        <v>218</v>
      </c>
      <c r="H26" s="95">
        <v>223</v>
      </c>
      <c r="I26" s="93">
        <v>0</v>
      </c>
      <c r="J26" s="94">
        <v>0</v>
      </c>
      <c r="K26" s="95">
        <v>0</v>
      </c>
      <c r="L26" s="93">
        <v>248.481</v>
      </c>
      <c r="M26" s="94">
        <v>256</v>
      </c>
      <c r="N26" s="95">
        <v>262</v>
      </c>
      <c r="O26" s="93">
        <v>38.856</v>
      </c>
      <c r="P26" s="94">
        <v>38</v>
      </c>
      <c r="Q26" s="95">
        <v>39</v>
      </c>
      <c r="R26" s="38" t="s">
        <v>24</v>
      </c>
      <c r="S26" s="1"/>
      <c r="T26" s="5"/>
    </row>
    <row r="27" spans="3:20" ht="12">
      <c r="C27" s="34" t="s">
        <v>55</v>
      </c>
      <c r="D27" s="83"/>
      <c r="E27" s="84"/>
      <c r="F27" s="93">
        <v>23.716334781909403</v>
      </c>
      <c r="G27" s="94">
        <v>15</v>
      </c>
      <c r="H27" s="95">
        <v>15</v>
      </c>
      <c r="I27" s="93">
        <v>132</v>
      </c>
      <c r="J27" s="94">
        <v>120</v>
      </c>
      <c r="K27" s="95">
        <v>125</v>
      </c>
      <c r="L27" s="93">
        <v>27.52015140822771</v>
      </c>
      <c r="M27" s="94">
        <v>25</v>
      </c>
      <c r="N27" s="95">
        <v>30</v>
      </c>
      <c r="O27" s="93">
        <v>135.8038166263183</v>
      </c>
      <c r="P27" s="94">
        <v>130</v>
      </c>
      <c r="Q27" s="95">
        <v>140</v>
      </c>
      <c r="R27" s="38" t="s">
        <v>25</v>
      </c>
      <c r="S27" s="1"/>
      <c r="T27" s="5"/>
    </row>
    <row r="28" spans="3:20" ht="12">
      <c r="C28" s="34" t="s">
        <v>56</v>
      </c>
      <c r="D28" s="83"/>
      <c r="E28" s="84"/>
      <c r="F28" s="93">
        <v>920.1600000000001</v>
      </c>
      <c r="G28" s="94">
        <v>894.1332000000002</v>
      </c>
      <c r="H28" s="95">
        <v>894.1332000000002</v>
      </c>
      <c r="I28" s="93">
        <v>1430.148</v>
      </c>
      <c r="J28" s="94">
        <v>1287.1332000000002</v>
      </c>
      <c r="K28" s="95">
        <v>1287.1332000000002</v>
      </c>
      <c r="L28" s="93">
        <v>462.362</v>
      </c>
      <c r="M28" s="94">
        <v>355</v>
      </c>
      <c r="N28" s="95">
        <v>355</v>
      </c>
      <c r="O28" s="93">
        <v>972.3499999999999</v>
      </c>
      <c r="P28" s="94">
        <v>748</v>
      </c>
      <c r="Q28" s="95">
        <v>748</v>
      </c>
      <c r="R28" s="38" t="s">
        <v>26</v>
      </c>
      <c r="S28" s="1"/>
      <c r="T28" s="5"/>
    </row>
    <row r="29" spans="3:20" ht="12">
      <c r="C29" s="34" t="s">
        <v>57</v>
      </c>
      <c r="D29" s="83"/>
      <c r="E29" s="84"/>
      <c r="F29" s="93">
        <v>300.938</v>
      </c>
      <c r="G29" s="94">
        <v>260</v>
      </c>
      <c r="H29" s="95">
        <v>260</v>
      </c>
      <c r="I29" s="93">
        <v>0</v>
      </c>
      <c r="J29" s="94">
        <v>0</v>
      </c>
      <c r="K29" s="95">
        <v>0</v>
      </c>
      <c r="L29" s="93">
        <v>424.76599999999996</v>
      </c>
      <c r="M29" s="94">
        <v>360</v>
      </c>
      <c r="N29" s="95">
        <v>360</v>
      </c>
      <c r="O29" s="93">
        <v>123.828</v>
      </c>
      <c r="P29" s="94">
        <v>100</v>
      </c>
      <c r="Q29" s="95">
        <v>100</v>
      </c>
      <c r="R29" s="38" t="s">
        <v>27</v>
      </c>
      <c r="S29" s="1"/>
      <c r="T29" s="5"/>
    </row>
    <row r="30" spans="3:20" ht="12">
      <c r="C30" s="34" t="s">
        <v>58</v>
      </c>
      <c r="D30" s="83"/>
      <c r="E30" s="84"/>
      <c r="F30" s="93">
        <v>238</v>
      </c>
      <c r="G30" s="94">
        <v>238</v>
      </c>
      <c r="H30" s="95">
        <v>238</v>
      </c>
      <c r="I30" s="93">
        <v>97</v>
      </c>
      <c r="J30" s="94">
        <v>97</v>
      </c>
      <c r="K30" s="95">
        <v>97</v>
      </c>
      <c r="L30" s="93">
        <v>308</v>
      </c>
      <c r="M30" s="94">
        <v>308</v>
      </c>
      <c r="N30" s="95">
        <v>308</v>
      </c>
      <c r="O30" s="93">
        <v>167</v>
      </c>
      <c r="P30" s="94">
        <v>167</v>
      </c>
      <c r="Q30" s="95">
        <v>167</v>
      </c>
      <c r="R30" s="38" t="s">
        <v>28</v>
      </c>
      <c r="S30" s="1"/>
      <c r="T30" s="5"/>
    </row>
    <row r="31" spans="3:20" ht="12.75" thickBot="1">
      <c r="C31" s="34" t="s">
        <v>59</v>
      </c>
      <c r="D31" s="83"/>
      <c r="E31" s="84"/>
      <c r="F31" s="93">
        <v>1691.570794065713</v>
      </c>
      <c r="G31" s="94">
        <v>1630</v>
      </c>
      <c r="H31" s="95">
        <v>1630</v>
      </c>
      <c r="I31" s="93">
        <v>856</v>
      </c>
      <c r="J31" s="94">
        <v>850</v>
      </c>
      <c r="K31" s="95">
        <v>850</v>
      </c>
      <c r="L31" s="93">
        <v>895.336455199373</v>
      </c>
      <c r="M31" s="94">
        <v>840</v>
      </c>
      <c r="N31" s="95">
        <v>840</v>
      </c>
      <c r="O31" s="93">
        <v>59.76566113365982</v>
      </c>
      <c r="P31" s="94">
        <v>60</v>
      </c>
      <c r="Q31" s="95">
        <v>60</v>
      </c>
      <c r="R31" s="38" t="s">
        <v>30</v>
      </c>
      <c r="S31" s="1"/>
      <c r="T31" s="5"/>
    </row>
    <row r="32" spans="3:20" ht="13.5" thickBot="1" thickTop="1">
      <c r="C32" s="14" t="s">
        <v>4</v>
      </c>
      <c r="D32" s="87"/>
      <c r="E32" s="88"/>
      <c r="F32" s="68">
        <v>15798.58192884762</v>
      </c>
      <c r="G32" s="69">
        <v>14891.717272711789</v>
      </c>
      <c r="H32" s="70">
        <v>15085.040586997504</v>
      </c>
      <c r="I32" s="68">
        <v>16153.366999999998</v>
      </c>
      <c r="J32" s="69">
        <v>15313.041700000002</v>
      </c>
      <c r="K32" s="70">
        <v>15421.041700000002</v>
      </c>
      <c r="L32" s="68">
        <v>8755.1589066076</v>
      </c>
      <c r="M32" s="69">
        <v>8012.97975074623</v>
      </c>
      <c r="N32" s="70">
        <v>8036.745807889087</v>
      </c>
      <c r="O32" s="68">
        <v>9109.94397775998</v>
      </c>
      <c r="P32" s="69">
        <v>8434.304178034441</v>
      </c>
      <c r="Q32" s="70">
        <v>8372.746920891583</v>
      </c>
      <c r="R32" s="14" t="s">
        <v>4</v>
      </c>
      <c r="S32" s="12"/>
      <c r="T32" s="13"/>
    </row>
    <row r="33" spans="3:20" ht="13.5" thickBot="1" thickTop="1">
      <c r="C33" s="34" t="s">
        <v>60</v>
      </c>
      <c r="D33" s="83"/>
      <c r="E33" s="84"/>
      <c r="F33" s="93">
        <v>1091.5510000000002</v>
      </c>
      <c r="G33" s="94">
        <v>809.1645</v>
      </c>
      <c r="H33" s="95">
        <v>809.1645</v>
      </c>
      <c r="I33" s="93">
        <v>47.193</v>
      </c>
      <c r="J33" s="94">
        <v>47.193</v>
      </c>
      <c r="K33" s="95">
        <v>47.193</v>
      </c>
      <c r="L33" s="93">
        <v>1057.333</v>
      </c>
      <c r="M33" s="94">
        <v>771.471</v>
      </c>
      <c r="N33" s="95">
        <v>771.471</v>
      </c>
      <c r="O33" s="93">
        <v>12.975</v>
      </c>
      <c r="P33" s="94">
        <v>9.4995</v>
      </c>
      <c r="Q33" s="95">
        <v>9.4995</v>
      </c>
      <c r="R33" s="38" t="s">
        <v>31</v>
      </c>
      <c r="S33" s="1"/>
      <c r="T33" s="5"/>
    </row>
    <row r="34" spans="3:20" ht="13.5" thickBot="1" thickTop="1">
      <c r="C34" s="14" t="s">
        <v>221</v>
      </c>
      <c r="D34" s="87"/>
      <c r="E34" s="88"/>
      <c r="F34" s="68" t="e">
        <v>#N/A</v>
      </c>
      <c r="G34" s="69" t="e">
        <v>#N/A</v>
      </c>
      <c r="H34" s="70" t="e">
        <v>#N/A</v>
      </c>
      <c r="I34" s="68" t="e">
        <v>#N/A</v>
      </c>
      <c r="J34" s="69" t="e">
        <v>#N/A</v>
      </c>
      <c r="K34" s="70" t="e">
        <v>#N/A</v>
      </c>
      <c r="L34" s="68" t="e">
        <v>#N/A</v>
      </c>
      <c r="M34" s="69" t="e">
        <v>#N/A</v>
      </c>
      <c r="N34" s="70" t="e">
        <v>#N/A</v>
      </c>
      <c r="O34" s="68" t="e">
        <v>#N/A</v>
      </c>
      <c r="P34" s="69" t="e">
        <v>#N/A</v>
      </c>
      <c r="Q34" s="70" t="e">
        <v>#N/A</v>
      </c>
      <c r="R34" s="14" t="s">
        <v>222</v>
      </c>
      <c r="S34" s="12"/>
      <c r="T34" s="13"/>
    </row>
    <row r="35" spans="3:20" ht="12.75" thickTop="1">
      <c r="C35" s="80" t="s">
        <v>61</v>
      </c>
      <c r="D35" s="81"/>
      <c r="E35" s="82"/>
      <c r="F35" s="90">
        <v>1236.148</v>
      </c>
      <c r="G35" s="91">
        <v>1182.8208221187656</v>
      </c>
      <c r="H35" s="92">
        <v>1181.009227201736</v>
      </c>
      <c r="I35" s="90">
        <v>1276.586</v>
      </c>
      <c r="J35" s="91">
        <v>1287.63367870343</v>
      </c>
      <c r="K35" s="92">
        <v>1298.7936828047</v>
      </c>
      <c r="L35" s="90">
        <v>818.2359999999999</v>
      </c>
      <c r="M35" s="91">
        <v>627.8664568163205</v>
      </c>
      <c r="N35" s="92">
        <v>605.1362482182021</v>
      </c>
      <c r="O35" s="90">
        <v>858.674</v>
      </c>
      <c r="P35" s="91">
        <v>732.6793134009848</v>
      </c>
      <c r="Q35" s="92">
        <v>722.9207038211663</v>
      </c>
      <c r="R35" s="42" t="s">
        <v>1</v>
      </c>
      <c r="S35" s="3"/>
      <c r="T35" s="4"/>
    </row>
    <row r="36" spans="3:20" ht="12.75" thickBot="1">
      <c r="C36" s="56" t="s">
        <v>62</v>
      </c>
      <c r="D36" s="85"/>
      <c r="E36" s="86"/>
      <c r="F36" s="96">
        <v>8683.885</v>
      </c>
      <c r="G36" s="97">
        <v>8749</v>
      </c>
      <c r="H36" s="98">
        <v>8888</v>
      </c>
      <c r="I36" s="96">
        <v>6362.495</v>
      </c>
      <c r="J36" s="97">
        <v>6420</v>
      </c>
      <c r="K36" s="98">
        <v>6571</v>
      </c>
      <c r="L36" s="96">
        <v>3359.0860000000002</v>
      </c>
      <c r="M36" s="97">
        <v>3289</v>
      </c>
      <c r="N36" s="98">
        <v>3310</v>
      </c>
      <c r="O36" s="96">
        <v>1037.696</v>
      </c>
      <c r="P36" s="97">
        <v>960</v>
      </c>
      <c r="Q36" s="98">
        <v>993</v>
      </c>
      <c r="R36" s="57" t="s">
        <v>32</v>
      </c>
      <c r="S36" s="8"/>
      <c r="T36" s="9"/>
    </row>
    <row r="37" spans="3:20" ht="13.5" thickBot="1" thickTop="1">
      <c r="C37" s="14" t="s">
        <v>5</v>
      </c>
      <c r="D37" s="12"/>
      <c r="E37" s="13"/>
      <c r="F37" s="68">
        <v>9920.033</v>
      </c>
      <c r="G37" s="69">
        <v>9931.820822118765</v>
      </c>
      <c r="H37" s="70">
        <v>10069.009227201735</v>
      </c>
      <c r="I37" s="68">
        <v>7639.081</v>
      </c>
      <c r="J37" s="69">
        <v>7707.63367870343</v>
      </c>
      <c r="K37" s="70">
        <v>7869.7936828047</v>
      </c>
      <c r="L37" s="68">
        <v>4177.322</v>
      </c>
      <c r="M37" s="69">
        <v>3916.8664568163204</v>
      </c>
      <c r="N37" s="70">
        <v>3915.136248218202</v>
      </c>
      <c r="O37" s="68">
        <v>1896.37</v>
      </c>
      <c r="P37" s="69">
        <v>1692.679313400985</v>
      </c>
      <c r="Q37" s="70">
        <v>1715.9207038211662</v>
      </c>
      <c r="R37" s="17" t="s">
        <v>63</v>
      </c>
      <c r="S37" s="8"/>
      <c r="T37" s="9"/>
    </row>
    <row r="38" ht="12.75" thickTop="1"/>
  </sheetData>
  <sheetProtection/>
  <mergeCells count="12">
    <mergeCell ref="C7:E7"/>
    <mergeCell ref="F7:H7"/>
    <mergeCell ref="I7:K7"/>
    <mergeCell ref="L7:N7"/>
    <mergeCell ref="O7:Q7"/>
    <mergeCell ref="R7:T7"/>
    <mergeCell ref="C2:T2"/>
    <mergeCell ref="F3:K3"/>
    <mergeCell ref="L3:Q3"/>
    <mergeCell ref="C4:T4"/>
    <mergeCell ref="K5:L5"/>
    <mergeCell ref="F6:H6"/>
  </mergeCells>
  <conditionalFormatting sqref="C9:R37">
    <cfRule type="expression" priority="1" dxfId="0" stopIfTrue="1">
      <formula>AA9&gt;2</formula>
    </cfRule>
  </conditionalFormatting>
  <printOptions/>
  <pageMargins left="0.7" right="0.7" top="0.75" bottom="0.75" header="0.3" footer="0.3"/>
  <pageSetup horizontalDpi="1200" verticalDpi="12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T36"/>
  <sheetViews>
    <sheetView zoomScalePageLayoutView="0" workbookViewId="0" topLeftCell="A1">
      <selection activeCell="H45" sqref="H45"/>
    </sheetView>
  </sheetViews>
  <sheetFormatPr defaultColWidth="9.140625" defaultRowHeight="12.75"/>
  <sheetData>
    <row r="2" spans="3:20" ht="12.75">
      <c r="C2" s="146" t="s">
        <v>95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6:17" ht="12.75">
      <c r="F3" s="146" t="s">
        <v>78</v>
      </c>
      <c r="G3" s="146"/>
      <c r="H3" s="146"/>
      <c r="I3" s="146"/>
      <c r="J3" s="146"/>
      <c r="K3" s="146"/>
      <c r="L3" s="146" t="s">
        <v>79</v>
      </c>
      <c r="M3" s="146"/>
      <c r="N3" s="146"/>
      <c r="O3" s="146"/>
      <c r="P3" s="146"/>
      <c r="Q3" s="146"/>
    </row>
    <row r="4" spans="3:20" ht="12">
      <c r="C4" s="147" t="s">
        <v>286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1:15" ht="15" thickBot="1">
      <c r="K5" s="148" t="s">
        <v>36</v>
      </c>
      <c r="L5" s="148"/>
      <c r="N5" s="11"/>
      <c r="O5" s="11"/>
    </row>
    <row r="6" spans="3:20" ht="12.75" thickTop="1">
      <c r="C6" s="2"/>
      <c r="D6" s="3"/>
      <c r="E6" s="4"/>
      <c r="F6" s="149" t="s">
        <v>6</v>
      </c>
      <c r="G6" s="150"/>
      <c r="H6" s="151"/>
      <c r="I6" s="2"/>
      <c r="J6" s="3"/>
      <c r="K6" s="4"/>
      <c r="L6" s="16" t="s">
        <v>34</v>
      </c>
      <c r="M6" s="3"/>
      <c r="N6" s="4"/>
      <c r="O6" s="16" t="s">
        <v>33</v>
      </c>
      <c r="P6" s="3"/>
      <c r="Q6" s="4"/>
      <c r="R6" s="2"/>
      <c r="S6" s="3"/>
      <c r="T6" s="4"/>
    </row>
    <row r="7" spans="3:20" ht="12">
      <c r="C7" s="152" t="s">
        <v>0</v>
      </c>
      <c r="D7" s="153"/>
      <c r="E7" s="154"/>
      <c r="F7" s="152" t="s">
        <v>7</v>
      </c>
      <c r="G7" s="153"/>
      <c r="H7" s="154"/>
      <c r="I7" s="152" t="s">
        <v>8</v>
      </c>
      <c r="J7" s="153"/>
      <c r="K7" s="154"/>
      <c r="L7" s="152" t="s">
        <v>9</v>
      </c>
      <c r="M7" s="153"/>
      <c r="N7" s="154"/>
      <c r="O7" s="152" t="s">
        <v>10</v>
      </c>
      <c r="P7" s="153"/>
      <c r="Q7" s="154"/>
      <c r="R7" s="152" t="s">
        <v>11</v>
      </c>
      <c r="S7" s="153"/>
      <c r="T7" s="154"/>
    </row>
    <row r="8" spans="3:20" ht="12.75" thickBot="1">
      <c r="C8" s="7"/>
      <c r="D8" s="8"/>
      <c r="E8" s="9"/>
      <c r="F8" s="21">
        <v>2022</v>
      </c>
      <c r="G8" s="22">
        <v>2023</v>
      </c>
      <c r="H8" s="20">
        <v>2024</v>
      </c>
      <c r="I8" s="21">
        <v>2022</v>
      </c>
      <c r="J8" s="22">
        <v>2023</v>
      </c>
      <c r="K8" s="20">
        <v>2024</v>
      </c>
      <c r="L8" s="21">
        <v>2022</v>
      </c>
      <c r="M8" s="22">
        <v>2023</v>
      </c>
      <c r="N8" s="20">
        <v>2024</v>
      </c>
      <c r="O8" s="21">
        <v>2022</v>
      </c>
      <c r="P8" s="22">
        <v>2023</v>
      </c>
      <c r="Q8" s="20">
        <v>2024</v>
      </c>
      <c r="R8" s="7"/>
      <c r="S8" s="8"/>
      <c r="T8" s="9"/>
    </row>
    <row r="9" spans="3:20" ht="12.75" thickTop="1">
      <c r="C9" s="34" t="s">
        <v>39</v>
      </c>
      <c r="D9" s="83"/>
      <c r="E9" s="84"/>
      <c r="F9" s="93">
        <v>29.480999999999998</v>
      </c>
      <c r="G9" s="94">
        <v>27.849974999999997</v>
      </c>
      <c r="H9" s="95">
        <v>27.849974999999997</v>
      </c>
      <c r="I9" s="93">
        <v>54</v>
      </c>
      <c r="J9" s="94">
        <v>43.412875</v>
      </c>
      <c r="K9" s="95">
        <v>43.412875</v>
      </c>
      <c r="L9" s="93">
        <v>18.474</v>
      </c>
      <c r="M9" s="94">
        <v>16.0101</v>
      </c>
      <c r="N9" s="95">
        <v>16.0101</v>
      </c>
      <c r="O9" s="93">
        <v>42.993</v>
      </c>
      <c r="P9" s="94">
        <v>31.573000000000004</v>
      </c>
      <c r="Q9" s="95">
        <v>31.573000000000004</v>
      </c>
      <c r="R9" s="38" t="s">
        <v>12</v>
      </c>
      <c r="S9" s="83"/>
      <c r="T9" s="84"/>
    </row>
    <row r="10" spans="3:20" ht="12">
      <c r="C10" s="34" t="s">
        <v>41</v>
      </c>
      <c r="D10" s="83"/>
      <c r="E10" s="84"/>
      <c r="F10" s="93">
        <v>1.663</v>
      </c>
      <c r="G10" s="94">
        <v>1</v>
      </c>
      <c r="H10" s="95">
        <v>2</v>
      </c>
      <c r="I10" s="93">
        <v>0</v>
      </c>
      <c r="J10" s="94">
        <v>0</v>
      </c>
      <c r="K10" s="95">
        <v>0</v>
      </c>
      <c r="L10" s="93">
        <v>1.663</v>
      </c>
      <c r="M10" s="94">
        <v>1</v>
      </c>
      <c r="N10" s="95">
        <v>2</v>
      </c>
      <c r="O10" s="93">
        <v>0</v>
      </c>
      <c r="P10" s="94">
        <v>0</v>
      </c>
      <c r="Q10" s="95">
        <v>0</v>
      </c>
      <c r="R10" s="38" t="s">
        <v>14</v>
      </c>
      <c r="S10" s="83"/>
      <c r="T10" s="84"/>
    </row>
    <row r="11" spans="3:20" ht="12">
      <c r="C11" s="34" t="s">
        <v>42</v>
      </c>
      <c r="D11" s="83"/>
      <c r="E11" s="84"/>
      <c r="F11" s="93">
        <v>43</v>
      </c>
      <c r="G11" s="94">
        <v>44.699999999999996</v>
      </c>
      <c r="H11" s="95">
        <v>45</v>
      </c>
      <c r="I11" s="93">
        <v>0</v>
      </c>
      <c r="J11" s="94">
        <v>0</v>
      </c>
      <c r="K11" s="95">
        <v>0</v>
      </c>
      <c r="L11" s="93">
        <v>61</v>
      </c>
      <c r="M11" s="94">
        <v>58.559999999999995</v>
      </c>
      <c r="N11" s="95">
        <v>60</v>
      </c>
      <c r="O11" s="93">
        <v>18</v>
      </c>
      <c r="P11" s="94">
        <v>13.86</v>
      </c>
      <c r="Q11" s="95">
        <v>15</v>
      </c>
      <c r="R11" s="38" t="s">
        <v>29</v>
      </c>
      <c r="S11" s="83"/>
      <c r="T11" s="84"/>
    </row>
    <row r="12" spans="3:20" ht="12">
      <c r="C12" s="34" t="s">
        <v>43</v>
      </c>
      <c r="D12" s="83"/>
      <c r="E12" s="84"/>
      <c r="F12" s="93">
        <v>23.431800000000003</v>
      </c>
      <c r="G12" s="94">
        <v>15</v>
      </c>
      <c r="H12" s="95">
        <v>19</v>
      </c>
      <c r="I12" s="93">
        <v>0</v>
      </c>
      <c r="J12" s="94">
        <v>0</v>
      </c>
      <c r="K12" s="95">
        <v>0</v>
      </c>
      <c r="L12" s="93">
        <v>30.1187</v>
      </c>
      <c r="M12" s="94">
        <v>16</v>
      </c>
      <c r="N12" s="95">
        <v>20</v>
      </c>
      <c r="O12" s="93">
        <v>6.6869</v>
      </c>
      <c r="P12" s="94">
        <v>1</v>
      </c>
      <c r="Q12" s="95">
        <v>1</v>
      </c>
      <c r="R12" s="38" t="s">
        <v>15</v>
      </c>
      <c r="S12" s="83"/>
      <c r="T12" s="84"/>
    </row>
    <row r="13" spans="3:20" ht="12">
      <c r="C13" s="34" t="s">
        <v>44</v>
      </c>
      <c r="D13" s="83"/>
      <c r="E13" s="84"/>
      <c r="F13" s="93">
        <v>22.858999999999998</v>
      </c>
      <c r="G13" s="94">
        <v>21</v>
      </c>
      <c r="H13" s="95">
        <v>21</v>
      </c>
      <c r="I13" s="93">
        <v>43.61</v>
      </c>
      <c r="J13" s="94">
        <v>44</v>
      </c>
      <c r="K13" s="95">
        <v>44</v>
      </c>
      <c r="L13" s="93">
        <v>20.569</v>
      </c>
      <c r="M13" s="94">
        <v>15</v>
      </c>
      <c r="N13" s="95">
        <v>15</v>
      </c>
      <c r="O13" s="93">
        <v>41.32</v>
      </c>
      <c r="P13" s="94">
        <v>38</v>
      </c>
      <c r="Q13" s="95">
        <v>38</v>
      </c>
      <c r="R13" s="38" t="s">
        <v>16</v>
      </c>
      <c r="S13" s="83"/>
      <c r="T13" s="84"/>
    </row>
    <row r="14" spans="3:20" ht="12">
      <c r="C14" s="34" t="s">
        <v>45</v>
      </c>
      <c r="D14" s="83"/>
      <c r="E14" s="84"/>
      <c r="F14" s="93">
        <v>55.067999999999984</v>
      </c>
      <c r="G14" s="94">
        <v>55</v>
      </c>
      <c r="H14" s="95">
        <v>55</v>
      </c>
      <c r="I14" s="93">
        <v>221</v>
      </c>
      <c r="J14" s="94">
        <v>221</v>
      </c>
      <c r="K14" s="95">
        <v>221</v>
      </c>
      <c r="L14" s="93">
        <v>206.878</v>
      </c>
      <c r="M14" s="94">
        <v>207</v>
      </c>
      <c r="N14" s="95">
        <v>207</v>
      </c>
      <c r="O14" s="93">
        <v>372.81</v>
      </c>
      <c r="P14" s="94">
        <v>373</v>
      </c>
      <c r="Q14" s="95">
        <v>373</v>
      </c>
      <c r="R14" s="38" t="s">
        <v>2</v>
      </c>
      <c r="S14" s="83"/>
      <c r="T14" s="84"/>
    </row>
    <row r="15" spans="3:20" ht="12">
      <c r="C15" s="34" t="s">
        <v>46</v>
      </c>
      <c r="D15" s="83"/>
      <c r="E15" s="84"/>
      <c r="F15" s="93">
        <v>176.142</v>
      </c>
      <c r="G15" s="94">
        <v>183</v>
      </c>
      <c r="H15" s="95">
        <v>165</v>
      </c>
      <c r="I15" s="93">
        <v>0</v>
      </c>
      <c r="J15" s="94">
        <v>0</v>
      </c>
      <c r="K15" s="95">
        <v>0</v>
      </c>
      <c r="L15" s="93">
        <v>199.623</v>
      </c>
      <c r="M15" s="94">
        <v>203</v>
      </c>
      <c r="N15" s="95">
        <v>180</v>
      </c>
      <c r="O15" s="93">
        <v>23.481</v>
      </c>
      <c r="P15" s="94">
        <v>20</v>
      </c>
      <c r="Q15" s="95">
        <v>15</v>
      </c>
      <c r="R15" s="38" t="s">
        <v>17</v>
      </c>
      <c r="S15" s="83"/>
      <c r="T15" s="84"/>
    </row>
    <row r="16" spans="3:20" ht="12">
      <c r="C16" s="34" t="s">
        <v>47</v>
      </c>
      <c r="D16" s="83"/>
      <c r="E16" s="84"/>
      <c r="F16" s="93">
        <v>26.927000000000007</v>
      </c>
      <c r="G16" s="94">
        <v>40.9703333333324</v>
      </c>
      <c r="H16" s="95">
        <v>44.8479047619036</v>
      </c>
      <c r="I16" s="93">
        <v>2.201</v>
      </c>
      <c r="J16" s="94">
        <v>0</v>
      </c>
      <c r="K16" s="95">
        <v>0</v>
      </c>
      <c r="L16" s="93">
        <v>64.662</v>
      </c>
      <c r="M16" s="94">
        <v>80.9063333333324</v>
      </c>
      <c r="N16" s="95">
        <v>84.7839047619036</v>
      </c>
      <c r="O16" s="93">
        <v>39.936</v>
      </c>
      <c r="P16" s="94">
        <v>39.936</v>
      </c>
      <c r="Q16" s="95">
        <v>39.936</v>
      </c>
      <c r="R16" s="38" t="s">
        <v>18</v>
      </c>
      <c r="S16" s="83"/>
      <c r="T16" s="84"/>
    </row>
    <row r="17" spans="3:20" ht="12">
      <c r="C17" s="34" t="s">
        <v>48</v>
      </c>
      <c r="D17" s="83"/>
      <c r="E17" s="84"/>
      <c r="F17" s="93">
        <v>279.76700000000005</v>
      </c>
      <c r="G17" s="94">
        <v>279.76700000000005</v>
      </c>
      <c r="H17" s="95">
        <v>279.76700000000005</v>
      </c>
      <c r="I17" s="93">
        <v>15.743</v>
      </c>
      <c r="J17" s="94">
        <v>15.743</v>
      </c>
      <c r="K17" s="95">
        <v>15.743</v>
      </c>
      <c r="L17" s="93">
        <v>282.821</v>
      </c>
      <c r="M17" s="94">
        <v>282.821</v>
      </c>
      <c r="N17" s="95">
        <v>282.821</v>
      </c>
      <c r="O17" s="93">
        <v>18.797</v>
      </c>
      <c r="P17" s="94">
        <v>18.797</v>
      </c>
      <c r="Q17" s="95">
        <v>18.797</v>
      </c>
      <c r="R17" s="38" t="s">
        <v>19</v>
      </c>
      <c r="S17" s="83"/>
      <c r="T17" s="84"/>
    </row>
    <row r="18" spans="3:20" ht="12">
      <c r="C18" s="34" t="s">
        <v>49</v>
      </c>
      <c r="D18" s="83"/>
      <c r="E18" s="84"/>
      <c r="F18" s="93">
        <v>1</v>
      </c>
      <c r="G18" s="94">
        <v>5</v>
      </c>
      <c r="H18" s="95">
        <v>5</v>
      </c>
      <c r="I18" s="93">
        <v>15</v>
      </c>
      <c r="J18" s="94">
        <v>15</v>
      </c>
      <c r="K18" s="95">
        <v>15</v>
      </c>
      <c r="L18" s="93">
        <v>18</v>
      </c>
      <c r="M18" s="94">
        <v>20</v>
      </c>
      <c r="N18" s="95">
        <v>20</v>
      </c>
      <c r="O18" s="93">
        <v>32</v>
      </c>
      <c r="P18" s="94">
        <v>30</v>
      </c>
      <c r="Q18" s="95">
        <v>30</v>
      </c>
      <c r="R18" s="38" t="s">
        <v>20</v>
      </c>
      <c r="S18" s="83"/>
      <c r="T18" s="84"/>
    </row>
    <row r="19" spans="3:20" ht="12">
      <c r="C19" s="34" t="s">
        <v>73</v>
      </c>
      <c r="D19" s="83"/>
      <c r="E19" s="84"/>
      <c r="F19" s="93">
        <v>-31.437000000000005</v>
      </c>
      <c r="G19" s="94">
        <v>-12</v>
      </c>
      <c r="H19" s="95">
        <v>-12</v>
      </c>
      <c r="I19" s="93">
        <v>0</v>
      </c>
      <c r="J19" s="94">
        <v>0</v>
      </c>
      <c r="K19" s="95">
        <v>0</v>
      </c>
      <c r="L19" s="93">
        <v>2.775</v>
      </c>
      <c r="M19" s="94">
        <v>8</v>
      </c>
      <c r="N19" s="95">
        <v>8</v>
      </c>
      <c r="O19" s="93">
        <v>34.212</v>
      </c>
      <c r="P19" s="94">
        <v>20</v>
      </c>
      <c r="Q19" s="95">
        <v>20</v>
      </c>
      <c r="R19" s="38" t="s">
        <v>72</v>
      </c>
      <c r="S19" s="83"/>
      <c r="T19" s="84"/>
    </row>
    <row r="20" spans="3:20" ht="12">
      <c r="C20" s="34" t="s">
        <v>289</v>
      </c>
      <c r="D20" s="83"/>
      <c r="E20" s="84"/>
      <c r="F20" s="93">
        <v>1</v>
      </c>
      <c r="G20" s="94">
        <v>1</v>
      </c>
      <c r="H20" s="95">
        <v>1</v>
      </c>
      <c r="I20" s="93">
        <v>0</v>
      </c>
      <c r="J20" s="94">
        <v>0</v>
      </c>
      <c r="K20" s="95">
        <v>0</v>
      </c>
      <c r="L20" s="93">
        <v>1</v>
      </c>
      <c r="M20" s="94">
        <v>1</v>
      </c>
      <c r="N20" s="95">
        <v>1</v>
      </c>
      <c r="O20" s="93">
        <v>0</v>
      </c>
      <c r="P20" s="94">
        <v>0</v>
      </c>
      <c r="Q20" s="95">
        <v>0</v>
      </c>
      <c r="R20" s="38" t="s">
        <v>225</v>
      </c>
      <c r="S20" s="83"/>
      <c r="T20" s="84"/>
    </row>
    <row r="21" spans="3:20" ht="12">
      <c r="C21" s="34" t="s">
        <v>51</v>
      </c>
      <c r="D21" s="83"/>
      <c r="E21" s="84"/>
      <c r="F21" s="93">
        <v>44</v>
      </c>
      <c r="G21" s="94">
        <v>41</v>
      </c>
      <c r="H21" s="95">
        <v>39</v>
      </c>
      <c r="I21" s="93">
        <v>0</v>
      </c>
      <c r="J21" s="94">
        <v>0</v>
      </c>
      <c r="K21" s="95">
        <v>0</v>
      </c>
      <c r="L21" s="93">
        <v>63</v>
      </c>
      <c r="M21" s="94">
        <v>58</v>
      </c>
      <c r="N21" s="95">
        <v>56</v>
      </c>
      <c r="O21" s="93">
        <v>19</v>
      </c>
      <c r="P21" s="94">
        <v>17</v>
      </c>
      <c r="Q21" s="95">
        <v>17</v>
      </c>
      <c r="R21" s="38" t="s">
        <v>22</v>
      </c>
      <c r="S21" s="83"/>
      <c r="T21" s="84"/>
    </row>
    <row r="22" spans="3:20" ht="12">
      <c r="C22" s="34" t="s">
        <v>52</v>
      </c>
      <c r="D22" s="83"/>
      <c r="E22" s="84"/>
      <c r="F22" s="93">
        <v>-178.678</v>
      </c>
      <c r="G22" s="94">
        <v>-120</v>
      </c>
      <c r="H22" s="95">
        <v>-50</v>
      </c>
      <c r="I22" s="93">
        <v>79.993</v>
      </c>
      <c r="J22" s="94">
        <v>80</v>
      </c>
      <c r="K22" s="95">
        <v>80</v>
      </c>
      <c r="L22" s="93">
        <v>88.135</v>
      </c>
      <c r="M22" s="94">
        <v>100</v>
      </c>
      <c r="N22" s="95">
        <v>120</v>
      </c>
      <c r="O22" s="93">
        <v>346.806</v>
      </c>
      <c r="P22" s="94">
        <v>300</v>
      </c>
      <c r="Q22" s="95">
        <v>250</v>
      </c>
      <c r="R22" s="38" t="s">
        <v>23</v>
      </c>
      <c r="S22" s="83"/>
      <c r="T22" s="84"/>
    </row>
    <row r="23" spans="3:20" ht="12">
      <c r="C23" s="34" t="s">
        <v>53</v>
      </c>
      <c r="D23" s="83"/>
      <c r="E23" s="84"/>
      <c r="F23" s="93">
        <v>50.477000000000004</v>
      </c>
      <c r="G23" s="94">
        <v>30</v>
      </c>
      <c r="H23" s="95">
        <v>39</v>
      </c>
      <c r="I23" s="93">
        <v>0</v>
      </c>
      <c r="J23" s="94">
        <v>0</v>
      </c>
      <c r="K23" s="95">
        <v>0</v>
      </c>
      <c r="L23" s="93">
        <v>61.029</v>
      </c>
      <c r="M23" s="94">
        <v>40</v>
      </c>
      <c r="N23" s="95">
        <v>50</v>
      </c>
      <c r="O23" s="93">
        <v>10.552</v>
      </c>
      <c r="P23" s="94">
        <v>10</v>
      </c>
      <c r="Q23" s="95">
        <v>11</v>
      </c>
      <c r="R23" s="38" t="s">
        <v>3</v>
      </c>
      <c r="S23" s="83"/>
      <c r="T23" s="84"/>
    </row>
    <row r="24" spans="3:20" ht="12">
      <c r="C24" s="34" t="s">
        <v>224</v>
      </c>
      <c r="D24" s="83"/>
      <c r="E24" s="84"/>
      <c r="F24" s="93">
        <v>39</v>
      </c>
      <c r="G24" s="94">
        <v>35</v>
      </c>
      <c r="H24" s="95">
        <v>38</v>
      </c>
      <c r="I24" s="93">
        <v>19</v>
      </c>
      <c r="J24" s="94">
        <v>20</v>
      </c>
      <c r="K24" s="95">
        <v>22</v>
      </c>
      <c r="L24" s="93">
        <v>33</v>
      </c>
      <c r="M24" s="94">
        <v>31</v>
      </c>
      <c r="N24" s="95">
        <v>34</v>
      </c>
      <c r="O24" s="93">
        <v>13</v>
      </c>
      <c r="P24" s="94">
        <v>16</v>
      </c>
      <c r="Q24" s="95">
        <v>18</v>
      </c>
      <c r="R24" s="38" t="s">
        <v>223</v>
      </c>
      <c r="S24" s="83"/>
      <c r="T24" s="84"/>
    </row>
    <row r="25" spans="3:20" ht="12">
      <c r="C25" s="34" t="s">
        <v>54</v>
      </c>
      <c r="D25" s="83"/>
      <c r="E25" s="84"/>
      <c r="F25" s="93">
        <v>20.54</v>
      </c>
      <c r="G25" s="94">
        <v>20</v>
      </c>
      <c r="H25" s="95">
        <v>21</v>
      </c>
      <c r="I25" s="93">
        <v>0</v>
      </c>
      <c r="J25" s="94">
        <v>0</v>
      </c>
      <c r="K25" s="95">
        <v>0</v>
      </c>
      <c r="L25" s="93">
        <v>21.482</v>
      </c>
      <c r="M25" s="94">
        <v>21</v>
      </c>
      <c r="N25" s="95">
        <v>22</v>
      </c>
      <c r="O25" s="93">
        <v>0.942</v>
      </c>
      <c r="P25" s="94">
        <v>1</v>
      </c>
      <c r="Q25" s="95">
        <v>1</v>
      </c>
      <c r="R25" s="38" t="s">
        <v>24</v>
      </c>
      <c r="S25" s="83"/>
      <c r="T25" s="84"/>
    </row>
    <row r="26" spans="3:20" ht="12">
      <c r="C26" s="34" t="s">
        <v>55</v>
      </c>
      <c r="D26" s="83"/>
      <c r="E26" s="84"/>
      <c r="F26" s="93">
        <v>-0.7233850415841605</v>
      </c>
      <c r="G26" s="94">
        <v>0</v>
      </c>
      <c r="H26" s="95">
        <v>1</v>
      </c>
      <c r="I26" s="93">
        <v>0</v>
      </c>
      <c r="J26" s="94">
        <v>0</v>
      </c>
      <c r="K26" s="95">
        <v>0</v>
      </c>
      <c r="L26" s="93">
        <v>3.60705321782178</v>
      </c>
      <c r="M26" s="94">
        <v>2</v>
      </c>
      <c r="N26" s="95">
        <v>4</v>
      </c>
      <c r="O26" s="93">
        <v>4.33043825940594</v>
      </c>
      <c r="P26" s="94">
        <v>2</v>
      </c>
      <c r="Q26" s="95">
        <v>3</v>
      </c>
      <c r="R26" s="38" t="s">
        <v>25</v>
      </c>
      <c r="S26" s="83"/>
      <c r="T26" s="84"/>
    </row>
    <row r="27" spans="3:20" ht="12">
      <c r="C27" s="34" t="s">
        <v>56</v>
      </c>
      <c r="D27" s="83"/>
      <c r="E27" s="84"/>
      <c r="F27" s="93">
        <v>16.674999999999994</v>
      </c>
      <c r="G27" s="94">
        <v>14.5687</v>
      </c>
      <c r="H27" s="95">
        <v>14.5687</v>
      </c>
      <c r="I27" s="93">
        <v>31.743</v>
      </c>
      <c r="J27" s="94">
        <v>28.5687</v>
      </c>
      <c r="K27" s="95">
        <v>28.5687</v>
      </c>
      <c r="L27" s="93">
        <v>45.596</v>
      </c>
      <c r="M27" s="94">
        <v>46</v>
      </c>
      <c r="N27" s="95">
        <v>46</v>
      </c>
      <c r="O27" s="93">
        <v>60.664</v>
      </c>
      <c r="P27" s="94">
        <v>60</v>
      </c>
      <c r="Q27" s="95">
        <v>60</v>
      </c>
      <c r="R27" s="38" t="s">
        <v>26</v>
      </c>
      <c r="S27" s="83"/>
      <c r="T27" s="84"/>
    </row>
    <row r="28" spans="3:20" ht="12">
      <c r="C28" s="34" t="s">
        <v>57</v>
      </c>
      <c r="D28" s="83"/>
      <c r="E28" s="84"/>
      <c r="F28" s="93">
        <v>46.553</v>
      </c>
      <c r="G28" s="94">
        <v>30</v>
      </c>
      <c r="H28" s="95">
        <v>30</v>
      </c>
      <c r="I28" s="93">
        <v>0</v>
      </c>
      <c r="J28" s="94">
        <v>0</v>
      </c>
      <c r="K28" s="95">
        <v>0</v>
      </c>
      <c r="L28" s="93">
        <v>116.087</v>
      </c>
      <c r="M28" s="94">
        <v>110</v>
      </c>
      <c r="N28" s="95">
        <v>110</v>
      </c>
      <c r="O28" s="93">
        <v>69.534</v>
      </c>
      <c r="P28" s="94">
        <v>80</v>
      </c>
      <c r="Q28" s="95">
        <v>80</v>
      </c>
      <c r="R28" s="38" t="s">
        <v>27</v>
      </c>
      <c r="S28" s="83"/>
      <c r="T28" s="84"/>
    </row>
    <row r="29" spans="3:20" ht="12">
      <c r="C29" s="34" t="s">
        <v>58</v>
      </c>
      <c r="D29" s="83"/>
      <c r="E29" s="84"/>
      <c r="F29" s="93">
        <v>19</v>
      </c>
      <c r="G29" s="94">
        <v>19</v>
      </c>
      <c r="H29" s="95">
        <v>19</v>
      </c>
      <c r="I29" s="93">
        <v>0</v>
      </c>
      <c r="J29" s="94">
        <v>0</v>
      </c>
      <c r="K29" s="95">
        <v>0</v>
      </c>
      <c r="L29" s="93">
        <v>24</v>
      </c>
      <c r="M29" s="94">
        <v>24</v>
      </c>
      <c r="N29" s="95">
        <v>24</v>
      </c>
      <c r="O29" s="93">
        <v>5</v>
      </c>
      <c r="P29" s="94">
        <v>5</v>
      </c>
      <c r="Q29" s="95">
        <v>5</v>
      </c>
      <c r="R29" s="38" t="s">
        <v>28</v>
      </c>
      <c r="S29" s="83"/>
      <c r="T29" s="84"/>
    </row>
    <row r="30" spans="3:20" ht="12.75" thickBot="1">
      <c r="C30" s="34" t="s">
        <v>59</v>
      </c>
      <c r="D30" s="83"/>
      <c r="E30" s="84"/>
      <c r="F30" s="93">
        <v>101.12950212765938</v>
      </c>
      <c r="G30" s="94">
        <v>90</v>
      </c>
      <c r="H30" s="95">
        <v>90</v>
      </c>
      <c r="I30" s="93">
        <v>0</v>
      </c>
      <c r="J30" s="94">
        <v>0</v>
      </c>
      <c r="K30" s="95">
        <v>0</v>
      </c>
      <c r="L30" s="93">
        <v>109.781534042553</v>
      </c>
      <c r="M30" s="94">
        <v>100</v>
      </c>
      <c r="N30" s="95">
        <v>100</v>
      </c>
      <c r="O30" s="93">
        <v>8.65203191489362</v>
      </c>
      <c r="P30" s="94">
        <v>10</v>
      </c>
      <c r="Q30" s="95">
        <v>10</v>
      </c>
      <c r="R30" s="38" t="s">
        <v>30</v>
      </c>
      <c r="S30" s="83"/>
      <c r="T30" s="84"/>
    </row>
    <row r="31" spans="3:20" ht="13.5" thickBot="1" thickTop="1">
      <c r="C31" s="14" t="s">
        <v>4</v>
      </c>
      <c r="D31" s="87"/>
      <c r="E31" s="88"/>
      <c r="F31" s="68">
        <v>787.3239170860751</v>
      </c>
      <c r="G31" s="69">
        <v>821.8560083333325</v>
      </c>
      <c r="H31" s="70">
        <v>895.0335797619036</v>
      </c>
      <c r="I31" s="68">
        <v>482.29</v>
      </c>
      <c r="J31" s="69">
        <v>467.72457499999996</v>
      </c>
      <c r="K31" s="70">
        <v>469.72457499999996</v>
      </c>
      <c r="L31" s="68">
        <v>1473.7502872603748</v>
      </c>
      <c r="M31" s="69">
        <v>1441.2974333333325</v>
      </c>
      <c r="N31" s="70">
        <v>1462.6150047619035</v>
      </c>
      <c r="O31" s="68">
        <v>1168.7163701742995</v>
      </c>
      <c r="P31" s="69">
        <v>1087.1660000000002</v>
      </c>
      <c r="Q31" s="70">
        <v>1037.306</v>
      </c>
      <c r="R31" s="14" t="s">
        <v>4</v>
      </c>
      <c r="S31" s="87"/>
      <c r="T31" s="88"/>
    </row>
    <row r="32" spans="3:20" ht="13.5" thickBot="1" thickTop="1">
      <c r="C32" s="34" t="s">
        <v>60</v>
      </c>
      <c r="D32" s="83"/>
      <c r="E32" s="84"/>
      <c r="F32" s="93">
        <v>89.409</v>
      </c>
      <c r="G32" s="94">
        <v>50.152499999999996</v>
      </c>
      <c r="H32" s="95">
        <v>50.152499999999996</v>
      </c>
      <c r="I32" s="93">
        <v>0</v>
      </c>
      <c r="J32" s="94">
        <v>0</v>
      </c>
      <c r="K32" s="95">
        <v>0</v>
      </c>
      <c r="L32" s="93">
        <v>89.503</v>
      </c>
      <c r="M32" s="94">
        <v>50.214</v>
      </c>
      <c r="N32" s="95">
        <v>50.214</v>
      </c>
      <c r="O32" s="93">
        <v>0.094</v>
      </c>
      <c r="P32" s="94">
        <v>0.0615</v>
      </c>
      <c r="Q32" s="95">
        <v>0.0615</v>
      </c>
      <c r="R32" s="38" t="s">
        <v>31</v>
      </c>
      <c r="S32" s="83"/>
      <c r="T32" s="84"/>
    </row>
    <row r="33" spans="3:20" ht="13.5" thickBot="1" thickTop="1">
      <c r="C33" s="14" t="s">
        <v>221</v>
      </c>
      <c r="D33" s="87"/>
      <c r="E33" s="88"/>
      <c r="F33" s="68" t="e">
        <v>#N/A</v>
      </c>
      <c r="G33" s="69" t="e">
        <v>#N/A</v>
      </c>
      <c r="H33" s="70" t="e">
        <v>#N/A</v>
      </c>
      <c r="I33" s="68" t="e">
        <v>#N/A</v>
      </c>
      <c r="J33" s="69" t="e">
        <v>#N/A</v>
      </c>
      <c r="K33" s="70" t="e">
        <v>#N/A</v>
      </c>
      <c r="L33" s="68" t="e">
        <v>#N/A</v>
      </c>
      <c r="M33" s="69" t="e">
        <v>#N/A</v>
      </c>
      <c r="N33" s="70" t="e">
        <v>#N/A</v>
      </c>
      <c r="O33" s="68" t="e">
        <v>#N/A</v>
      </c>
      <c r="P33" s="69" t="e">
        <v>#N/A</v>
      </c>
      <c r="Q33" s="70" t="e">
        <v>#N/A</v>
      </c>
      <c r="R33" s="14" t="s">
        <v>222</v>
      </c>
      <c r="S33" s="87"/>
      <c r="T33" s="88"/>
    </row>
    <row r="34" spans="3:20" ht="12.75" thickTop="1">
      <c r="C34" s="80" t="s">
        <v>61</v>
      </c>
      <c r="D34" s="81"/>
      <c r="E34" s="82"/>
      <c r="F34" s="90">
        <v>33.307</v>
      </c>
      <c r="G34" s="91">
        <v>46.6488632013009</v>
      </c>
      <c r="H34" s="92">
        <v>41.835346205963404</v>
      </c>
      <c r="I34" s="90">
        <v>90</v>
      </c>
      <c r="J34" s="91">
        <v>90</v>
      </c>
      <c r="K34" s="92">
        <v>90</v>
      </c>
      <c r="L34" s="90">
        <v>52.298</v>
      </c>
      <c r="M34" s="91">
        <v>26.7979472353335</v>
      </c>
      <c r="N34" s="92">
        <v>27.7809583919642</v>
      </c>
      <c r="O34" s="90">
        <v>108.991</v>
      </c>
      <c r="P34" s="91">
        <v>70.1490840340326</v>
      </c>
      <c r="Q34" s="92">
        <v>75.9456121860008</v>
      </c>
      <c r="R34" s="89" t="s">
        <v>61</v>
      </c>
      <c r="S34" s="81"/>
      <c r="T34" s="82"/>
    </row>
    <row r="35" spans="3:20" ht="12.75" thickBot="1">
      <c r="C35" s="56" t="s">
        <v>62</v>
      </c>
      <c r="D35" s="85"/>
      <c r="E35" s="86"/>
      <c r="F35" s="96">
        <v>481</v>
      </c>
      <c r="G35" s="97">
        <v>509</v>
      </c>
      <c r="H35" s="98">
        <v>514</v>
      </c>
      <c r="I35" s="96">
        <v>437</v>
      </c>
      <c r="J35" s="97">
        <v>504</v>
      </c>
      <c r="K35" s="98">
        <v>509</v>
      </c>
      <c r="L35" s="96">
        <v>259</v>
      </c>
      <c r="M35" s="97">
        <v>255</v>
      </c>
      <c r="N35" s="98">
        <v>258</v>
      </c>
      <c r="O35" s="96">
        <v>215</v>
      </c>
      <c r="P35" s="97">
        <v>250</v>
      </c>
      <c r="Q35" s="98">
        <v>253</v>
      </c>
      <c r="R35" s="57" t="s">
        <v>32</v>
      </c>
      <c r="S35" s="85"/>
      <c r="T35" s="86"/>
    </row>
    <row r="36" spans="3:20" ht="13.5" thickBot="1" thickTop="1">
      <c r="C36" s="14" t="s">
        <v>5</v>
      </c>
      <c r="D36" s="12"/>
      <c r="E36" s="13"/>
      <c r="F36" s="68">
        <v>514.307</v>
      </c>
      <c r="G36" s="69">
        <v>555.6488632013009</v>
      </c>
      <c r="H36" s="70">
        <v>555.8353462059634</v>
      </c>
      <c r="I36" s="68">
        <v>527</v>
      </c>
      <c r="J36" s="69">
        <v>594</v>
      </c>
      <c r="K36" s="70">
        <v>599</v>
      </c>
      <c r="L36" s="68">
        <v>311.298</v>
      </c>
      <c r="M36" s="69">
        <v>281.7979472353335</v>
      </c>
      <c r="N36" s="70">
        <v>285.7809583919642</v>
      </c>
      <c r="O36" s="68">
        <v>323.991</v>
      </c>
      <c r="P36" s="69">
        <v>320.1490840340326</v>
      </c>
      <c r="Q36" s="70">
        <v>328.9456121860008</v>
      </c>
      <c r="R36" s="17" t="s">
        <v>63</v>
      </c>
      <c r="S36" s="8"/>
      <c r="T36" s="9"/>
    </row>
    <row r="37" ht="12.75" thickTop="1"/>
  </sheetData>
  <sheetProtection/>
  <mergeCells count="12">
    <mergeCell ref="C7:E7"/>
    <mergeCell ref="F7:H7"/>
    <mergeCell ref="I7:K7"/>
    <mergeCell ref="L7:N7"/>
    <mergeCell ref="O7:Q7"/>
    <mergeCell ref="R7:T7"/>
    <mergeCell ref="C2:T2"/>
    <mergeCell ref="F3:K3"/>
    <mergeCell ref="L3:Q3"/>
    <mergeCell ref="C4:T4"/>
    <mergeCell ref="K5:L5"/>
    <mergeCell ref="F6:H6"/>
  </mergeCells>
  <conditionalFormatting sqref="C9:R36">
    <cfRule type="expression" priority="1" dxfId="0" stopIfTrue="1">
      <formula>AA9&gt;2</formula>
    </cfRule>
  </conditionalFormatting>
  <printOptions/>
  <pageMargins left="0.7" right="0.7" top="0.75" bottom="0.75" header="0.3" footer="0.3"/>
  <pageSetup horizontalDpi="1200" verticalDpi="12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T37"/>
  <sheetViews>
    <sheetView zoomScalePageLayoutView="0" workbookViewId="0" topLeftCell="A1">
      <selection activeCell="H45" sqref="H45"/>
    </sheetView>
  </sheetViews>
  <sheetFormatPr defaultColWidth="9.140625" defaultRowHeight="12.75"/>
  <sheetData>
    <row r="2" spans="3:20" ht="12.75">
      <c r="C2" s="146" t="s">
        <v>120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6:17" ht="12.75">
      <c r="F3" s="146" t="s">
        <v>276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3:20" ht="12">
      <c r="C4" s="147" t="s">
        <v>286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1:15" ht="15" thickBot="1">
      <c r="K5" s="148" t="s">
        <v>36</v>
      </c>
      <c r="L5" s="148"/>
      <c r="N5" s="11"/>
      <c r="O5" s="11"/>
    </row>
    <row r="6" spans="3:20" ht="12.75" thickTop="1">
      <c r="C6" s="2"/>
      <c r="D6" s="3"/>
      <c r="E6" s="4"/>
      <c r="F6" s="149" t="s">
        <v>6</v>
      </c>
      <c r="G6" s="150"/>
      <c r="H6" s="151"/>
      <c r="I6" s="2"/>
      <c r="J6" s="3"/>
      <c r="K6" s="4"/>
      <c r="L6" s="16" t="s">
        <v>34</v>
      </c>
      <c r="M6" s="3"/>
      <c r="N6" s="4"/>
      <c r="O6" s="16" t="s">
        <v>33</v>
      </c>
      <c r="P6" s="3"/>
      <c r="Q6" s="4"/>
      <c r="R6" s="2"/>
      <c r="S6" s="3"/>
      <c r="T6" s="4"/>
    </row>
    <row r="7" spans="3:20" ht="12">
      <c r="C7" s="152" t="s">
        <v>0</v>
      </c>
      <c r="D7" s="153"/>
      <c r="E7" s="154"/>
      <c r="F7" s="152" t="s">
        <v>7</v>
      </c>
      <c r="G7" s="153"/>
      <c r="H7" s="154"/>
      <c r="I7" s="152" t="s">
        <v>8</v>
      </c>
      <c r="J7" s="153"/>
      <c r="K7" s="154"/>
      <c r="L7" s="152" t="s">
        <v>9</v>
      </c>
      <c r="M7" s="153"/>
      <c r="N7" s="154"/>
      <c r="O7" s="152" t="s">
        <v>10</v>
      </c>
      <c r="P7" s="153"/>
      <c r="Q7" s="154"/>
      <c r="R7" s="152" t="s">
        <v>11</v>
      </c>
      <c r="S7" s="153"/>
      <c r="T7" s="154"/>
    </row>
    <row r="8" spans="3:20" ht="12.75" thickBot="1">
      <c r="C8" s="7"/>
      <c r="D8" s="8"/>
      <c r="E8" s="9"/>
      <c r="F8" s="21">
        <v>2022</v>
      </c>
      <c r="G8" s="22">
        <v>2023</v>
      </c>
      <c r="H8" s="20">
        <v>2024</v>
      </c>
      <c r="I8" s="21">
        <v>2022</v>
      </c>
      <c r="J8" s="22">
        <v>2023</v>
      </c>
      <c r="K8" s="20">
        <v>2024</v>
      </c>
      <c r="L8" s="21">
        <v>2022</v>
      </c>
      <c r="M8" s="22">
        <v>2023</v>
      </c>
      <c r="N8" s="20">
        <v>2024</v>
      </c>
      <c r="O8" s="21">
        <v>2022</v>
      </c>
      <c r="P8" s="22">
        <v>2023</v>
      </c>
      <c r="Q8" s="20">
        <v>2024</v>
      </c>
      <c r="R8" s="7"/>
      <c r="S8" s="8"/>
      <c r="T8" s="9"/>
    </row>
    <row r="9" spans="3:20" ht="12.75" thickTop="1">
      <c r="C9" s="34" t="s">
        <v>39</v>
      </c>
      <c r="D9" s="83"/>
      <c r="E9" s="84"/>
      <c r="F9" s="93">
        <v>259.71799999999996</v>
      </c>
      <c r="G9" s="94">
        <v>230.35092500000002</v>
      </c>
      <c r="H9" s="95">
        <v>230.35092500000002</v>
      </c>
      <c r="I9" s="93">
        <v>416</v>
      </c>
      <c r="J9" s="94">
        <v>351.24962500000004</v>
      </c>
      <c r="K9" s="95">
        <v>351.24962500000004</v>
      </c>
      <c r="L9" s="93">
        <v>177.203</v>
      </c>
      <c r="M9" s="94">
        <v>160.101</v>
      </c>
      <c r="N9" s="95">
        <v>160.101</v>
      </c>
      <c r="O9" s="93">
        <v>333.485</v>
      </c>
      <c r="P9" s="94">
        <v>280.9997</v>
      </c>
      <c r="Q9" s="95">
        <v>280.9997</v>
      </c>
      <c r="R9" s="38" t="s">
        <v>12</v>
      </c>
      <c r="S9" s="83"/>
      <c r="T9" s="5"/>
    </row>
    <row r="10" spans="3:20" ht="12">
      <c r="C10" s="34" t="s">
        <v>41</v>
      </c>
      <c r="D10" s="83"/>
      <c r="E10" s="84"/>
      <c r="F10" s="93">
        <v>15.833</v>
      </c>
      <c r="G10" s="94">
        <v>12</v>
      </c>
      <c r="H10" s="95">
        <v>12</v>
      </c>
      <c r="I10" s="93">
        <v>0</v>
      </c>
      <c r="J10" s="94">
        <v>0</v>
      </c>
      <c r="K10" s="95">
        <v>0</v>
      </c>
      <c r="L10" s="93">
        <v>15.833</v>
      </c>
      <c r="M10" s="94">
        <v>12</v>
      </c>
      <c r="N10" s="95">
        <v>12</v>
      </c>
      <c r="O10" s="93">
        <v>0</v>
      </c>
      <c r="P10" s="94">
        <v>0</v>
      </c>
      <c r="Q10" s="95">
        <v>0</v>
      </c>
      <c r="R10" s="38" t="s">
        <v>14</v>
      </c>
      <c r="S10" s="83"/>
      <c r="T10" s="5"/>
    </row>
    <row r="11" spans="3:20" ht="12">
      <c r="C11" s="34" t="s">
        <v>42</v>
      </c>
      <c r="D11" s="83"/>
      <c r="E11" s="84"/>
      <c r="F11" s="93">
        <v>199</v>
      </c>
      <c r="G11" s="94">
        <v>157.3</v>
      </c>
      <c r="H11" s="95">
        <v>160</v>
      </c>
      <c r="I11" s="93">
        <v>41</v>
      </c>
      <c r="J11" s="94">
        <v>41</v>
      </c>
      <c r="K11" s="95">
        <v>42</v>
      </c>
      <c r="L11" s="93">
        <v>180</v>
      </c>
      <c r="M11" s="94">
        <v>135</v>
      </c>
      <c r="N11" s="95">
        <v>140</v>
      </c>
      <c r="O11" s="93">
        <v>22</v>
      </c>
      <c r="P11" s="94">
        <v>18.7</v>
      </c>
      <c r="Q11" s="95">
        <v>22</v>
      </c>
      <c r="R11" s="38" t="s">
        <v>29</v>
      </c>
      <c r="S11" s="83"/>
      <c r="T11" s="5"/>
    </row>
    <row r="12" spans="3:20" ht="12">
      <c r="C12" s="34" t="s">
        <v>43</v>
      </c>
      <c r="D12" s="83"/>
      <c r="E12" s="84"/>
      <c r="F12" s="93">
        <v>17.683999999999987</v>
      </c>
      <c r="G12" s="94">
        <v>21</v>
      </c>
      <c r="H12" s="95">
        <v>18</v>
      </c>
      <c r="I12" s="93">
        <v>0</v>
      </c>
      <c r="J12" s="94">
        <v>0</v>
      </c>
      <c r="K12" s="95">
        <v>0</v>
      </c>
      <c r="L12" s="93">
        <v>32.63299999999999</v>
      </c>
      <c r="M12" s="94">
        <v>28</v>
      </c>
      <c r="N12" s="95">
        <v>25</v>
      </c>
      <c r="O12" s="93">
        <v>14.949000000000002</v>
      </c>
      <c r="P12" s="94">
        <v>7</v>
      </c>
      <c r="Q12" s="95">
        <v>7</v>
      </c>
      <c r="R12" s="38" t="s">
        <v>15</v>
      </c>
      <c r="S12" s="83"/>
      <c r="T12" s="5"/>
    </row>
    <row r="13" spans="3:20" ht="12">
      <c r="C13" s="34" t="s">
        <v>44</v>
      </c>
      <c r="D13" s="83"/>
      <c r="E13" s="84"/>
      <c r="F13" s="93">
        <v>82.45599999999999</v>
      </c>
      <c r="G13" s="94">
        <v>67</v>
      </c>
      <c r="H13" s="95">
        <v>67</v>
      </c>
      <c r="I13" s="93">
        <v>0</v>
      </c>
      <c r="J13" s="94">
        <v>0</v>
      </c>
      <c r="K13" s="95">
        <v>0</v>
      </c>
      <c r="L13" s="93">
        <v>86.32</v>
      </c>
      <c r="M13" s="94">
        <v>70</v>
      </c>
      <c r="N13" s="95">
        <v>70</v>
      </c>
      <c r="O13" s="93">
        <v>3.864</v>
      </c>
      <c r="P13" s="94">
        <v>3</v>
      </c>
      <c r="Q13" s="95">
        <v>3</v>
      </c>
      <c r="R13" s="38" t="s">
        <v>16</v>
      </c>
      <c r="S13" s="83"/>
      <c r="T13" s="5"/>
    </row>
    <row r="14" spans="3:20" ht="12">
      <c r="C14" s="34" t="s">
        <v>45</v>
      </c>
      <c r="D14" s="83"/>
      <c r="E14" s="84"/>
      <c r="F14" s="93">
        <v>708</v>
      </c>
      <c r="G14" s="94">
        <v>794</v>
      </c>
      <c r="H14" s="95">
        <v>794</v>
      </c>
      <c r="I14" s="93">
        <v>954</v>
      </c>
      <c r="J14" s="94">
        <v>751</v>
      </c>
      <c r="K14" s="95">
        <v>751</v>
      </c>
      <c r="L14" s="93">
        <v>337</v>
      </c>
      <c r="M14" s="94">
        <v>388</v>
      </c>
      <c r="N14" s="95">
        <v>388</v>
      </c>
      <c r="O14" s="93">
        <v>583</v>
      </c>
      <c r="P14" s="94">
        <v>345</v>
      </c>
      <c r="Q14" s="95">
        <v>345</v>
      </c>
      <c r="R14" s="38" t="s">
        <v>2</v>
      </c>
      <c r="S14" s="83"/>
      <c r="T14" s="5"/>
    </row>
    <row r="15" spans="3:20" ht="12">
      <c r="C15" s="34" t="s">
        <v>46</v>
      </c>
      <c r="D15" s="83"/>
      <c r="E15" s="84"/>
      <c r="F15" s="93">
        <v>1870.2389999999998</v>
      </c>
      <c r="G15" s="94">
        <v>1728</v>
      </c>
      <c r="H15" s="95">
        <v>1720</v>
      </c>
      <c r="I15" s="93">
        <v>3791.548</v>
      </c>
      <c r="J15" s="94">
        <v>3700</v>
      </c>
      <c r="K15" s="95">
        <v>3650</v>
      </c>
      <c r="L15" s="93">
        <v>424.18</v>
      </c>
      <c r="M15" s="94">
        <v>395</v>
      </c>
      <c r="N15" s="95">
        <v>370</v>
      </c>
      <c r="O15" s="93">
        <v>2345.489</v>
      </c>
      <c r="P15" s="94">
        <v>2367</v>
      </c>
      <c r="Q15" s="95">
        <v>2300</v>
      </c>
      <c r="R15" s="38" t="s">
        <v>17</v>
      </c>
      <c r="S15" s="83"/>
      <c r="T15" s="5"/>
    </row>
    <row r="16" spans="3:20" ht="12">
      <c r="C16" s="34" t="s">
        <v>47</v>
      </c>
      <c r="D16" s="83"/>
      <c r="E16" s="84"/>
      <c r="F16" s="93">
        <v>-38.976</v>
      </c>
      <c r="G16" s="94">
        <v>-65.119933333331</v>
      </c>
      <c r="H16" s="95">
        <v>-62.12610476190298</v>
      </c>
      <c r="I16" s="93">
        <v>0</v>
      </c>
      <c r="J16" s="94">
        <v>0</v>
      </c>
      <c r="K16" s="95">
        <v>0</v>
      </c>
      <c r="L16" s="93">
        <v>135.902</v>
      </c>
      <c r="M16" s="94">
        <v>147.666333333335</v>
      </c>
      <c r="N16" s="95">
        <v>155.582904761906</v>
      </c>
      <c r="O16" s="93">
        <v>174.878</v>
      </c>
      <c r="P16" s="94">
        <v>212.786266666666</v>
      </c>
      <c r="Q16" s="95">
        <v>217.709009523809</v>
      </c>
      <c r="R16" s="38" t="s">
        <v>18</v>
      </c>
      <c r="S16" s="83"/>
      <c r="T16" s="5"/>
    </row>
    <row r="17" spans="3:20" ht="12">
      <c r="C17" s="34" t="s">
        <v>48</v>
      </c>
      <c r="D17" s="83"/>
      <c r="E17" s="84"/>
      <c r="F17" s="93">
        <v>1500.784</v>
      </c>
      <c r="G17" s="94">
        <v>1299.068580711789</v>
      </c>
      <c r="H17" s="95">
        <v>1299.068580711789</v>
      </c>
      <c r="I17" s="93">
        <v>809</v>
      </c>
      <c r="J17" s="94">
        <v>800</v>
      </c>
      <c r="K17" s="95">
        <v>800</v>
      </c>
      <c r="L17" s="93">
        <v>912.786</v>
      </c>
      <c r="M17" s="94">
        <v>605.7827620795641</v>
      </c>
      <c r="N17" s="95">
        <v>605.7827620795641</v>
      </c>
      <c r="O17" s="93">
        <v>221.002</v>
      </c>
      <c r="P17" s="94">
        <v>106.71418136777501</v>
      </c>
      <c r="Q17" s="95">
        <v>106.71418136777501</v>
      </c>
      <c r="R17" s="38" t="s">
        <v>19</v>
      </c>
      <c r="S17" s="83"/>
      <c r="T17" s="5"/>
    </row>
    <row r="18" spans="3:20" ht="12">
      <c r="C18" s="34" t="s">
        <v>49</v>
      </c>
      <c r="D18" s="83"/>
      <c r="E18" s="84"/>
      <c r="F18" s="93">
        <v>52.1</v>
      </c>
      <c r="G18" s="94">
        <v>40</v>
      </c>
      <c r="H18" s="95">
        <v>30</v>
      </c>
      <c r="I18" s="93">
        <v>33</v>
      </c>
      <c r="J18" s="94">
        <v>35</v>
      </c>
      <c r="K18" s="95">
        <v>35</v>
      </c>
      <c r="L18" s="93">
        <v>21.5</v>
      </c>
      <c r="M18" s="94">
        <v>25</v>
      </c>
      <c r="N18" s="95">
        <v>25</v>
      </c>
      <c r="O18" s="93">
        <v>2.4</v>
      </c>
      <c r="P18" s="94">
        <v>20</v>
      </c>
      <c r="Q18" s="95">
        <v>30</v>
      </c>
      <c r="R18" s="38" t="s">
        <v>20</v>
      </c>
      <c r="S18" s="83"/>
      <c r="T18" s="5"/>
    </row>
    <row r="19" spans="3:20" ht="12">
      <c r="C19" s="34" t="s">
        <v>73</v>
      </c>
      <c r="D19" s="83"/>
      <c r="E19" s="84"/>
      <c r="F19" s="93">
        <v>127.83</v>
      </c>
      <c r="G19" s="94">
        <v>98</v>
      </c>
      <c r="H19" s="95">
        <v>98</v>
      </c>
      <c r="I19" s="93">
        <v>147</v>
      </c>
      <c r="J19" s="94">
        <v>147</v>
      </c>
      <c r="K19" s="95">
        <v>147</v>
      </c>
      <c r="L19" s="93">
        <v>26.759</v>
      </c>
      <c r="M19" s="94">
        <v>7</v>
      </c>
      <c r="N19" s="95">
        <v>7</v>
      </c>
      <c r="O19" s="93">
        <v>45.929</v>
      </c>
      <c r="P19" s="94">
        <v>56</v>
      </c>
      <c r="Q19" s="95">
        <v>56</v>
      </c>
      <c r="R19" s="38" t="s">
        <v>72</v>
      </c>
      <c r="S19" s="83"/>
      <c r="T19" s="5"/>
    </row>
    <row r="20" spans="3:20" ht="12">
      <c r="C20" s="34" t="s">
        <v>50</v>
      </c>
      <c r="D20" s="83"/>
      <c r="E20" s="84"/>
      <c r="F20" s="93">
        <v>5.288</v>
      </c>
      <c r="G20" s="94">
        <v>5</v>
      </c>
      <c r="H20" s="95">
        <v>5</v>
      </c>
      <c r="I20" s="93">
        <v>0</v>
      </c>
      <c r="J20" s="94">
        <v>0</v>
      </c>
      <c r="K20" s="95">
        <v>0</v>
      </c>
      <c r="L20" s="93">
        <v>5.288</v>
      </c>
      <c r="M20" s="94">
        <v>5</v>
      </c>
      <c r="N20" s="95">
        <v>5</v>
      </c>
      <c r="O20" s="93">
        <v>0</v>
      </c>
      <c r="P20" s="94">
        <v>0</v>
      </c>
      <c r="Q20" s="95">
        <v>0</v>
      </c>
      <c r="R20" s="38" t="s">
        <v>21</v>
      </c>
      <c r="S20" s="83"/>
      <c r="T20" s="5"/>
    </row>
    <row r="21" spans="3:20" ht="12">
      <c r="C21" s="34" t="s">
        <v>289</v>
      </c>
      <c r="D21" s="83"/>
      <c r="E21" s="84"/>
      <c r="F21" s="93">
        <v>31</v>
      </c>
      <c r="G21" s="94">
        <v>31</v>
      </c>
      <c r="H21" s="95">
        <v>32</v>
      </c>
      <c r="I21" s="93">
        <v>0</v>
      </c>
      <c r="J21" s="94">
        <v>0</v>
      </c>
      <c r="K21" s="95">
        <v>0</v>
      </c>
      <c r="L21" s="93">
        <v>31</v>
      </c>
      <c r="M21" s="94">
        <v>31</v>
      </c>
      <c r="N21" s="95">
        <v>32</v>
      </c>
      <c r="O21" s="93">
        <v>0</v>
      </c>
      <c r="P21" s="94">
        <v>0</v>
      </c>
      <c r="Q21" s="95">
        <v>0</v>
      </c>
      <c r="R21" s="38" t="s">
        <v>225</v>
      </c>
      <c r="S21" s="83"/>
      <c r="T21" s="5"/>
    </row>
    <row r="22" spans="3:20" ht="12">
      <c r="C22" s="34" t="s">
        <v>51</v>
      </c>
      <c r="D22" s="83"/>
      <c r="E22" s="84"/>
      <c r="F22" s="93">
        <v>220</v>
      </c>
      <c r="G22" s="94">
        <v>205</v>
      </c>
      <c r="H22" s="95">
        <v>196</v>
      </c>
      <c r="I22" s="93">
        <v>0</v>
      </c>
      <c r="J22" s="94">
        <v>0</v>
      </c>
      <c r="K22" s="95">
        <v>0</v>
      </c>
      <c r="L22" s="93">
        <v>361</v>
      </c>
      <c r="M22" s="94">
        <v>336</v>
      </c>
      <c r="N22" s="95">
        <v>322</v>
      </c>
      <c r="O22" s="93">
        <v>141</v>
      </c>
      <c r="P22" s="94">
        <v>131</v>
      </c>
      <c r="Q22" s="95">
        <v>126</v>
      </c>
      <c r="R22" s="38" t="s">
        <v>22</v>
      </c>
      <c r="S22" s="83"/>
      <c r="T22" s="5"/>
    </row>
    <row r="23" spans="3:20" ht="12">
      <c r="C23" s="34" t="s">
        <v>52</v>
      </c>
      <c r="D23" s="83"/>
      <c r="E23" s="84"/>
      <c r="F23" s="93">
        <v>3066.071</v>
      </c>
      <c r="G23" s="94">
        <v>3020</v>
      </c>
      <c r="H23" s="95">
        <v>3130</v>
      </c>
      <c r="I23" s="93">
        <v>3052.304</v>
      </c>
      <c r="J23" s="94">
        <v>3030</v>
      </c>
      <c r="K23" s="95">
        <v>3100</v>
      </c>
      <c r="L23" s="93">
        <v>469.596</v>
      </c>
      <c r="M23" s="94">
        <v>450</v>
      </c>
      <c r="N23" s="95">
        <v>470</v>
      </c>
      <c r="O23" s="93">
        <v>455.829</v>
      </c>
      <c r="P23" s="94">
        <v>460</v>
      </c>
      <c r="Q23" s="95">
        <v>440</v>
      </c>
      <c r="R23" s="38" t="s">
        <v>23</v>
      </c>
      <c r="S23" s="83"/>
      <c r="T23" s="5"/>
    </row>
    <row r="24" spans="3:20" ht="12">
      <c r="C24" s="34" t="s">
        <v>53</v>
      </c>
      <c r="D24" s="83"/>
      <c r="E24" s="84"/>
      <c r="F24" s="93">
        <v>446.663</v>
      </c>
      <c r="G24" s="94">
        <v>440</v>
      </c>
      <c r="H24" s="95">
        <v>465</v>
      </c>
      <c r="I24" s="93">
        <v>494</v>
      </c>
      <c r="J24" s="94">
        <v>500</v>
      </c>
      <c r="K24" s="95">
        <v>530</v>
      </c>
      <c r="L24" s="93">
        <v>257.466</v>
      </c>
      <c r="M24" s="94">
        <v>260</v>
      </c>
      <c r="N24" s="95">
        <v>265</v>
      </c>
      <c r="O24" s="93">
        <v>304.803</v>
      </c>
      <c r="P24" s="94">
        <v>320</v>
      </c>
      <c r="Q24" s="95">
        <v>330</v>
      </c>
      <c r="R24" s="38" t="s">
        <v>3</v>
      </c>
      <c r="S24" s="83"/>
      <c r="T24" s="5"/>
    </row>
    <row r="25" spans="3:20" ht="12">
      <c r="C25" s="34" t="s">
        <v>224</v>
      </c>
      <c r="D25" s="83"/>
      <c r="E25" s="84"/>
      <c r="F25" s="93">
        <v>31</v>
      </c>
      <c r="G25" s="94">
        <v>35</v>
      </c>
      <c r="H25" s="95">
        <v>46</v>
      </c>
      <c r="I25" s="93">
        <v>0</v>
      </c>
      <c r="J25" s="94">
        <v>0</v>
      </c>
      <c r="K25" s="95">
        <v>0</v>
      </c>
      <c r="L25" s="93">
        <v>34</v>
      </c>
      <c r="M25" s="94">
        <v>38</v>
      </c>
      <c r="N25" s="95">
        <v>50</v>
      </c>
      <c r="O25" s="93">
        <v>3</v>
      </c>
      <c r="P25" s="94">
        <v>3</v>
      </c>
      <c r="Q25" s="95">
        <v>4</v>
      </c>
      <c r="R25" s="38" t="s">
        <v>223</v>
      </c>
      <c r="S25" s="83"/>
      <c r="T25" s="5"/>
    </row>
    <row r="26" spans="3:20" ht="12">
      <c r="C26" s="34" t="s">
        <v>54</v>
      </c>
      <c r="D26" s="83"/>
      <c r="E26" s="84"/>
      <c r="F26" s="93">
        <v>134.738</v>
      </c>
      <c r="G26" s="94">
        <v>135</v>
      </c>
      <c r="H26" s="95">
        <v>135</v>
      </c>
      <c r="I26" s="93">
        <v>0</v>
      </c>
      <c r="J26" s="94">
        <v>0</v>
      </c>
      <c r="K26" s="95">
        <v>0</v>
      </c>
      <c r="L26" s="93">
        <v>169.738</v>
      </c>
      <c r="M26" s="94">
        <v>170</v>
      </c>
      <c r="N26" s="95">
        <v>170</v>
      </c>
      <c r="O26" s="93">
        <v>35</v>
      </c>
      <c r="P26" s="94">
        <v>35</v>
      </c>
      <c r="Q26" s="95">
        <v>35</v>
      </c>
      <c r="R26" s="38" t="s">
        <v>24</v>
      </c>
      <c r="S26" s="83"/>
      <c r="T26" s="5"/>
    </row>
    <row r="27" spans="3:20" ht="12">
      <c r="C27" s="34" t="s">
        <v>55</v>
      </c>
      <c r="D27" s="83"/>
      <c r="E27" s="84"/>
      <c r="F27" s="93">
        <v>24.21121132349359</v>
      </c>
      <c r="G27" s="94">
        <v>14.910000000000004</v>
      </c>
      <c r="H27" s="95">
        <v>13.809999999999992</v>
      </c>
      <c r="I27" s="93">
        <v>132</v>
      </c>
      <c r="J27" s="94">
        <v>120</v>
      </c>
      <c r="K27" s="95">
        <v>125</v>
      </c>
      <c r="L27" s="93">
        <v>23.6159172570726</v>
      </c>
      <c r="M27" s="94">
        <v>22.9</v>
      </c>
      <c r="N27" s="95">
        <v>25.8</v>
      </c>
      <c r="O27" s="93">
        <v>131.404705933579</v>
      </c>
      <c r="P27" s="94">
        <v>127.99</v>
      </c>
      <c r="Q27" s="95">
        <v>136.99</v>
      </c>
      <c r="R27" s="38" t="s">
        <v>25</v>
      </c>
      <c r="S27" s="83"/>
      <c r="T27" s="5"/>
    </row>
    <row r="28" spans="3:20" ht="12">
      <c r="C28" s="34" t="s">
        <v>56</v>
      </c>
      <c r="D28" s="83"/>
      <c r="E28" s="84"/>
      <c r="F28" s="93">
        <v>834.5050000000001</v>
      </c>
      <c r="G28" s="94">
        <v>820.7377000000001</v>
      </c>
      <c r="H28" s="95">
        <v>820.7377000000001</v>
      </c>
      <c r="I28" s="93">
        <v>1334.153</v>
      </c>
      <c r="J28" s="94">
        <v>1200.7377000000001</v>
      </c>
      <c r="K28" s="95">
        <v>1200.7377000000001</v>
      </c>
      <c r="L28" s="93">
        <v>397.19</v>
      </c>
      <c r="M28" s="94">
        <v>302</v>
      </c>
      <c r="N28" s="95">
        <v>302</v>
      </c>
      <c r="O28" s="93">
        <v>896.838</v>
      </c>
      <c r="P28" s="94">
        <v>682</v>
      </c>
      <c r="Q28" s="95">
        <v>682</v>
      </c>
      <c r="R28" s="38" t="s">
        <v>26</v>
      </c>
      <c r="S28" s="83"/>
      <c r="T28" s="5"/>
    </row>
    <row r="29" spans="3:20" ht="12">
      <c r="C29" s="34" t="s">
        <v>57</v>
      </c>
      <c r="D29" s="83"/>
      <c r="E29" s="84"/>
      <c r="F29" s="93">
        <v>253.896</v>
      </c>
      <c r="G29" s="94">
        <v>225</v>
      </c>
      <c r="H29" s="95">
        <v>225</v>
      </c>
      <c r="I29" s="93">
        <v>0</v>
      </c>
      <c r="J29" s="94">
        <v>0</v>
      </c>
      <c r="K29" s="95">
        <v>0</v>
      </c>
      <c r="L29" s="93">
        <v>284.029</v>
      </c>
      <c r="M29" s="94">
        <v>230</v>
      </c>
      <c r="N29" s="95">
        <v>230</v>
      </c>
      <c r="O29" s="93">
        <v>30.133</v>
      </c>
      <c r="P29" s="94">
        <v>5</v>
      </c>
      <c r="Q29" s="95">
        <v>5</v>
      </c>
      <c r="R29" s="38" t="s">
        <v>27</v>
      </c>
      <c r="S29" s="83"/>
      <c r="T29" s="5"/>
    </row>
    <row r="30" spans="3:20" ht="12">
      <c r="C30" s="34" t="s">
        <v>58</v>
      </c>
      <c r="D30" s="83"/>
      <c r="E30" s="84"/>
      <c r="F30" s="93">
        <v>24</v>
      </c>
      <c r="G30" s="94">
        <v>24</v>
      </c>
      <c r="H30" s="95">
        <v>24</v>
      </c>
      <c r="I30" s="93">
        <v>97</v>
      </c>
      <c r="J30" s="94">
        <v>97</v>
      </c>
      <c r="K30" s="95">
        <v>97</v>
      </c>
      <c r="L30" s="93">
        <v>88</v>
      </c>
      <c r="M30" s="94">
        <v>88</v>
      </c>
      <c r="N30" s="95">
        <v>88</v>
      </c>
      <c r="O30" s="93">
        <v>161</v>
      </c>
      <c r="P30" s="94">
        <v>161</v>
      </c>
      <c r="Q30" s="95">
        <v>161</v>
      </c>
      <c r="R30" s="38" t="s">
        <v>28</v>
      </c>
      <c r="S30" s="83"/>
      <c r="T30" s="5"/>
    </row>
    <row r="31" spans="3:20" ht="12.75" thickBot="1">
      <c r="C31" s="34" t="s">
        <v>59</v>
      </c>
      <c r="D31" s="83"/>
      <c r="E31" s="84"/>
      <c r="F31" s="93">
        <v>1552.9233853755538</v>
      </c>
      <c r="G31" s="94">
        <v>1510</v>
      </c>
      <c r="H31" s="95">
        <v>1510</v>
      </c>
      <c r="I31" s="93">
        <v>856</v>
      </c>
      <c r="J31" s="94">
        <v>850</v>
      </c>
      <c r="K31" s="95">
        <v>850</v>
      </c>
      <c r="L31" s="93">
        <v>738.96394428182</v>
      </c>
      <c r="M31" s="94">
        <v>700</v>
      </c>
      <c r="N31" s="95">
        <v>700</v>
      </c>
      <c r="O31" s="93">
        <v>42.0405589062662</v>
      </c>
      <c r="P31" s="94">
        <v>40</v>
      </c>
      <c r="Q31" s="95">
        <v>40</v>
      </c>
      <c r="R31" s="38" t="s">
        <v>30</v>
      </c>
      <c r="S31" s="83"/>
      <c r="T31" s="5"/>
    </row>
    <row r="32" spans="3:20" ht="13.5" thickBot="1" thickTop="1">
      <c r="C32" s="14" t="s">
        <v>4</v>
      </c>
      <c r="D32" s="87"/>
      <c r="E32" s="88"/>
      <c r="F32" s="68">
        <v>11418.963596699046</v>
      </c>
      <c r="G32" s="69">
        <v>10847.247272378458</v>
      </c>
      <c r="H32" s="70">
        <v>10968.841100949885</v>
      </c>
      <c r="I32" s="68">
        <v>12157.005</v>
      </c>
      <c r="J32" s="69">
        <v>11622.987325</v>
      </c>
      <c r="K32" s="70">
        <v>11678.987325</v>
      </c>
      <c r="L32" s="68">
        <v>5210.002861538892</v>
      </c>
      <c r="M32" s="69">
        <v>4606.4500954129</v>
      </c>
      <c r="N32" s="70">
        <v>4618.26666684147</v>
      </c>
      <c r="O32" s="68">
        <v>5948.044264839846</v>
      </c>
      <c r="P32" s="69">
        <v>5382.19014803444</v>
      </c>
      <c r="Q32" s="70">
        <v>5328.4128908915845</v>
      </c>
      <c r="R32" s="14" t="s">
        <v>4</v>
      </c>
      <c r="S32" s="87"/>
      <c r="T32" s="13"/>
    </row>
    <row r="33" spans="3:20" ht="13.5" thickBot="1" thickTop="1">
      <c r="C33" s="34" t="s">
        <v>60</v>
      </c>
      <c r="D33" s="83"/>
      <c r="E33" s="84"/>
      <c r="F33" s="93">
        <v>671.296</v>
      </c>
      <c r="G33" s="94">
        <v>512.7864999999999</v>
      </c>
      <c r="H33" s="95">
        <v>512.7864999999999</v>
      </c>
      <c r="I33" s="93">
        <v>45.628</v>
      </c>
      <c r="J33" s="94">
        <v>45.628</v>
      </c>
      <c r="K33" s="95">
        <v>45.628</v>
      </c>
      <c r="L33" s="93">
        <v>628.913</v>
      </c>
      <c r="M33" s="94">
        <v>469.479</v>
      </c>
      <c r="N33" s="95">
        <v>469.479</v>
      </c>
      <c r="O33" s="93">
        <v>3.245</v>
      </c>
      <c r="P33" s="94">
        <v>2.3205</v>
      </c>
      <c r="Q33" s="95">
        <v>2.3205</v>
      </c>
      <c r="R33" s="38" t="s">
        <v>31</v>
      </c>
      <c r="S33" s="83"/>
      <c r="T33" s="5"/>
    </row>
    <row r="34" spans="3:20" ht="13.5" thickBot="1" thickTop="1">
      <c r="C34" s="14" t="s">
        <v>221</v>
      </c>
      <c r="D34" s="87"/>
      <c r="E34" s="88"/>
      <c r="F34" s="68" t="e">
        <v>#N/A</v>
      </c>
      <c r="G34" s="69" t="e">
        <v>#N/A</v>
      </c>
      <c r="H34" s="70" t="e">
        <v>#N/A</v>
      </c>
      <c r="I34" s="68" t="e">
        <v>#N/A</v>
      </c>
      <c r="J34" s="69" t="e">
        <v>#N/A</v>
      </c>
      <c r="K34" s="70" t="e">
        <v>#N/A</v>
      </c>
      <c r="L34" s="68" t="e">
        <v>#N/A</v>
      </c>
      <c r="M34" s="69" t="e">
        <v>#N/A</v>
      </c>
      <c r="N34" s="70" t="e">
        <v>#N/A</v>
      </c>
      <c r="O34" s="68" t="e">
        <v>#N/A</v>
      </c>
      <c r="P34" s="69" t="e">
        <v>#N/A</v>
      </c>
      <c r="Q34" s="70" t="e">
        <v>#N/A</v>
      </c>
      <c r="R34" s="14" t="s">
        <v>222</v>
      </c>
      <c r="S34" s="87"/>
      <c r="T34" s="13"/>
    </row>
    <row r="35" spans="3:20" ht="12.75" thickTop="1">
      <c r="C35" s="80" t="s">
        <v>61</v>
      </c>
      <c r="D35" s="81"/>
      <c r="E35" s="82"/>
      <c r="F35" s="90">
        <v>1053.321</v>
      </c>
      <c r="G35" s="91">
        <v>998.9942902864609</v>
      </c>
      <c r="H35" s="92">
        <v>1004.747108658949</v>
      </c>
      <c r="I35" s="90">
        <v>1086.586</v>
      </c>
      <c r="J35" s="91">
        <v>1097.63367870343</v>
      </c>
      <c r="K35" s="92">
        <v>1108.7936828047</v>
      </c>
      <c r="L35" s="90">
        <v>608.161</v>
      </c>
      <c r="M35" s="91">
        <v>471.595747137165</v>
      </c>
      <c r="N35" s="92">
        <v>449.093698827521</v>
      </c>
      <c r="O35" s="90">
        <v>641.426</v>
      </c>
      <c r="P35" s="91">
        <v>570.235135554134</v>
      </c>
      <c r="Q35" s="92">
        <v>553.140272973272</v>
      </c>
      <c r="R35" s="42" t="s">
        <v>1</v>
      </c>
      <c r="S35" s="81"/>
      <c r="T35" s="4"/>
    </row>
    <row r="36" spans="3:20" ht="12.75" thickBot="1">
      <c r="C36" s="56" t="s">
        <v>62</v>
      </c>
      <c r="D36" s="85"/>
      <c r="E36" s="86"/>
      <c r="F36" s="96">
        <v>5156.107</v>
      </c>
      <c r="G36" s="97">
        <v>5228</v>
      </c>
      <c r="H36" s="98">
        <v>5226</v>
      </c>
      <c r="I36" s="96">
        <v>2746.067</v>
      </c>
      <c r="J36" s="97">
        <v>2778</v>
      </c>
      <c r="K36" s="98">
        <v>2786</v>
      </c>
      <c r="L36" s="96">
        <v>2938.766</v>
      </c>
      <c r="M36" s="97">
        <v>2874</v>
      </c>
      <c r="N36" s="98">
        <v>2866</v>
      </c>
      <c r="O36" s="96">
        <v>528.726</v>
      </c>
      <c r="P36" s="97">
        <v>424</v>
      </c>
      <c r="Q36" s="98">
        <v>426</v>
      </c>
      <c r="R36" s="57" t="s">
        <v>32</v>
      </c>
      <c r="S36" s="85"/>
      <c r="T36" s="9"/>
    </row>
    <row r="37" spans="3:20" ht="13.5" thickBot="1" thickTop="1">
      <c r="C37" s="14" t="s">
        <v>5</v>
      </c>
      <c r="D37" s="12"/>
      <c r="E37" s="13"/>
      <c r="F37" s="68">
        <v>6209.428</v>
      </c>
      <c r="G37" s="69">
        <v>6226.9942902864605</v>
      </c>
      <c r="H37" s="70">
        <v>6230.7471086589485</v>
      </c>
      <c r="I37" s="68">
        <v>3832.6530000000002</v>
      </c>
      <c r="J37" s="69">
        <v>3875.6336787034297</v>
      </c>
      <c r="K37" s="70">
        <v>3894.7936828047</v>
      </c>
      <c r="L37" s="68">
        <v>3546.927</v>
      </c>
      <c r="M37" s="69">
        <v>3345.595747137165</v>
      </c>
      <c r="N37" s="70">
        <v>3315.093698827521</v>
      </c>
      <c r="O37" s="68">
        <v>1170.152</v>
      </c>
      <c r="P37" s="69">
        <v>994.235135554134</v>
      </c>
      <c r="Q37" s="70">
        <v>979.140272973272</v>
      </c>
      <c r="R37" s="17" t="s">
        <v>63</v>
      </c>
      <c r="S37" s="8"/>
      <c r="T37" s="9"/>
    </row>
    <row r="38" ht="12.75" thickTop="1"/>
  </sheetData>
  <sheetProtection/>
  <mergeCells count="11">
    <mergeCell ref="C2:T2"/>
    <mergeCell ref="F3:Q3"/>
    <mergeCell ref="C4:T4"/>
    <mergeCell ref="K5:L5"/>
    <mergeCell ref="F6:H6"/>
    <mergeCell ref="C7:E7"/>
    <mergeCell ref="F7:H7"/>
    <mergeCell ref="I7:K7"/>
    <mergeCell ref="L7:N7"/>
    <mergeCell ref="O7:Q7"/>
    <mergeCell ref="R7:T7"/>
  </mergeCells>
  <conditionalFormatting sqref="C9:R37">
    <cfRule type="expression" priority="1" dxfId="0" stopIfTrue="1">
      <formula>AA9&gt;2</formula>
    </cfRule>
  </conditionalFormatting>
  <printOptions/>
  <pageMargins left="0.7" right="0.7" top="0.75" bottom="0.75" header="0.3" footer="0.3"/>
  <pageSetup horizontalDpi="1200" verticalDpi="12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2:T36"/>
  <sheetViews>
    <sheetView zoomScalePageLayoutView="0" workbookViewId="0" topLeftCell="A1">
      <selection activeCell="H45" sqref="H45"/>
    </sheetView>
  </sheetViews>
  <sheetFormatPr defaultColWidth="9.140625" defaultRowHeight="12.75"/>
  <sheetData>
    <row r="2" spans="3:20" ht="12.75">
      <c r="C2" s="146" t="s">
        <v>182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6:17" ht="12.75">
      <c r="F3" s="146" t="s">
        <v>236</v>
      </c>
      <c r="G3" s="146"/>
      <c r="H3" s="146"/>
      <c r="I3" s="146"/>
      <c r="J3" s="146"/>
      <c r="K3" s="146"/>
      <c r="L3" s="146" t="s">
        <v>235</v>
      </c>
      <c r="M3" s="146"/>
      <c r="N3" s="146"/>
      <c r="O3" s="146"/>
      <c r="P3" s="146"/>
      <c r="Q3" s="146"/>
    </row>
    <row r="4" spans="3:20" ht="12">
      <c r="C4" s="147" t="s">
        <v>286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1:15" ht="15" thickBot="1">
      <c r="K5" s="148" t="s">
        <v>36</v>
      </c>
      <c r="L5" s="148"/>
      <c r="N5" s="11"/>
      <c r="O5" s="11"/>
    </row>
    <row r="6" spans="3:20" ht="12.75" thickTop="1">
      <c r="C6" s="2"/>
      <c r="D6" s="3"/>
      <c r="E6" s="4"/>
      <c r="F6" s="149" t="s">
        <v>6</v>
      </c>
      <c r="G6" s="150"/>
      <c r="H6" s="151"/>
      <c r="I6" s="2"/>
      <c r="J6" s="3"/>
      <c r="K6" s="4"/>
      <c r="L6" s="16" t="s">
        <v>34</v>
      </c>
      <c r="M6" s="3"/>
      <c r="N6" s="4"/>
      <c r="O6" s="16" t="s">
        <v>33</v>
      </c>
      <c r="P6" s="3"/>
      <c r="Q6" s="4"/>
      <c r="R6" s="2"/>
      <c r="S6" s="3"/>
      <c r="T6" s="4"/>
    </row>
    <row r="7" spans="3:20" ht="12">
      <c r="C7" s="152" t="s">
        <v>0</v>
      </c>
      <c r="D7" s="153"/>
      <c r="E7" s="154"/>
      <c r="F7" s="152" t="s">
        <v>7</v>
      </c>
      <c r="G7" s="153"/>
      <c r="H7" s="154"/>
      <c r="I7" s="152" t="s">
        <v>8</v>
      </c>
      <c r="J7" s="153"/>
      <c r="K7" s="154"/>
      <c r="L7" s="152" t="s">
        <v>9</v>
      </c>
      <c r="M7" s="153"/>
      <c r="N7" s="154"/>
      <c r="O7" s="152" t="s">
        <v>10</v>
      </c>
      <c r="P7" s="153"/>
      <c r="Q7" s="154"/>
      <c r="R7" s="152" t="s">
        <v>11</v>
      </c>
      <c r="S7" s="153"/>
      <c r="T7" s="154"/>
    </row>
    <row r="8" spans="3:20" ht="12.75" thickBot="1">
      <c r="C8" s="7"/>
      <c r="D8" s="8"/>
      <c r="E8" s="9"/>
      <c r="F8" s="21">
        <v>2022</v>
      </c>
      <c r="G8" s="22">
        <v>2023</v>
      </c>
      <c r="H8" s="20">
        <v>2024</v>
      </c>
      <c r="I8" s="21">
        <v>2022</v>
      </c>
      <c r="J8" s="22">
        <v>2023</v>
      </c>
      <c r="K8" s="20">
        <v>2024</v>
      </c>
      <c r="L8" s="21">
        <v>2022</v>
      </c>
      <c r="M8" s="22">
        <v>2023</v>
      </c>
      <c r="N8" s="20">
        <v>2024</v>
      </c>
      <c r="O8" s="21">
        <v>2022</v>
      </c>
      <c r="P8" s="22">
        <v>2023</v>
      </c>
      <c r="Q8" s="20">
        <v>2024</v>
      </c>
      <c r="R8" s="7"/>
      <c r="S8" s="8"/>
      <c r="T8" s="9"/>
    </row>
    <row r="9" spans="3:20" ht="12.75" thickTop="1">
      <c r="C9" s="34" t="s">
        <v>39</v>
      </c>
      <c r="D9" s="83"/>
      <c r="E9" s="84"/>
      <c r="F9" s="93">
        <v>131.445</v>
      </c>
      <c r="G9" s="94">
        <v>128.12999200000002</v>
      </c>
      <c r="H9" s="95">
        <v>128.12999200000002</v>
      </c>
      <c r="I9" s="93">
        <v>0</v>
      </c>
      <c r="J9" s="94">
        <v>0</v>
      </c>
      <c r="K9" s="95">
        <v>0</v>
      </c>
      <c r="L9" s="93">
        <v>135.691</v>
      </c>
      <c r="M9" s="94">
        <v>131.603022</v>
      </c>
      <c r="N9" s="95">
        <v>131.603022</v>
      </c>
      <c r="O9" s="93">
        <v>4.246</v>
      </c>
      <c r="P9" s="94">
        <v>3.4730300000000005</v>
      </c>
      <c r="Q9" s="95">
        <v>3.4730300000000005</v>
      </c>
      <c r="R9" s="38" t="s">
        <v>12</v>
      </c>
      <c r="S9" s="83"/>
      <c r="T9" s="84"/>
    </row>
    <row r="10" spans="3:20" ht="12">
      <c r="C10" s="34" t="s">
        <v>41</v>
      </c>
      <c r="D10" s="83"/>
      <c r="E10" s="84"/>
      <c r="F10" s="93">
        <v>2.4949999999999997</v>
      </c>
      <c r="G10" s="94">
        <v>2</v>
      </c>
      <c r="H10" s="95">
        <v>2</v>
      </c>
      <c r="I10" s="93">
        <v>0</v>
      </c>
      <c r="J10" s="94">
        <v>0</v>
      </c>
      <c r="K10" s="95">
        <v>0</v>
      </c>
      <c r="L10" s="93">
        <v>2.51</v>
      </c>
      <c r="M10" s="94">
        <v>2</v>
      </c>
      <c r="N10" s="95">
        <v>2</v>
      </c>
      <c r="O10" s="93">
        <v>0.015</v>
      </c>
      <c r="P10" s="94">
        <v>0</v>
      </c>
      <c r="Q10" s="95">
        <v>0</v>
      </c>
      <c r="R10" s="38" t="s">
        <v>14</v>
      </c>
      <c r="S10" s="83"/>
      <c r="T10" s="84"/>
    </row>
    <row r="11" spans="3:20" ht="12">
      <c r="C11" s="34" t="s">
        <v>42</v>
      </c>
      <c r="D11" s="83"/>
      <c r="E11" s="84"/>
      <c r="F11" s="93">
        <v>86</v>
      </c>
      <c r="G11" s="94">
        <v>73.74</v>
      </c>
      <c r="H11" s="95">
        <v>75</v>
      </c>
      <c r="I11" s="93">
        <v>0</v>
      </c>
      <c r="J11" s="94">
        <v>0</v>
      </c>
      <c r="K11" s="95">
        <v>0</v>
      </c>
      <c r="L11" s="93">
        <v>197</v>
      </c>
      <c r="M11" s="94">
        <v>153.66</v>
      </c>
      <c r="N11" s="95">
        <v>160</v>
      </c>
      <c r="O11" s="93">
        <v>111</v>
      </c>
      <c r="P11" s="94">
        <v>79.92</v>
      </c>
      <c r="Q11" s="95">
        <v>85</v>
      </c>
      <c r="R11" s="38" t="s">
        <v>29</v>
      </c>
      <c r="S11" s="83"/>
      <c r="T11" s="84"/>
    </row>
    <row r="12" spans="3:20" ht="12">
      <c r="C12" s="34" t="s">
        <v>43</v>
      </c>
      <c r="D12" s="83"/>
      <c r="E12" s="84"/>
      <c r="F12" s="93">
        <v>29.086999999999996</v>
      </c>
      <c r="G12" s="94">
        <v>10</v>
      </c>
      <c r="H12" s="95">
        <v>10</v>
      </c>
      <c r="I12" s="93">
        <v>75</v>
      </c>
      <c r="J12" s="94">
        <v>40</v>
      </c>
      <c r="K12" s="95">
        <v>40</v>
      </c>
      <c r="L12" s="93">
        <v>2.6496</v>
      </c>
      <c r="M12" s="94">
        <v>2</v>
      </c>
      <c r="N12" s="95">
        <v>2</v>
      </c>
      <c r="O12" s="93">
        <v>48.5626</v>
      </c>
      <c r="P12" s="94">
        <v>32</v>
      </c>
      <c r="Q12" s="95">
        <v>32</v>
      </c>
      <c r="R12" s="38" t="s">
        <v>15</v>
      </c>
      <c r="S12" s="83"/>
      <c r="T12" s="84"/>
    </row>
    <row r="13" spans="3:20" ht="12">
      <c r="C13" s="34" t="s">
        <v>44</v>
      </c>
      <c r="D13" s="83"/>
      <c r="E13" s="84"/>
      <c r="F13" s="93">
        <v>33.293</v>
      </c>
      <c r="G13" s="94">
        <v>17</v>
      </c>
      <c r="H13" s="95">
        <v>17</v>
      </c>
      <c r="I13" s="93">
        <v>0</v>
      </c>
      <c r="J13" s="94">
        <v>0</v>
      </c>
      <c r="K13" s="95">
        <v>0</v>
      </c>
      <c r="L13" s="93">
        <v>33.668</v>
      </c>
      <c r="M13" s="94">
        <v>17</v>
      </c>
      <c r="N13" s="95">
        <v>17</v>
      </c>
      <c r="O13" s="93">
        <v>0.375</v>
      </c>
      <c r="P13" s="94">
        <v>0</v>
      </c>
      <c r="Q13" s="95">
        <v>0</v>
      </c>
      <c r="R13" s="38" t="s">
        <v>16</v>
      </c>
      <c r="S13" s="83"/>
      <c r="T13" s="84"/>
    </row>
    <row r="14" spans="3:20" ht="12">
      <c r="C14" s="34" t="s">
        <v>45</v>
      </c>
      <c r="D14" s="83"/>
      <c r="E14" s="84"/>
      <c r="F14" s="93">
        <v>65.14100000000002</v>
      </c>
      <c r="G14" s="94">
        <v>66</v>
      </c>
      <c r="H14" s="95">
        <v>66</v>
      </c>
      <c r="I14" s="93">
        <v>62.77</v>
      </c>
      <c r="J14" s="94">
        <v>63</v>
      </c>
      <c r="K14" s="95">
        <v>63</v>
      </c>
      <c r="L14" s="93">
        <v>176.68</v>
      </c>
      <c r="M14" s="94">
        <v>177</v>
      </c>
      <c r="N14" s="95">
        <v>177</v>
      </c>
      <c r="O14" s="93">
        <v>174.309</v>
      </c>
      <c r="P14" s="94">
        <v>174</v>
      </c>
      <c r="Q14" s="95">
        <v>174</v>
      </c>
      <c r="R14" s="38" t="s">
        <v>2</v>
      </c>
      <c r="S14" s="83"/>
      <c r="T14" s="84"/>
    </row>
    <row r="15" spans="3:20" ht="12">
      <c r="C15" s="34" t="s">
        <v>46</v>
      </c>
      <c r="D15" s="83"/>
      <c r="E15" s="84"/>
      <c r="F15" s="93">
        <v>1744.517</v>
      </c>
      <c r="G15" s="94">
        <v>1526</v>
      </c>
      <c r="H15" s="95">
        <v>1440</v>
      </c>
      <c r="I15" s="93">
        <v>1401.968</v>
      </c>
      <c r="J15" s="94">
        <v>1200</v>
      </c>
      <c r="K15" s="95">
        <v>1150</v>
      </c>
      <c r="L15" s="93">
        <v>966.119</v>
      </c>
      <c r="M15" s="94">
        <v>945</v>
      </c>
      <c r="N15" s="95">
        <v>920</v>
      </c>
      <c r="O15" s="93">
        <v>623.57</v>
      </c>
      <c r="P15" s="94">
        <v>619</v>
      </c>
      <c r="Q15" s="95">
        <v>630</v>
      </c>
      <c r="R15" s="38" t="s">
        <v>17</v>
      </c>
      <c r="S15" s="83"/>
      <c r="T15" s="84"/>
    </row>
    <row r="16" spans="3:20" ht="12">
      <c r="C16" s="34" t="s">
        <v>47</v>
      </c>
      <c r="D16" s="83"/>
      <c r="E16" s="84"/>
      <c r="F16" s="93">
        <v>21.308</v>
      </c>
      <c r="G16" s="94">
        <v>6.88919999999892</v>
      </c>
      <c r="H16" s="95">
        <v>4.08111428571374</v>
      </c>
      <c r="I16" s="93">
        <v>18.709</v>
      </c>
      <c r="J16" s="94">
        <v>0</v>
      </c>
      <c r="K16" s="95">
        <v>0</v>
      </c>
      <c r="L16" s="93">
        <v>3.09</v>
      </c>
      <c r="M16" s="94">
        <v>6.88919999999892</v>
      </c>
      <c r="N16" s="95">
        <v>4.08111428571374</v>
      </c>
      <c r="O16" s="93">
        <v>0.491</v>
      </c>
      <c r="P16" s="94">
        <v>0</v>
      </c>
      <c r="Q16" s="95">
        <v>0</v>
      </c>
      <c r="R16" s="38" t="s">
        <v>18</v>
      </c>
      <c r="S16" s="83"/>
      <c r="T16" s="84"/>
    </row>
    <row r="17" spans="3:20" ht="12">
      <c r="C17" s="34" t="s">
        <v>48</v>
      </c>
      <c r="D17" s="83"/>
      <c r="E17" s="84"/>
      <c r="F17" s="93">
        <v>81.938</v>
      </c>
      <c r="G17" s="94">
        <v>81.938</v>
      </c>
      <c r="H17" s="95">
        <v>81.938</v>
      </c>
      <c r="I17" s="93">
        <v>2.503</v>
      </c>
      <c r="J17" s="94">
        <v>2.503</v>
      </c>
      <c r="K17" s="95">
        <v>2.503</v>
      </c>
      <c r="L17" s="93">
        <v>84.98</v>
      </c>
      <c r="M17" s="94">
        <v>84.98</v>
      </c>
      <c r="N17" s="95">
        <v>84.98</v>
      </c>
      <c r="O17" s="93">
        <v>5.545</v>
      </c>
      <c r="P17" s="94">
        <v>5.545</v>
      </c>
      <c r="Q17" s="95">
        <v>5.545</v>
      </c>
      <c r="R17" s="38" t="s">
        <v>19</v>
      </c>
      <c r="S17" s="83"/>
      <c r="T17" s="84"/>
    </row>
    <row r="18" spans="3:20" ht="12">
      <c r="C18" s="34" t="s">
        <v>49</v>
      </c>
      <c r="D18" s="83"/>
      <c r="E18" s="84"/>
      <c r="F18" s="93">
        <v>6.600000000000001</v>
      </c>
      <c r="G18" s="94">
        <v>5</v>
      </c>
      <c r="H18" s="95">
        <v>5</v>
      </c>
      <c r="I18" s="93">
        <v>0</v>
      </c>
      <c r="J18" s="94">
        <v>0</v>
      </c>
      <c r="K18" s="95">
        <v>0</v>
      </c>
      <c r="L18" s="93">
        <v>22.6</v>
      </c>
      <c r="M18" s="94">
        <v>20</v>
      </c>
      <c r="N18" s="95">
        <v>20</v>
      </c>
      <c r="O18" s="93">
        <v>16</v>
      </c>
      <c r="P18" s="94">
        <v>15</v>
      </c>
      <c r="Q18" s="95">
        <v>15</v>
      </c>
      <c r="R18" s="38" t="s">
        <v>20</v>
      </c>
      <c r="S18" s="83"/>
      <c r="T18" s="84"/>
    </row>
    <row r="19" spans="3:20" ht="12">
      <c r="C19" s="34" t="s">
        <v>73</v>
      </c>
      <c r="D19" s="83"/>
      <c r="E19" s="84"/>
      <c r="F19" s="93">
        <v>3.926</v>
      </c>
      <c r="G19" s="94">
        <v>4</v>
      </c>
      <c r="H19" s="95">
        <v>4</v>
      </c>
      <c r="I19" s="93">
        <v>0</v>
      </c>
      <c r="J19" s="94">
        <v>0</v>
      </c>
      <c r="K19" s="95">
        <v>0</v>
      </c>
      <c r="L19" s="93">
        <v>4.027</v>
      </c>
      <c r="M19" s="94">
        <v>4</v>
      </c>
      <c r="N19" s="95">
        <v>4</v>
      </c>
      <c r="O19" s="93">
        <v>0.101</v>
      </c>
      <c r="P19" s="94">
        <v>0</v>
      </c>
      <c r="Q19" s="95">
        <v>0</v>
      </c>
      <c r="R19" s="38" t="s">
        <v>72</v>
      </c>
      <c r="S19" s="83"/>
      <c r="T19" s="84"/>
    </row>
    <row r="20" spans="3:20" ht="12">
      <c r="C20" s="34" t="s">
        <v>50</v>
      </c>
      <c r="D20" s="83"/>
      <c r="E20" s="84"/>
      <c r="F20" s="93">
        <v>0.526</v>
      </c>
      <c r="G20" s="94">
        <v>2</v>
      </c>
      <c r="H20" s="95">
        <v>2</v>
      </c>
      <c r="I20" s="93">
        <v>0</v>
      </c>
      <c r="J20" s="94">
        <v>0</v>
      </c>
      <c r="K20" s="95">
        <v>0</v>
      </c>
      <c r="L20" s="93">
        <v>0.534</v>
      </c>
      <c r="M20" s="94">
        <v>2</v>
      </c>
      <c r="N20" s="95">
        <v>2</v>
      </c>
      <c r="O20" s="93">
        <v>0.008</v>
      </c>
      <c r="P20" s="94">
        <v>0</v>
      </c>
      <c r="Q20" s="95">
        <v>0</v>
      </c>
      <c r="R20" s="38" t="s">
        <v>21</v>
      </c>
      <c r="S20" s="83"/>
      <c r="T20" s="84"/>
    </row>
    <row r="21" spans="3:20" ht="12">
      <c r="C21" s="34" t="s">
        <v>51</v>
      </c>
      <c r="D21" s="83"/>
      <c r="E21" s="84"/>
      <c r="F21" s="93">
        <v>68</v>
      </c>
      <c r="G21" s="94">
        <v>64</v>
      </c>
      <c r="H21" s="95">
        <v>61</v>
      </c>
      <c r="I21" s="93">
        <v>29</v>
      </c>
      <c r="J21" s="94">
        <v>29</v>
      </c>
      <c r="K21" s="95">
        <v>29</v>
      </c>
      <c r="L21" s="93">
        <v>41</v>
      </c>
      <c r="M21" s="94">
        <v>37</v>
      </c>
      <c r="N21" s="95">
        <v>34</v>
      </c>
      <c r="O21" s="93">
        <v>2</v>
      </c>
      <c r="P21" s="94">
        <v>2</v>
      </c>
      <c r="Q21" s="95">
        <v>2</v>
      </c>
      <c r="R21" s="38" t="s">
        <v>22</v>
      </c>
      <c r="S21" s="83"/>
      <c r="T21" s="84"/>
    </row>
    <row r="22" spans="3:20" ht="12">
      <c r="C22" s="34" t="s">
        <v>52</v>
      </c>
      <c r="D22" s="83"/>
      <c r="E22" s="84"/>
      <c r="F22" s="93">
        <v>920.1619999999999</v>
      </c>
      <c r="G22" s="94">
        <v>865</v>
      </c>
      <c r="H22" s="95">
        <v>940</v>
      </c>
      <c r="I22" s="93">
        <v>1827.87</v>
      </c>
      <c r="J22" s="94">
        <v>1810</v>
      </c>
      <c r="K22" s="95">
        <v>1900</v>
      </c>
      <c r="L22" s="93">
        <v>32.682</v>
      </c>
      <c r="M22" s="94">
        <v>35</v>
      </c>
      <c r="N22" s="95">
        <v>40</v>
      </c>
      <c r="O22" s="93">
        <v>940.39</v>
      </c>
      <c r="P22" s="94">
        <v>980</v>
      </c>
      <c r="Q22" s="95">
        <v>1000</v>
      </c>
      <c r="R22" s="38" t="s">
        <v>23</v>
      </c>
      <c r="S22" s="83"/>
      <c r="T22" s="84"/>
    </row>
    <row r="23" spans="3:20" ht="12">
      <c r="C23" s="34" t="s">
        <v>53</v>
      </c>
      <c r="D23" s="83"/>
      <c r="E23" s="84"/>
      <c r="F23" s="93">
        <v>37.294</v>
      </c>
      <c r="G23" s="94">
        <v>15</v>
      </c>
      <c r="H23" s="95">
        <v>25</v>
      </c>
      <c r="I23" s="93">
        <v>32</v>
      </c>
      <c r="J23" s="94">
        <v>20</v>
      </c>
      <c r="K23" s="95">
        <v>30</v>
      </c>
      <c r="L23" s="93">
        <v>19.8</v>
      </c>
      <c r="M23" s="94">
        <v>15</v>
      </c>
      <c r="N23" s="95">
        <v>20</v>
      </c>
      <c r="O23" s="93">
        <v>14.506</v>
      </c>
      <c r="P23" s="94">
        <v>20</v>
      </c>
      <c r="Q23" s="95">
        <v>25</v>
      </c>
      <c r="R23" s="38" t="s">
        <v>3</v>
      </c>
      <c r="S23" s="83"/>
      <c r="T23" s="84"/>
    </row>
    <row r="24" spans="3:20" ht="12">
      <c r="C24" s="34" t="s">
        <v>224</v>
      </c>
      <c r="D24" s="83"/>
      <c r="E24" s="84"/>
      <c r="F24" s="93">
        <v>4</v>
      </c>
      <c r="G24" s="94">
        <v>4</v>
      </c>
      <c r="H24" s="95">
        <v>4</v>
      </c>
      <c r="I24" s="93">
        <v>0</v>
      </c>
      <c r="J24" s="94">
        <v>0</v>
      </c>
      <c r="K24" s="95">
        <v>0</v>
      </c>
      <c r="L24" s="93">
        <v>4</v>
      </c>
      <c r="M24" s="94">
        <v>4</v>
      </c>
      <c r="N24" s="95">
        <v>4</v>
      </c>
      <c r="O24" s="93">
        <v>0</v>
      </c>
      <c r="P24" s="94">
        <v>0</v>
      </c>
      <c r="Q24" s="95">
        <v>0</v>
      </c>
      <c r="R24" s="38" t="s">
        <v>223</v>
      </c>
      <c r="S24" s="83"/>
      <c r="T24" s="84"/>
    </row>
    <row r="25" spans="3:20" ht="12">
      <c r="C25" s="34" t="s">
        <v>54</v>
      </c>
      <c r="D25" s="83"/>
      <c r="E25" s="84"/>
      <c r="F25" s="93">
        <v>54.347</v>
      </c>
      <c r="G25" s="94">
        <v>63</v>
      </c>
      <c r="H25" s="95">
        <v>67</v>
      </c>
      <c r="I25" s="93">
        <v>0</v>
      </c>
      <c r="J25" s="94">
        <v>0</v>
      </c>
      <c r="K25" s="95">
        <v>0</v>
      </c>
      <c r="L25" s="93">
        <v>57.261</v>
      </c>
      <c r="M25" s="94">
        <v>65</v>
      </c>
      <c r="N25" s="95">
        <v>70</v>
      </c>
      <c r="O25" s="93">
        <v>2.914</v>
      </c>
      <c r="P25" s="94">
        <v>2</v>
      </c>
      <c r="Q25" s="95">
        <v>3</v>
      </c>
      <c r="R25" s="38" t="s">
        <v>24</v>
      </c>
      <c r="S25" s="83"/>
      <c r="T25" s="84"/>
    </row>
    <row r="26" spans="3:20" ht="12">
      <c r="C26" s="34" t="s">
        <v>55</v>
      </c>
      <c r="D26" s="83"/>
      <c r="E26" s="84"/>
      <c r="F26" s="93">
        <v>0.22850849999999973</v>
      </c>
      <c r="G26" s="94">
        <v>0.09000000000000001</v>
      </c>
      <c r="H26" s="95">
        <v>0.19</v>
      </c>
      <c r="I26" s="93">
        <v>0</v>
      </c>
      <c r="J26" s="94">
        <v>0</v>
      </c>
      <c r="K26" s="95">
        <v>0</v>
      </c>
      <c r="L26" s="93">
        <v>0.297180933333333</v>
      </c>
      <c r="M26" s="94">
        <v>0.1</v>
      </c>
      <c r="N26" s="95">
        <v>0.2</v>
      </c>
      <c r="O26" s="93">
        <v>0.0686724333333333</v>
      </c>
      <c r="P26" s="94">
        <v>0.01</v>
      </c>
      <c r="Q26" s="95">
        <v>0.01</v>
      </c>
      <c r="R26" s="38" t="s">
        <v>25</v>
      </c>
      <c r="S26" s="83"/>
      <c r="T26" s="84"/>
    </row>
    <row r="27" spans="3:20" ht="12">
      <c r="C27" s="34" t="s">
        <v>56</v>
      </c>
      <c r="D27" s="83"/>
      <c r="E27" s="84"/>
      <c r="F27" s="93">
        <v>68.97999999999999</v>
      </c>
      <c r="G27" s="94">
        <v>58.8268</v>
      </c>
      <c r="H27" s="95">
        <v>58.8268</v>
      </c>
      <c r="I27" s="93">
        <v>64.252</v>
      </c>
      <c r="J27" s="94">
        <v>57.8268</v>
      </c>
      <c r="K27" s="95">
        <v>57.8268</v>
      </c>
      <c r="L27" s="93">
        <v>19.576</v>
      </c>
      <c r="M27" s="94">
        <v>7</v>
      </c>
      <c r="N27" s="95">
        <v>7</v>
      </c>
      <c r="O27" s="93">
        <v>14.848</v>
      </c>
      <c r="P27" s="94">
        <v>6</v>
      </c>
      <c r="Q27" s="95">
        <v>6</v>
      </c>
      <c r="R27" s="38" t="s">
        <v>26</v>
      </c>
      <c r="S27" s="83"/>
      <c r="T27" s="84"/>
    </row>
    <row r="28" spans="3:20" ht="12">
      <c r="C28" s="34" t="s">
        <v>57</v>
      </c>
      <c r="D28" s="83"/>
      <c r="E28" s="84"/>
      <c r="F28" s="93">
        <v>0.4889999999999972</v>
      </c>
      <c r="G28" s="94">
        <v>5</v>
      </c>
      <c r="H28" s="95">
        <v>5</v>
      </c>
      <c r="I28" s="93">
        <v>0</v>
      </c>
      <c r="J28" s="94">
        <v>0</v>
      </c>
      <c r="K28" s="95">
        <v>0</v>
      </c>
      <c r="L28" s="93">
        <v>24.65</v>
      </c>
      <c r="M28" s="94">
        <v>20</v>
      </c>
      <c r="N28" s="95">
        <v>20</v>
      </c>
      <c r="O28" s="93">
        <v>24.161</v>
      </c>
      <c r="P28" s="94">
        <v>15</v>
      </c>
      <c r="Q28" s="95">
        <v>15</v>
      </c>
      <c r="R28" s="38" t="s">
        <v>27</v>
      </c>
      <c r="S28" s="83"/>
      <c r="T28" s="84"/>
    </row>
    <row r="29" spans="3:20" ht="12">
      <c r="C29" s="34" t="s">
        <v>58</v>
      </c>
      <c r="D29" s="83"/>
      <c r="E29" s="84"/>
      <c r="F29" s="93">
        <v>195</v>
      </c>
      <c r="G29" s="94">
        <v>195</v>
      </c>
      <c r="H29" s="95">
        <v>195</v>
      </c>
      <c r="I29" s="93">
        <v>0</v>
      </c>
      <c r="J29" s="94">
        <v>0</v>
      </c>
      <c r="K29" s="95">
        <v>0</v>
      </c>
      <c r="L29" s="93">
        <v>196</v>
      </c>
      <c r="M29" s="94">
        <v>196</v>
      </c>
      <c r="N29" s="95">
        <v>196</v>
      </c>
      <c r="O29" s="93">
        <v>1</v>
      </c>
      <c r="P29" s="94">
        <v>1</v>
      </c>
      <c r="Q29" s="95">
        <v>1</v>
      </c>
      <c r="R29" s="38" t="s">
        <v>28</v>
      </c>
      <c r="S29" s="83"/>
      <c r="T29" s="84"/>
    </row>
    <row r="30" spans="3:20" ht="12.75" thickBot="1">
      <c r="C30" s="34" t="s">
        <v>59</v>
      </c>
      <c r="D30" s="83"/>
      <c r="E30" s="84"/>
      <c r="F30" s="93">
        <v>37.5179065625</v>
      </c>
      <c r="G30" s="94">
        <v>30</v>
      </c>
      <c r="H30" s="95">
        <v>30</v>
      </c>
      <c r="I30" s="93">
        <v>0</v>
      </c>
      <c r="J30" s="94">
        <v>0</v>
      </c>
      <c r="K30" s="95">
        <v>0</v>
      </c>
      <c r="L30" s="93">
        <v>46.590976875</v>
      </c>
      <c r="M30" s="94">
        <v>40</v>
      </c>
      <c r="N30" s="95">
        <v>40</v>
      </c>
      <c r="O30" s="93">
        <v>9.0730703125</v>
      </c>
      <c r="P30" s="94">
        <v>10</v>
      </c>
      <c r="Q30" s="95">
        <v>10</v>
      </c>
      <c r="R30" s="38" t="s">
        <v>30</v>
      </c>
      <c r="S30" s="83"/>
      <c r="T30" s="84"/>
    </row>
    <row r="31" spans="3:20" ht="13.5" thickBot="1" thickTop="1">
      <c r="C31" s="14" t="s">
        <v>4</v>
      </c>
      <c r="D31" s="87"/>
      <c r="E31" s="88"/>
      <c r="F31" s="68">
        <v>3592.2944150625</v>
      </c>
      <c r="G31" s="69">
        <v>3222.6139919999987</v>
      </c>
      <c r="H31" s="70">
        <v>3221.165906285714</v>
      </c>
      <c r="I31" s="68">
        <v>3514.0719999999997</v>
      </c>
      <c r="J31" s="69">
        <v>3222.3297999999995</v>
      </c>
      <c r="K31" s="70">
        <v>3272.3297999999995</v>
      </c>
      <c r="L31" s="68">
        <v>2071.4057578083334</v>
      </c>
      <c r="M31" s="69">
        <v>1965.232221999999</v>
      </c>
      <c r="N31" s="70">
        <v>1955.8641362857138</v>
      </c>
      <c r="O31" s="68">
        <v>1993.1833427458334</v>
      </c>
      <c r="P31" s="69">
        <v>1964.9480299999998</v>
      </c>
      <c r="Q31" s="70">
        <v>2007.02803</v>
      </c>
      <c r="R31" s="14" t="s">
        <v>4</v>
      </c>
      <c r="S31" s="87"/>
      <c r="T31" s="88"/>
    </row>
    <row r="32" spans="3:20" ht="13.5" thickBot="1" thickTop="1">
      <c r="C32" s="34" t="s">
        <v>60</v>
      </c>
      <c r="D32" s="83"/>
      <c r="E32" s="84"/>
      <c r="F32" s="93">
        <v>330.84599999999995</v>
      </c>
      <c r="G32" s="94">
        <v>246.2255</v>
      </c>
      <c r="H32" s="95">
        <v>246.2255</v>
      </c>
      <c r="I32" s="93">
        <v>1.565</v>
      </c>
      <c r="J32" s="94">
        <v>1.565</v>
      </c>
      <c r="K32" s="95">
        <v>1.565</v>
      </c>
      <c r="L32" s="93">
        <v>338.917</v>
      </c>
      <c r="M32" s="94">
        <v>251.77800000000002</v>
      </c>
      <c r="N32" s="95">
        <v>251.77800000000002</v>
      </c>
      <c r="O32" s="93">
        <v>9.636</v>
      </c>
      <c r="P32" s="94">
        <v>7.1175</v>
      </c>
      <c r="Q32" s="95">
        <v>7.1175</v>
      </c>
      <c r="R32" s="38" t="s">
        <v>31</v>
      </c>
      <c r="S32" s="83"/>
      <c r="T32" s="84"/>
    </row>
    <row r="33" spans="3:20" ht="13.5" thickBot="1" thickTop="1">
      <c r="C33" s="14" t="s">
        <v>221</v>
      </c>
      <c r="D33" s="87"/>
      <c r="E33" s="88"/>
      <c r="F33" s="68" t="e">
        <v>#N/A</v>
      </c>
      <c r="G33" s="69" t="e">
        <v>#N/A</v>
      </c>
      <c r="H33" s="70" t="e">
        <v>#N/A</v>
      </c>
      <c r="I33" s="68" t="e">
        <v>#N/A</v>
      </c>
      <c r="J33" s="69" t="e">
        <v>#N/A</v>
      </c>
      <c r="K33" s="70" t="e">
        <v>#N/A</v>
      </c>
      <c r="L33" s="68" t="e">
        <v>#N/A</v>
      </c>
      <c r="M33" s="69" t="e">
        <v>#N/A</v>
      </c>
      <c r="N33" s="70" t="e">
        <v>#N/A</v>
      </c>
      <c r="O33" s="68" t="e">
        <v>#N/A</v>
      </c>
      <c r="P33" s="69" t="e">
        <v>#N/A</v>
      </c>
      <c r="Q33" s="70" t="e">
        <v>#N/A</v>
      </c>
      <c r="R33" s="14" t="s">
        <v>222</v>
      </c>
      <c r="S33" s="87"/>
      <c r="T33" s="88"/>
    </row>
    <row r="34" spans="3:20" ht="12.75" thickTop="1">
      <c r="C34" s="80" t="s">
        <v>61</v>
      </c>
      <c r="D34" s="81"/>
      <c r="E34" s="82"/>
      <c r="F34" s="90">
        <v>149.51999999999998</v>
      </c>
      <c r="G34" s="91">
        <v>137.17766863100383</v>
      </c>
      <c r="H34" s="92">
        <v>134.42677233682338</v>
      </c>
      <c r="I34" s="90">
        <v>100</v>
      </c>
      <c r="J34" s="91">
        <v>100</v>
      </c>
      <c r="K34" s="92">
        <v>100</v>
      </c>
      <c r="L34" s="90">
        <v>157.777</v>
      </c>
      <c r="M34" s="91">
        <v>129.472762443822</v>
      </c>
      <c r="N34" s="92">
        <v>128.261590998717</v>
      </c>
      <c r="O34" s="90">
        <v>108.257</v>
      </c>
      <c r="P34" s="91">
        <v>92.2950938128182</v>
      </c>
      <c r="Q34" s="92">
        <v>93.8348186618936</v>
      </c>
      <c r="R34" s="42" t="s">
        <v>1</v>
      </c>
      <c r="S34" s="81"/>
      <c r="T34" s="82"/>
    </row>
    <row r="35" spans="3:20" ht="12.75" thickBot="1">
      <c r="C35" s="56" t="s">
        <v>62</v>
      </c>
      <c r="D35" s="85"/>
      <c r="E35" s="86"/>
      <c r="F35" s="96">
        <v>3046.778</v>
      </c>
      <c r="G35" s="97">
        <v>3012</v>
      </c>
      <c r="H35" s="98">
        <v>3148</v>
      </c>
      <c r="I35" s="96">
        <v>3179.428</v>
      </c>
      <c r="J35" s="97">
        <v>3138</v>
      </c>
      <c r="K35" s="98">
        <v>3276</v>
      </c>
      <c r="L35" s="96">
        <v>161.32</v>
      </c>
      <c r="M35" s="97">
        <v>160</v>
      </c>
      <c r="N35" s="98">
        <v>186</v>
      </c>
      <c r="O35" s="96">
        <v>293.97</v>
      </c>
      <c r="P35" s="97">
        <v>286</v>
      </c>
      <c r="Q35" s="98">
        <v>314</v>
      </c>
      <c r="R35" s="57" t="s">
        <v>32</v>
      </c>
      <c r="S35" s="85"/>
      <c r="T35" s="86"/>
    </row>
    <row r="36" spans="3:20" ht="13.5" thickBot="1" thickTop="1">
      <c r="C36" s="14" t="s">
        <v>5</v>
      </c>
      <c r="D36" s="12"/>
      <c r="E36" s="13"/>
      <c r="F36" s="68">
        <v>3196.298</v>
      </c>
      <c r="G36" s="69">
        <v>3149.177668631004</v>
      </c>
      <c r="H36" s="70">
        <v>3282.4267723368234</v>
      </c>
      <c r="I36" s="68">
        <v>3279.428</v>
      </c>
      <c r="J36" s="69">
        <v>3238</v>
      </c>
      <c r="K36" s="70">
        <v>3376</v>
      </c>
      <c r="L36" s="68">
        <v>319.097</v>
      </c>
      <c r="M36" s="69">
        <v>289.47276244382203</v>
      </c>
      <c r="N36" s="70">
        <v>314.261590998717</v>
      </c>
      <c r="O36" s="68">
        <v>402.22700000000003</v>
      </c>
      <c r="P36" s="69">
        <v>378.2950938128182</v>
      </c>
      <c r="Q36" s="70">
        <v>407.8348186618936</v>
      </c>
      <c r="R36" s="17" t="s">
        <v>63</v>
      </c>
      <c r="S36" s="8"/>
      <c r="T36" s="9"/>
    </row>
    <row r="37" ht="12.75" thickTop="1"/>
  </sheetData>
  <sheetProtection/>
  <mergeCells count="12">
    <mergeCell ref="C7:E7"/>
    <mergeCell ref="F7:H7"/>
    <mergeCell ref="I7:K7"/>
    <mergeCell ref="L7:N7"/>
    <mergeCell ref="O7:Q7"/>
    <mergeCell ref="R7:T7"/>
    <mergeCell ref="C2:T2"/>
    <mergeCell ref="F3:K3"/>
    <mergeCell ref="L3:Q3"/>
    <mergeCell ref="C4:T4"/>
    <mergeCell ref="K5:L5"/>
    <mergeCell ref="F6:H6"/>
  </mergeCells>
  <conditionalFormatting sqref="C9:R36">
    <cfRule type="expression" priority="1" dxfId="0" stopIfTrue="1">
      <formula>AA9&gt;2</formula>
    </cfRule>
  </conditionalFormatting>
  <printOptions/>
  <pageMargins left="0.7" right="0.7" top="0.75" bottom="0.75" header="0.3" footer="0.3"/>
  <pageSetup horizontalDpi="1200" verticalDpi="12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2:T34"/>
  <sheetViews>
    <sheetView zoomScalePageLayoutView="0" workbookViewId="0" topLeftCell="A1">
      <selection activeCell="B26" sqref="B26"/>
    </sheetView>
  </sheetViews>
  <sheetFormatPr defaultColWidth="9.140625" defaultRowHeight="12.75"/>
  <sheetData>
    <row r="2" spans="3:20" ht="12.75">
      <c r="C2" s="146" t="s">
        <v>92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6:17" ht="12.75">
      <c r="F3" s="146" t="s">
        <v>177</v>
      </c>
      <c r="G3" s="146"/>
      <c r="H3" s="146"/>
      <c r="I3" s="146"/>
      <c r="J3" s="146"/>
      <c r="K3" s="146"/>
      <c r="L3" s="146" t="s">
        <v>178</v>
      </c>
      <c r="M3" s="146"/>
      <c r="N3" s="146"/>
      <c r="O3" s="146"/>
      <c r="P3" s="146"/>
      <c r="Q3" s="146"/>
    </row>
    <row r="4" spans="3:20" ht="12">
      <c r="C4" s="147" t="s">
        <v>286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1:15" ht="12.75" thickBot="1">
      <c r="K5" s="148" t="s">
        <v>181</v>
      </c>
      <c r="L5" s="148"/>
      <c r="N5" s="11"/>
      <c r="O5" s="11"/>
    </row>
    <row r="6" spans="3:20" ht="12.75" thickTop="1">
      <c r="C6" s="2"/>
      <c r="D6" s="3"/>
      <c r="E6" s="4"/>
      <c r="F6" s="149" t="s">
        <v>6</v>
      </c>
      <c r="G6" s="150"/>
      <c r="H6" s="151"/>
      <c r="I6" s="2"/>
      <c r="J6" s="3"/>
      <c r="K6" s="4"/>
      <c r="L6" s="16" t="s">
        <v>34</v>
      </c>
      <c r="M6" s="3"/>
      <c r="N6" s="4"/>
      <c r="O6" s="16" t="s">
        <v>33</v>
      </c>
      <c r="P6" s="3"/>
      <c r="Q6" s="4"/>
      <c r="R6" s="2"/>
      <c r="S6" s="3"/>
      <c r="T6" s="4"/>
    </row>
    <row r="7" spans="3:20" ht="12">
      <c r="C7" s="152" t="s">
        <v>0</v>
      </c>
      <c r="D7" s="153"/>
      <c r="E7" s="154"/>
      <c r="F7" s="152" t="s">
        <v>7</v>
      </c>
      <c r="G7" s="153"/>
      <c r="H7" s="154"/>
      <c r="I7" s="152" t="s">
        <v>8</v>
      </c>
      <c r="J7" s="153"/>
      <c r="K7" s="154"/>
      <c r="L7" s="152" t="s">
        <v>9</v>
      </c>
      <c r="M7" s="153"/>
      <c r="N7" s="154"/>
      <c r="O7" s="152" t="s">
        <v>10</v>
      </c>
      <c r="P7" s="153"/>
      <c r="Q7" s="154"/>
      <c r="R7" s="152" t="s">
        <v>11</v>
      </c>
      <c r="S7" s="153"/>
      <c r="T7" s="154"/>
    </row>
    <row r="8" spans="3:20" ht="12.75" thickBot="1">
      <c r="C8" s="7"/>
      <c r="D8" s="8"/>
      <c r="E8" s="9"/>
      <c r="F8" s="21">
        <v>2022</v>
      </c>
      <c r="G8" s="22">
        <v>2023</v>
      </c>
      <c r="H8" s="20">
        <v>2024</v>
      </c>
      <c r="I8" s="21">
        <v>2022</v>
      </c>
      <c r="J8" s="22">
        <v>2023</v>
      </c>
      <c r="K8" s="20">
        <v>2024</v>
      </c>
      <c r="L8" s="21">
        <v>2022</v>
      </c>
      <c r="M8" s="22">
        <v>2023</v>
      </c>
      <c r="N8" s="20">
        <v>2024</v>
      </c>
      <c r="O8" s="21">
        <v>2022</v>
      </c>
      <c r="P8" s="22">
        <v>2023</v>
      </c>
      <c r="Q8" s="20">
        <v>2024</v>
      </c>
      <c r="R8" s="7"/>
      <c r="S8" s="8"/>
      <c r="T8" s="9"/>
    </row>
    <row r="9" spans="3:20" ht="12.75" thickTop="1">
      <c r="C9" s="34" t="s">
        <v>39</v>
      </c>
      <c r="D9" s="83"/>
      <c r="E9" s="84"/>
      <c r="F9" s="93">
        <v>2208.756</v>
      </c>
      <c r="G9" s="94">
        <v>1950</v>
      </c>
      <c r="H9" s="95">
        <v>2030</v>
      </c>
      <c r="I9" s="93">
        <v>1977</v>
      </c>
      <c r="J9" s="94">
        <v>1700</v>
      </c>
      <c r="K9" s="95">
        <v>1800</v>
      </c>
      <c r="L9" s="93">
        <v>630.459</v>
      </c>
      <c r="M9" s="94">
        <v>610</v>
      </c>
      <c r="N9" s="95">
        <v>630</v>
      </c>
      <c r="O9" s="93">
        <v>398.703</v>
      </c>
      <c r="P9" s="94">
        <v>360</v>
      </c>
      <c r="Q9" s="95">
        <v>400</v>
      </c>
      <c r="R9" s="38" t="s">
        <v>12</v>
      </c>
      <c r="S9" s="83"/>
      <c r="T9" s="84"/>
    </row>
    <row r="10" spans="3:20" ht="12">
      <c r="C10" s="34" t="s">
        <v>42</v>
      </c>
      <c r="D10" s="83"/>
      <c r="E10" s="84"/>
      <c r="F10" s="93">
        <v>847</v>
      </c>
      <c r="G10" s="94">
        <v>688.06</v>
      </c>
      <c r="H10" s="95">
        <v>700</v>
      </c>
      <c r="I10" s="93">
        <v>640</v>
      </c>
      <c r="J10" s="94">
        <v>524.8</v>
      </c>
      <c r="K10" s="95">
        <v>540</v>
      </c>
      <c r="L10" s="93">
        <v>324</v>
      </c>
      <c r="M10" s="94">
        <v>259.2</v>
      </c>
      <c r="N10" s="95">
        <v>260</v>
      </c>
      <c r="O10" s="93">
        <v>117</v>
      </c>
      <c r="P10" s="94">
        <v>95.94</v>
      </c>
      <c r="Q10" s="95">
        <v>100</v>
      </c>
      <c r="R10" s="38" t="s">
        <v>29</v>
      </c>
      <c r="S10" s="83"/>
      <c r="T10" s="84"/>
    </row>
    <row r="11" spans="3:20" ht="12">
      <c r="C11" s="34" t="s">
        <v>43</v>
      </c>
      <c r="D11" s="83"/>
      <c r="E11" s="84"/>
      <c r="F11" s="93">
        <v>69.77623799999998</v>
      </c>
      <c r="G11" s="94">
        <v>75</v>
      </c>
      <c r="H11" s="95">
        <v>80</v>
      </c>
      <c r="I11" s="93">
        <v>227</v>
      </c>
      <c r="J11" s="94">
        <v>180</v>
      </c>
      <c r="K11" s="95">
        <v>180</v>
      </c>
      <c r="L11" s="93">
        <v>42.11946319999999</v>
      </c>
      <c r="M11" s="94">
        <v>50</v>
      </c>
      <c r="N11" s="95">
        <v>50</v>
      </c>
      <c r="O11" s="93">
        <v>199.3432252</v>
      </c>
      <c r="P11" s="94">
        <v>155</v>
      </c>
      <c r="Q11" s="95">
        <v>150</v>
      </c>
      <c r="R11" s="38" t="s">
        <v>15</v>
      </c>
      <c r="S11" s="83"/>
      <c r="T11" s="84"/>
    </row>
    <row r="12" spans="3:20" ht="14.25">
      <c r="C12" s="34" t="s">
        <v>207</v>
      </c>
      <c r="D12" s="83"/>
      <c r="E12" s="84"/>
      <c r="F12" s="93">
        <v>5468</v>
      </c>
      <c r="G12" s="94">
        <v>4483</v>
      </c>
      <c r="H12" s="95">
        <v>4614</v>
      </c>
      <c r="I12" s="93">
        <v>9200</v>
      </c>
      <c r="J12" s="94">
        <v>8690</v>
      </c>
      <c r="K12" s="95">
        <v>9360</v>
      </c>
      <c r="L12" s="93">
        <v>355</v>
      </c>
      <c r="M12" s="94">
        <v>150</v>
      </c>
      <c r="N12" s="95">
        <v>150</v>
      </c>
      <c r="O12" s="93">
        <v>4087</v>
      </c>
      <c r="P12" s="94">
        <v>4357</v>
      </c>
      <c r="Q12" s="95">
        <v>4896</v>
      </c>
      <c r="R12" s="64" t="s">
        <v>208</v>
      </c>
      <c r="S12" s="83"/>
      <c r="T12" s="84"/>
    </row>
    <row r="13" spans="3:20" ht="12">
      <c r="C13" s="34" t="s">
        <v>45</v>
      </c>
      <c r="D13" s="83"/>
      <c r="E13" s="84"/>
      <c r="F13" s="93">
        <v>2897.7709999999997</v>
      </c>
      <c r="G13" s="94">
        <v>2420</v>
      </c>
      <c r="H13" s="95">
        <v>2500</v>
      </c>
      <c r="I13" s="93">
        <v>1666</v>
      </c>
      <c r="J13" s="94">
        <v>1300</v>
      </c>
      <c r="K13" s="95">
        <v>1350</v>
      </c>
      <c r="L13" s="93">
        <v>1714.9359999999997</v>
      </c>
      <c r="M13" s="94">
        <v>1450</v>
      </c>
      <c r="N13" s="95">
        <v>1500</v>
      </c>
      <c r="O13" s="93">
        <v>483.165</v>
      </c>
      <c r="P13" s="94">
        <v>330</v>
      </c>
      <c r="Q13" s="95">
        <v>350</v>
      </c>
      <c r="R13" s="38" t="s">
        <v>2</v>
      </c>
      <c r="S13" s="83"/>
      <c r="T13" s="84"/>
    </row>
    <row r="14" spans="3:20" ht="12">
      <c r="C14" s="34" t="s">
        <v>46</v>
      </c>
      <c r="D14" s="83"/>
      <c r="E14" s="84"/>
      <c r="F14" s="93">
        <v>5091.994000000001</v>
      </c>
      <c r="G14" s="94">
        <v>4600</v>
      </c>
      <c r="H14" s="95">
        <v>5000</v>
      </c>
      <c r="I14" s="93">
        <v>2171.994</v>
      </c>
      <c r="J14" s="94">
        <v>1850</v>
      </c>
      <c r="K14" s="95">
        <v>2000</v>
      </c>
      <c r="L14" s="93">
        <v>4173</v>
      </c>
      <c r="M14" s="94">
        <v>3900</v>
      </c>
      <c r="N14" s="95">
        <v>4200</v>
      </c>
      <c r="O14" s="93">
        <v>1253</v>
      </c>
      <c r="P14" s="94">
        <v>1150</v>
      </c>
      <c r="Q14" s="95">
        <v>1200</v>
      </c>
      <c r="R14" s="38" t="s">
        <v>17</v>
      </c>
      <c r="S14" s="83"/>
      <c r="T14" s="84"/>
    </row>
    <row r="15" spans="3:20" ht="12">
      <c r="C15" s="34" t="s">
        <v>47</v>
      </c>
      <c r="D15" s="83"/>
      <c r="E15" s="84"/>
      <c r="F15" s="93">
        <v>204.95644699999997</v>
      </c>
      <c r="G15" s="94">
        <v>206.3817033333331</v>
      </c>
      <c r="H15" s="95">
        <v>214.16595404762</v>
      </c>
      <c r="I15" s="93">
        <v>66.389</v>
      </c>
      <c r="J15" s="94">
        <v>76.5525333333334</v>
      </c>
      <c r="K15" s="95">
        <v>86.8163047619055</v>
      </c>
      <c r="L15" s="93">
        <v>141.430964</v>
      </c>
      <c r="M15" s="94">
        <v>133.018678333333</v>
      </c>
      <c r="N15" s="95">
        <v>130.979291761905</v>
      </c>
      <c r="O15" s="93">
        <v>2.863517</v>
      </c>
      <c r="P15" s="94">
        <v>3.18950833333332</v>
      </c>
      <c r="Q15" s="95">
        <v>3.62964247619048</v>
      </c>
      <c r="R15" s="38" t="s">
        <v>18</v>
      </c>
      <c r="S15" s="83"/>
      <c r="T15" s="84"/>
    </row>
    <row r="16" spans="3:20" ht="12">
      <c r="C16" s="34" t="s">
        <v>48</v>
      </c>
      <c r="D16" s="83"/>
      <c r="E16" s="84"/>
      <c r="F16" s="93">
        <v>3465.9769999999994</v>
      </c>
      <c r="G16" s="94">
        <v>3465.9769999999994</v>
      </c>
      <c r="H16" s="95">
        <v>3465.9769999999994</v>
      </c>
      <c r="I16" s="93">
        <v>222.581</v>
      </c>
      <c r="J16" s="94">
        <v>222.581</v>
      </c>
      <c r="K16" s="95">
        <v>222.581</v>
      </c>
      <c r="L16" s="93">
        <v>3536.3549999999996</v>
      </c>
      <c r="M16" s="94">
        <v>3536.3549999999996</v>
      </c>
      <c r="N16" s="95">
        <v>3536.3549999999996</v>
      </c>
      <c r="O16" s="93">
        <v>292.959</v>
      </c>
      <c r="P16" s="94">
        <v>292.959</v>
      </c>
      <c r="Q16" s="95">
        <v>292.959</v>
      </c>
      <c r="R16" s="38" t="s">
        <v>19</v>
      </c>
      <c r="S16" s="83"/>
      <c r="T16" s="84"/>
    </row>
    <row r="17" spans="3:20" ht="12">
      <c r="C17" s="34" t="s">
        <v>49</v>
      </c>
      <c r="D17" s="83"/>
      <c r="E17" s="84"/>
      <c r="F17" s="93">
        <v>6.7</v>
      </c>
      <c r="G17" s="94">
        <v>7</v>
      </c>
      <c r="H17" s="95">
        <v>7</v>
      </c>
      <c r="I17" s="93">
        <v>11.6</v>
      </c>
      <c r="J17" s="94">
        <v>13</v>
      </c>
      <c r="K17" s="95">
        <v>13</v>
      </c>
      <c r="L17" s="93">
        <v>6.7</v>
      </c>
      <c r="M17" s="94">
        <v>7</v>
      </c>
      <c r="N17" s="95">
        <v>7</v>
      </c>
      <c r="O17" s="93">
        <v>11.6</v>
      </c>
      <c r="P17" s="94">
        <v>13</v>
      </c>
      <c r="Q17" s="95">
        <v>13</v>
      </c>
      <c r="R17" s="38" t="s">
        <v>20</v>
      </c>
      <c r="S17" s="83"/>
      <c r="T17" s="84"/>
    </row>
    <row r="18" spans="3:20" ht="12">
      <c r="C18" s="34" t="s">
        <v>51</v>
      </c>
      <c r="D18" s="83"/>
      <c r="E18" s="84"/>
      <c r="F18" s="93">
        <v>442.5</v>
      </c>
      <c r="G18" s="94">
        <v>442</v>
      </c>
      <c r="H18" s="95">
        <v>442</v>
      </c>
      <c r="I18" s="93">
        <v>37</v>
      </c>
      <c r="J18" s="94">
        <v>37</v>
      </c>
      <c r="K18" s="95">
        <v>37</v>
      </c>
      <c r="L18" s="93">
        <v>1717.4</v>
      </c>
      <c r="M18" s="94">
        <v>1717</v>
      </c>
      <c r="N18" s="95">
        <v>1717</v>
      </c>
      <c r="O18" s="93">
        <v>1311.9</v>
      </c>
      <c r="P18" s="94">
        <v>1312</v>
      </c>
      <c r="Q18" s="95">
        <v>1312</v>
      </c>
      <c r="R18" s="38" t="s">
        <v>22</v>
      </c>
      <c r="S18" s="83"/>
      <c r="T18" s="84"/>
    </row>
    <row r="19" spans="3:20" ht="12">
      <c r="C19" s="34" t="s">
        <v>52</v>
      </c>
      <c r="D19" s="83"/>
      <c r="E19" s="84"/>
      <c r="F19" s="93">
        <v>2836.298</v>
      </c>
      <c r="G19" s="94">
        <v>2830</v>
      </c>
      <c r="H19" s="95">
        <v>2930</v>
      </c>
      <c r="I19" s="93">
        <v>1728.868</v>
      </c>
      <c r="J19" s="94">
        <v>1710</v>
      </c>
      <c r="K19" s="95">
        <v>1750</v>
      </c>
      <c r="L19" s="93">
        <v>1290.582</v>
      </c>
      <c r="M19" s="94">
        <v>1300</v>
      </c>
      <c r="N19" s="95">
        <v>1320</v>
      </c>
      <c r="O19" s="93">
        <v>183.152</v>
      </c>
      <c r="P19" s="94">
        <v>180</v>
      </c>
      <c r="Q19" s="95">
        <v>140</v>
      </c>
      <c r="R19" s="38" t="s">
        <v>23</v>
      </c>
      <c r="S19" s="83"/>
      <c r="T19" s="84"/>
    </row>
    <row r="20" spans="3:20" ht="12">
      <c r="C20" s="34" t="s">
        <v>53</v>
      </c>
      <c r="D20" s="83"/>
      <c r="E20" s="84"/>
      <c r="F20" s="93">
        <v>1757.476</v>
      </c>
      <c r="G20" s="94">
        <v>1735</v>
      </c>
      <c r="H20" s="95">
        <v>1760</v>
      </c>
      <c r="I20" s="93">
        <v>2869</v>
      </c>
      <c r="J20" s="94">
        <v>2870</v>
      </c>
      <c r="K20" s="95">
        <v>2870</v>
      </c>
      <c r="L20" s="93">
        <v>140.05399999999997</v>
      </c>
      <c r="M20" s="94">
        <v>145</v>
      </c>
      <c r="N20" s="95">
        <v>150</v>
      </c>
      <c r="O20" s="93">
        <v>1251.5779999999997</v>
      </c>
      <c r="P20" s="94">
        <v>1280</v>
      </c>
      <c r="Q20" s="95">
        <v>1260</v>
      </c>
      <c r="R20" s="38" t="s">
        <v>3</v>
      </c>
      <c r="S20" s="83"/>
      <c r="T20" s="84"/>
    </row>
    <row r="21" spans="3:20" ht="12">
      <c r="C21" s="34" t="s">
        <v>224</v>
      </c>
      <c r="D21" s="83"/>
      <c r="E21" s="84"/>
      <c r="F21" s="93">
        <v>82</v>
      </c>
      <c r="G21" s="94">
        <v>88</v>
      </c>
      <c r="H21" s="95">
        <v>92</v>
      </c>
      <c r="I21" s="93">
        <v>0</v>
      </c>
      <c r="J21" s="94">
        <v>0</v>
      </c>
      <c r="K21" s="95">
        <v>0</v>
      </c>
      <c r="L21" s="93">
        <v>82</v>
      </c>
      <c r="M21" s="94">
        <v>88</v>
      </c>
      <c r="N21" s="95">
        <v>92</v>
      </c>
      <c r="O21" s="93">
        <v>0</v>
      </c>
      <c r="P21" s="94">
        <v>0</v>
      </c>
      <c r="Q21" s="95">
        <v>0</v>
      </c>
      <c r="R21" s="38" t="s">
        <v>223</v>
      </c>
      <c r="S21" s="83"/>
      <c r="T21" s="84"/>
    </row>
    <row r="22" spans="3:20" ht="12">
      <c r="C22" s="34" t="s">
        <v>54</v>
      </c>
      <c r="D22" s="83"/>
      <c r="E22" s="84"/>
      <c r="F22" s="93">
        <v>700.3399999999999</v>
      </c>
      <c r="G22" s="94">
        <v>700</v>
      </c>
      <c r="H22" s="95">
        <v>715</v>
      </c>
      <c r="I22" s="93">
        <v>692.478</v>
      </c>
      <c r="J22" s="94">
        <v>700</v>
      </c>
      <c r="K22" s="95">
        <v>725</v>
      </c>
      <c r="L22" s="93">
        <v>173.493</v>
      </c>
      <c r="M22" s="94">
        <v>170</v>
      </c>
      <c r="N22" s="95">
        <v>170</v>
      </c>
      <c r="O22" s="93">
        <v>165.631</v>
      </c>
      <c r="P22" s="94">
        <v>170</v>
      </c>
      <c r="Q22" s="95">
        <v>180</v>
      </c>
      <c r="R22" s="38" t="s">
        <v>24</v>
      </c>
      <c r="S22" s="83"/>
      <c r="T22" s="84"/>
    </row>
    <row r="23" spans="3:20" ht="12">
      <c r="C23" s="34" t="s">
        <v>55</v>
      </c>
      <c r="D23" s="83"/>
      <c r="E23" s="84"/>
      <c r="F23" s="93">
        <v>321.527703451</v>
      </c>
      <c r="G23" s="94">
        <v>321</v>
      </c>
      <c r="H23" s="95">
        <v>316</v>
      </c>
      <c r="I23" s="93">
        <v>73</v>
      </c>
      <c r="J23" s="94">
        <v>63</v>
      </c>
      <c r="K23" s="95">
        <v>68</v>
      </c>
      <c r="L23" s="93">
        <v>249.329779876</v>
      </c>
      <c r="M23" s="94">
        <v>260</v>
      </c>
      <c r="N23" s="95">
        <v>250</v>
      </c>
      <c r="O23" s="93">
        <v>0.802076425</v>
      </c>
      <c r="P23" s="94">
        <v>2</v>
      </c>
      <c r="Q23" s="95">
        <v>2</v>
      </c>
      <c r="R23" s="38" t="s">
        <v>25</v>
      </c>
      <c r="S23" s="83"/>
      <c r="T23" s="84"/>
    </row>
    <row r="24" spans="3:20" ht="12">
      <c r="C24" s="34" t="s">
        <v>56</v>
      </c>
      <c r="D24" s="83"/>
      <c r="E24" s="84"/>
      <c r="F24" s="93">
        <v>1520.2220000000002</v>
      </c>
      <c r="G24" s="94">
        <v>1327.989</v>
      </c>
      <c r="H24" s="95">
        <v>1327.989</v>
      </c>
      <c r="I24" s="93">
        <v>1119.989</v>
      </c>
      <c r="J24" s="94">
        <v>1119.989</v>
      </c>
      <c r="K24" s="95">
        <v>1119.989</v>
      </c>
      <c r="L24" s="93">
        <v>1175.557</v>
      </c>
      <c r="M24" s="94">
        <v>976</v>
      </c>
      <c r="N24" s="95">
        <v>976</v>
      </c>
      <c r="O24" s="93">
        <v>775.324</v>
      </c>
      <c r="P24" s="94">
        <v>768</v>
      </c>
      <c r="Q24" s="95">
        <v>768</v>
      </c>
      <c r="R24" s="38" t="s">
        <v>26</v>
      </c>
      <c r="S24" s="83"/>
      <c r="T24" s="84"/>
    </row>
    <row r="25" spans="3:20" ht="12">
      <c r="C25" s="34" t="s">
        <v>57</v>
      </c>
      <c r="D25" s="83"/>
      <c r="E25" s="84"/>
      <c r="F25" s="93">
        <v>8438</v>
      </c>
      <c r="G25" s="94">
        <v>7600</v>
      </c>
      <c r="H25" s="95">
        <v>7950</v>
      </c>
      <c r="I25" s="93">
        <v>11631</v>
      </c>
      <c r="J25" s="94">
        <v>10900</v>
      </c>
      <c r="K25" s="95">
        <v>11400</v>
      </c>
      <c r="L25" s="93">
        <v>641</v>
      </c>
      <c r="M25" s="94">
        <v>600</v>
      </c>
      <c r="N25" s="95">
        <v>600</v>
      </c>
      <c r="O25" s="93">
        <v>3834</v>
      </c>
      <c r="P25" s="94">
        <v>3900</v>
      </c>
      <c r="Q25" s="95">
        <v>4050</v>
      </c>
      <c r="R25" s="38" t="s">
        <v>27</v>
      </c>
      <c r="S25" s="83"/>
      <c r="T25" s="84"/>
    </row>
    <row r="26" spans="3:20" ht="12">
      <c r="C26" s="34" t="s">
        <v>58</v>
      </c>
      <c r="D26" s="83"/>
      <c r="E26" s="84"/>
      <c r="F26" s="93">
        <v>188</v>
      </c>
      <c r="G26" s="94">
        <v>188</v>
      </c>
      <c r="H26" s="95">
        <v>188</v>
      </c>
      <c r="I26" s="93">
        <v>87</v>
      </c>
      <c r="J26" s="94">
        <v>87</v>
      </c>
      <c r="K26" s="95">
        <v>87</v>
      </c>
      <c r="L26" s="93">
        <v>101</v>
      </c>
      <c r="M26" s="94">
        <v>101</v>
      </c>
      <c r="N26" s="95">
        <v>101</v>
      </c>
      <c r="O26" s="93">
        <v>0</v>
      </c>
      <c r="P26" s="94">
        <v>0</v>
      </c>
      <c r="Q26" s="95">
        <v>0</v>
      </c>
      <c r="R26" s="38" t="s">
        <v>28</v>
      </c>
      <c r="S26" s="83"/>
      <c r="T26" s="84"/>
    </row>
    <row r="27" spans="3:20" ht="12.75" thickBot="1">
      <c r="C27" s="34" t="s">
        <v>59</v>
      </c>
      <c r="D27" s="83"/>
      <c r="E27" s="84"/>
      <c r="F27" s="93">
        <v>1056.92036</v>
      </c>
      <c r="G27" s="94">
        <v>940</v>
      </c>
      <c r="H27" s="95">
        <v>950</v>
      </c>
      <c r="I27" s="93">
        <v>220</v>
      </c>
      <c r="J27" s="94">
        <v>200</v>
      </c>
      <c r="K27" s="95">
        <v>200</v>
      </c>
      <c r="L27" s="93">
        <v>838.384293</v>
      </c>
      <c r="M27" s="94">
        <v>740</v>
      </c>
      <c r="N27" s="95">
        <v>750</v>
      </c>
      <c r="O27" s="93">
        <v>1.4639330000000002</v>
      </c>
      <c r="P27" s="94">
        <v>0</v>
      </c>
      <c r="Q27" s="95">
        <v>0</v>
      </c>
      <c r="R27" s="38" t="s">
        <v>30</v>
      </c>
      <c r="S27" s="83"/>
      <c r="T27" s="84"/>
    </row>
    <row r="28" spans="3:20" ht="13.5" thickBot="1" thickTop="1">
      <c r="C28" s="14" t="s">
        <v>4</v>
      </c>
      <c r="D28" s="87"/>
      <c r="E28" s="88"/>
      <c r="F28" s="68">
        <v>37604.459748451</v>
      </c>
      <c r="G28" s="69">
        <v>34067.40270333333</v>
      </c>
      <c r="H28" s="70">
        <v>35282.12695404762</v>
      </c>
      <c r="I28" s="68">
        <v>34640.899000000005</v>
      </c>
      <c r="J28" s="69">
        <v>32243.922533333334</v>
      </c>
      <c r="K28" s="70">
        <v>33809.38630476191</v>
      </c>
      <c r="L28" s="68">
        <v>17333.050500076</v>
      </c>
      <c r="M28" s="69">
        <v>16192.573678333332</v>
      </c>
      <c r="N28" s="70">
        <v>16590.334291761905</v>
      </c>
      <c r="O28" s="68">
        <v>14369.489751625</v>
      </c>
      <c r="P28" s="69">
        <v>14369.093508333333</v>
      </c>
      <c r="Q28" s="70">
        <v>15117.59364247619</v>
      </c>
      <c r="R28" s="14" t="s">
        <v>4</v>
      </c>
      <c r="S28" s="87"/>
      <c r="T28" s="88"/>
    </row>
    <row r="29" spans="3:20" ht="13.5" thickBot="1" thickTop="1">
      <c r="C29" s="34" t="s">
        <v>60</v>
      </c>
      <c r="D29" s="83"/>
      <c r="E29" s="84"/>
      <c r="F29" s="93">
        <v>37.87199999999999</v>
      </c>
      <c r="G29" s="94">
        <v>28.207</v>
      </c>
      <c r="H29" s="95">
        <v>28.207</v>
      </c>
      <c r="I29" s="93">
        <v>0.874</v>
      </c>
      <c r="J29" s="94">
        <v>0.874</v>
      </c>
      <c r="K29" s="95">
        <v>0.874</v>
      </c>
      <c r="L29" s="93">
        <v>37.370999999999995</v>
      </c>
      <c r="M29" s="94">
        <v>27.5535</v>
      </c>
      <c r="N29" s="95">
        <v>27.5535</v>
      </c>
      <c r="O29" s="93">
        <v>0.373</v>
      </c>
      <c r="P29" s="94">
        <v>0.22049999999999997</v>
      </c>
      <c r="Q29" s="95">
        <v>0.22049999999999997</v>
      </c>
      <c r="R29" s="38" t="s">
        <v>31</v>
      </c>
      <c r="S29" s="83"/>
      <c r="T29" s="84"/>
    </row>
    <row r="30" spans="3:20" ht="13.5" thickBot="1" thickTop="1">
      <c r="C30" s="14" t="s">
        <v>221</v>
      </c>
      <c r="D30" s="87"/>
      <c r="E30" s="88"/>
      <c r="F30" s="68" t="e">
        <v>#N/A</v>
      </c>
      <c r="G30" s="69" t="e">
        <v>#N/A</v>
      </c>
      <c r="H30" s="70" t="e">
        <v>#N/A</v>
      </c>
      <c r="I30" s="68" t="e">
        <v>#N/A</v>
      </c>
      <c r="J30" s="69" t="e">
        <v>#N/A</v>
      </c>
      <c r="K30" s="70" t="e">
        <v>#N/A</v>
      </c>
      <c r="L30" s="68" t="e">
        <v>#N/A</v>
      </c>
      <c r="M30" s="69" t="e">
        <v>#N/A</v>
      </c>
      <c r="N30" s="70" t="e">
        <v>#N/A</v>
      </c>
      <c r="O30" s="68" t="e">
        <v>#N/A</v>
      </c>
      <c r="P30" s="69" t="e">
        <v>#N/A</v>
      </c>
      <c r="Q30" s="70" t="e">
        <v>#N/A</v>
      </c>
      <c r="R30" s="14" t="s">
        <v>222</v>
      </c>
      <c r="S30" s="87"/>
      <c r="T30" s="88"/>
    </row>
    <row r="31" spans="3:20" ht="12.75" thickTop="1">
      <c r="C31" s="80" t="s">
        <v>61</v>
      </c>
      <c r="D31" s="81"/>
      <c r="E31" s="82"/>
      <c r="F31" s="90">
        <v>6007.090999999999</v>
      </c>
      <c r="G31" s="91">
        <v>5851.297657095411</v>
      </c>
      <c r="H31" s="92">
        <v>5616.225606742444</v>
      </c>
      <c r="I31" s="90">
        <v>14200</v>
      </c>
      <c r="J31" s="91">
        <v>13102.0464857483</v>
      </c>
      <c r="K31" s="92">
        <v>12638.1228090046</v>
      </c>
      <c r="L31" s="90">
        <v>472.024</v>
      </c>
      <c r="M31" s="91">
        <v>581.77895887562</v>
      </c>
      <c r="N31" s="92">
        <v>640.402405047314</v>
      </c>
      <c r="O31" s="90">
        <v>8664.933</v>
      </c>
      <c r="P31" s="91">
        <v>7832.52778752851</v>
      </c>
      <c r="Q31" s="92">
        <v>7662.29960730947</v>
      </c>
      <c r="R31" s="42" t="s">
        <v>1</v>
      </c>
      <c r="S31" s="81"/>
      <c r="T31" s="82"/>
    </row>
    <row r="32" spans="3:20" ht="12.75" thickBot="1">
      <c r="C32" s="56" t="s">
        <v>62</v>
      </c>
      <c r="D32" s="85"/>
      <c r="E32" s="86"/>
      <c r="F32" s="96">
        <v>39786.950000000004</v>
      </c>
      <c r="G32" s="97">
        <v>42269.389</v>
      </c>
      <c r="H32" s="98">
        <v>42815.19</v>
      </c>
      <c r="I32" s="96">
        <v>40822</v>
      </c>
      <c r="J32" s="97">
        <v>41230</v>
      </c>
      <c r="K32" s="98">
        <v>41478</v>
      </c>
      <c r="L32" s="96">
        <v>6947.790000000001</v>
      </c>
      <c r="M32" s="97">
        <v>7642.569000000001</v>
      </c>
      <c r="N32" s="98">
        <v>8253.97</v>
      </c>
      <c r="O32" s="96">
        <v>7982.84</v>
      </c>
      <c r="P32" s="97">
        <v>6603.18</v>
      </c>
      <c r="Q32" s="98">
        <v>6916.78</v>
      </c>
      <c r="R32" s="57" t="s">
        <v>32</v>
      </c>
      <c r="S32" s="85"/>
      <c r="T32" s="86"/>
    </row>
    <row r="33" spans="3:20" ht="13.5" thickBot="1" thickTop="1">
      <c r="C33" s="14" t="s">
        <v>5</v>
      </c>
      <c r="D33" s="12"/>
      <c r="E33" s="13"/>
      <c r="F33" s="68">
        <v>45794.041000000005</v>
      </c>
      <c r="G33" s="69">
        <v>48120.686657095415</v>
      </c>
      <c r="H33" s="70">
        <v>48431.41560674245</v>
      </c>
      <c r="I33" s="68">
        <v>55022</v>
      </c>
      <c r="J33" s="69">
        <v>54332.0464857483</v>
      </c>
      <c r="K33" s="70">
        <v>54116.1228090046</v>
      </c>
      <c r="L33" s="68">
        <v>7419.814000000001</v>
      </c>
      <c r="M33" s="69">
        <v>8224.347958875622</v>
      </c>
      <c r="N33" s="70">
        <v>8894.372405047314</v>
      </c>
      <c r="O33" s="68">
        <v>16647.773</v>
      </c>
      <c r="P33" s="69">
        <v>14435.70778752851</v>
      </c>
      <c r="Q33" s="70">
        <v>14579.07960730947</v>
      </c>
      <c r="R33" s="17" t="s">
        <v>63</v>
      </c>
      <c r="S33" s="8"/>
      <c r="T33" s="9"/>
    </row>
    <row r="34" spans="3:20" ht="15" thickTop="1">
      <c r="C34" s="30"/>
      <c r="D34" s="1"/>
      <c r="E34" s="1"/>
      <c r="F34" s="32" t="s">
        <v>214</v>
      </c>
      <c r="G34" s="31"/>
      <c r="H34" s="31"/>
      <c r="I34" s="31"/>
      <c r="J34" s="31"/>
      <c r="K34" s="31"/>
      <c r="L34" s="32" t="s">
        <v>215</v>
      </c>
      <c r="M34" s="31"/>
      <c r="N34" s="31"/>
      <c r="O34" s="31"/>
      <c r="P34" s="31"/>
      <c r="Q34" s="31"/>
      <c r="R34" s="30"/>
      <c r="S34" s="1"/>
      <c r="T34" s="1"/>
    </row>
  </sheetData>
  <sheetProtection/>
  <mergeCells count="12">
    <mergeCell ref="C7:E7"/>
    <mergeCell ref="F7:H7"/>
    <mergeCell ref="I7:K7"/>
    <mergeCell ref="L7:N7"/>
    <mergeCell ref="O7:Q7"/>
    <mergeCell ref="R7:T7"/>
    <mergeCell ref="C2:T2"/>
    <mergeCell ref="F3:K3"/>
    <mergeCell ref="L3:Q3"/>
    <mergeCell ref="C4:T4"/>
    <mergeCell ref="K5:L5"/>
    <mergeCell ref="F6:H6"/>
  </mergeCells>
  <conditionalFormatting sqref="C9:R33">
    <cfRule type="expression" priority="1" dxfId="0" stopIfTrue="1">
      <formula>AA9&gt;2</formula>
    </cfRule>
  </conditionalFormatting>
  <printOptions/>
  <pageMargins left="0.7" right="0.7" top="0.75" bottom="0.75" header="0.3" footer="0.3"/>
  <pageSetup horizontalDpi="1200" verticalDpi="12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2:T36"/>
  <sheetViews>
    <sheetView zoomScalePageLayoutView="0" workbookViewId="0" topLeftCell="A1">
      <selection activeCell="B26" sqref="B26"/>
    </sheetView>
  </sheetViews>
  <sheetFormatPr defaultColWidth="9.140625" defaultRowHeight="12.75"/>
  <sheetData>
    <row r="2" spans="3:20" ht="12.75">
      <c r="C2" s="146" t="s">
        <v>93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6:17" ht="12.75">
      <c r="F3" s="146" t="s">
        <v>179</v>
      </c>
      <c r="G3" s="146"/>
      <c r="H3" s="146"/>
      <c r="I3" s="146"/>
      <c r="J3" s="146"/>
      <c r="K3" s="146"/>
      <c r="L3" s="146" t="s">
        <v>180</v>
      </c>
      <c r="M3" s="146"/>
      <c r="N3" s="146"/>
      <c r="O3" s="146"/>
      <c r="P3" s="146"/>
      <c r="Q3" s="146"/>
    </row>
    <row r="4" spans="3:20" ht="12">
      <c r="C4" s="147" t="s">
        <v>286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1:15" ht="12.75" thickBot="1">
      <c r="K5" s="148" t="s">
        <v>181</v>
      </c>
      <c r="L5" s="148"/>
      <c r="N5" s="11"/>
      <c r="O5" s="11"/>
    </row>
    <row r="6" spans="3:20" ht="12.75" thickTop="1">
      <c r="C6" s="2"/>
      <c r="D6" s="3"/>
      <c r="E6" s="4"/>
      <c r="F6" s="149" t="s">
        <v>6</v>
      </c>
      <c r="G6" s="150"/>
      <c r="H6" s="151"/>
      <c r="I6" s="2"/>
      <c r="J6" s="3"/>
      <c r="K6" s="4"/>
      <c r="L6" s="16" t="s">
        <v>34</v>
      </c>
      <c r="M6" s="3"/>
      <c r="N6" s="4"/>
      <c r="O6" s="16" t="s">
        <v>33</v>
      </c>
      <c r="P6" s="3"/>
      <c r="Q6" s="4"/>
      <c r="R6" s="2"/>
      <c r="S6" s="3"/>
      <c r="T6" s="4"/>
    </row>
    <row r="7" spans="3:20" ht="12">
      <c r="C7" s="152" t="s">
        <v>0</v>
      </c>
      <c r="D7" s="153"/>
      <c r="E7" s="154"/>
      <c r="F7" s="152" t="s">
        <v>7</v>
      </c>
      <c r="G7" s="153"/>
      <c r="H7" s="154"/>
      <c r="I7" s="152" t="s">
        <v>8</v>
      </c>
      <c r="J7" s="153"/>
      <c r="K7" s="154"/>
      <c r="L7" s="152" t="s">
        <v>9</v>
      </c>
      <c r="M7" s="153"/>
      <c r="N7" s="154"/>
      <c r="O7" s="152" t="s">
        <v>10</v>
      </c>
      <c r="P7" s="153"/>
      <c r="Q7" s="154"/>
      <c r="R7" s="152" t="s">
        <v>11</v>
      </c>
      <c r="S7" s="153"/>
      <c r="T7" s="154"/>
    </row>
    <row r="8" spans="3:20" ht="12.75" thickBot="1">
      <c r="C8" s="7"/>
      <c r="D8" s="8"/>
      <c r="E8" s="9"/>
      <c r="F8" s="21">
        <v>2022</v>
      </c>
      <c r="G8" s="22">
        <v>2023</v>
      </c>
      <c r="H8" s="20">
        <v>2024</v>
      </c>
      <c r="I8" s="21">
        <v>2022</v>
      </c>
      <c r="J8" s="22">
        <v>2023</v>
      </c>
      <c r="K8" s="20">
        <v>2024</v>
      </c>
      <c r="L8" s="21">
        <v>2022</v>
      </c>
      <c r="M8" s="22">
        <v>2023</v>
      </c>
      <c r="N8" s="20">
        <v>2024</v>
      </c>
      <c r="O8" s="21">
        <v>2022</v>
      </c>
      <c r="P8" s="22">
        <v>2023</v>
      </c>
      <c r="Q8" s="20">
        <v>2024</v>
      </c>
      <c r="R8" s="7"/>
      <c r="S8" s="8"/>
      <c r="T8" s="9"/>
    </row>
    <row r="9" spans="3:20" ht="12.75" thickTop="1">
      <c r="C9" s="34" t="s">
        <v>39</v>
      </c>
      <c r="D9" s="83"/>
      <c r="E9" s="84"/>
      <c r="F9" s="93">
        <v>2133.134</v>
      </c>
      <c r="G9" s="94">
        <v>1750</v>
      </c>
      <c r="H9" s="95">
        <v>2050</v>
      </c>
      <c r="I9" s="93">
        <v>4633</v>
      </c>
      <c r="J9" s="94">
        <v>3500</v>
      </c>
      <c r="K9" s="95">
        <v>4000</v>
      </c>
      <c r="L9" s="93">
        <v>1230.53</v>
      </c>
      <c r="M9" s="94">
        <v>1050</v>
      </c>
      <c r="N9" s="95">
        <v>1150</v>
      </c>
      <c r="O9" s="93">
        <v>3730.396</v>
      </c>
      <c r="P9" s="94">
        <v>2800</v>
      </c>
      <c r="Q9" s="95">
        <v>3100</v>
      </c>
      <c r="R9" s="38" t="s">
        <v>12</v>
      </c>
      <c r="S9" s="83"/>
      <c r="T9" s="84"/>
    </row>
    <row r="10" spans="3:20" ht="12">
      <c r="C10" s="34" t="s">
        <v>41</v>
      </c>
      <c r="D10" s="83"/>
      <c r="E10" s="84"/>
      <c r="F10" s="93">
        <v>56.025</v>
      </c>
      <c r="G10" s="94">
        <v>48</v>
      </c>
      <c r="H10" s="95">
        <v>48</v>
      </c>
      <c r="I10" s="93">
        <v>0</v>
      </c>
      <c r="J10" s="94">
        <v>0</v>
      </c>
      <c r="K10" s="95">
        <v>0</v>
      </c>
      <c r="L10" s="93">
        <v>56.074</v>
      </c>
      <c r="M10" s="94">
        <v>48</v>
      </c>
      <c r="N10" s="95">
        <v>48</v>
      </c>
      <c r="O10" s="93">
        <v>0.049</v>
      </c>
      <c r="P10" s="94">
        <v>0</v>
      </c>
      <c r="Q10" s="95">
        <v>0</v>
      </c>
      <c r="R10" s="38" t="s">
        <v>14</v>
      </c>
      <c r="S10" s="83"/>
      <c r="T10" s="84"/>
    </row>
    <row r="11" spans="3:20" ht="12">
      <c r="C11" s="34" t="s">
        <v>42</v>
      </c>
      <c r="D11" s="83"/>
      <c r="E11" s="84"/>
      <c r="F11" s="93">
        <v>1467</v>
      </c>
      <c r="G11" s="94">
        <v>1233.56</v>
      </c>
      <c r="H11" s="95">
        <v>1258.2312</v>
      </c>
      <c r="I11" s="93">
        <v>938</v>
      </c>
      <c r="J11" s="94">
        <v>769.16</v>
      </c>
      <c r="K11" s="95">
        <v>784.5432</v>
      </c>
      <c r="L11" s="93">
        <v>1531</v>
      </c>
      <c r="M11" s="94">
        <v>1286.04</v>
      </c>
      <c r="N11" s="95">
        <v>1311.7608</v>
      </c>
      <c r="O11" s="93">
        <v>1002</v>
      </c>
      <c r="P11" s="94">
        <v>821.64</v>
      </c>
      <c r="Q11" s="95">
        <v>838.0728</v>
      </c>
      <c r="R11" s="38" t="s">
        <v>29</v>
      </c>
      <c r="S11" s="83"/>
      <c r="T11" s="84"/>
    </row>
    <row r="12" spans="3:20" ht="12">
      <c r="C12" s="34" t="s">
        <v>43</v>
      </c>
      <c r="D12" s="83"/>
      <c r="E12" s="84"/>
      <c r="F12" s="93">
        <v>120.39474090000004</v>
      </c>
      <c r="G12" s="94">
        <v>111</v>
      </c>
      <c r="H12" s="95">
        <v>111</v>
      </c>
      <c r="I12" s="93">
        <v>56.75</v>
      </c>
      <c r="J12" s="94">
        <v>35</v>
      </c>
      <c r="K12" s="95">
        <v>35</v>
      </c>
      <c r="L12" s="93">
        <v>123.02659430000006</v>
      </c>
      <c r="M12" s="94">
        <v>102</v>
      </c>
      <c r="N12" s="95">
        <v>102</v>
      </c>
      <c r="O12" s="93">
        <v>59.381853400000004</v>
      </c>
      <c r="P12" s="94">
        <v>26</v>
      </c>
      <c r="Q12" s="95">
        <v>26</v>
      </c>
      <c r="R12" s="38" t="s">
        <v>15</v>
      </c>
      <c r="S12" s="83"/>
      <c r="T12" s="84"/>
    </row>
    <row r="13" spans="3:20" ht="12">
      <c r="C13" s="34" t="s">
        <v>44</v>
      </c>
      <c r="D13" s="83"/>
      <c r="E13" s="84"/>
      <c r="F13" s="93">
        <v>514</v>
      </c>
      <c r="G13" s="94">
        <v>475</v>
      </c>
      <c r="H13" s="95">
        <v>460</v>
      </c>
      <c r="I13" s="93">
        <v>7200</v>
      </c>
      <c r="J13" s="94">
        <v>5990</v>
      </c>
      <c r="K13" s="95">
        <v>6150</v>
      </c>
      <c r="L13" s="93">
        <v>333</v>
      </c>
      <c r="M13" s="94">
        <v>275</v>
      </c>
      <c r="N13" s="95">
        <v>280</v>
      </c>
      <c r="O13" s="93">
        <v>7019</v>
      </c>
      <c r="P13" s="94">
        <v>5790</v>
      </c>
      <c r="Q13" s="95">
        <v>5970</v>
      </c>
      <c r="R13" s="38" t="s">
        <v>16</v>
      </c>
      <c r="S13" s="83"/>
      <c r="T13" s="84"/>
    </row>
    <row r="14" spans="3:20" ht="12">
      <c r="C14" s="34" t="s">
        <v>45</v>
      </c>
      <c r="D14" s="83"/>
      <c r="E14" s="84"/>
      <c r="F14" s="93">
        <v>8271.625</v>
      </c>
      <c r="G14" s="94">
        <v>7290</v>
      </c>
      <c r="H14" s="95">
        <v>7400</v>
      </c>
      <c r="I14" s="93">
        <v>7092</v>
      </c>
      <c r="J14" s="94">
        <v>6240</v>
      </c>
      <c r="K14" s="95">
        <v>6600</v>
      </c>
      <c r="L14" s="93">
        <v>4844.682000000001</v>
      </c>
      <c r="M14" s="94">
        <v>4650</v>
      </c>
      <c r="N14" s="95">
        <v>4600</v>
      </c>
      <c r="O14" s="93">
        <v>3665.057</v>
      </c>
      <c r="P14" s="94">
        <v>3600</v>
      </c>
      <c r="Q14" s="95">
        <v>3800</v>
      </c>
      <c r="R14" s="38" t="s">
        <v>2</v>
      </c>
      <c r="S14" s="83"/>
      <c r="T14" s="84"/>
    </row>
    <row r="15" spans="3:20" ht="12">
      <c r="C15" s="34" t="s">
        <v>46</v>
      </c>
      <c r="D15" s="83"/>
      <c r="E15" s="84"/>
      <c r="F15" s="93">
        <v>17835.515</v>
      </c>
      <c r="G15" s="94">
        <v>14600</v>
      </c>
      <c r="H15" s="95">
        <v>17000</v>
      </c>
      <c r="I15" s="93">
        <v>21611.516</v>
      </c>
      <c r="J15" s="94">
        <v>17500</v>
      </c>
      <c r="K15" s="95">
        <v>21000</v>
      </c>
      <c r="L15" s="93">
        <v>9302</v>
      </c>
      <c r="M15" s="94">
        <v>8000</v>
      </c>
      <c r="N15" s="95">
        <v>9500</v>
      </c>
      <c r="O15" s="93">
        <v>13078.001</v>
      </c>
      <c r="P15" s="94">
        <v>10900</v>
      </c>
      <c r="Q15" s="95">
        <v>13500</v>
      </c>
      <c r="R15" s="38" t="s">
        <v>17</v>
      </c>
      <c r="S15" s="83"/>
      <c r="T15" s="84"/>
    </row>
    <row r="16" spans="3:20" ht="12">
      <c r="C16" s="34" t="s">
        <v>47</v>
      </c>
      <c r="D16" s="83"/>
      <c r="E16" s="84"/>
      <c r="F16" s="93">
        <v>1213.2679699999999</v>
      </c>
      <c r="G16" s="94">
        <v>1167.006396333333</v>
      </c>
      <c r="H16" s="95">
        <v>1211.7346403714469</v>
      </c>
      <c r="I16" s="93">
        <v>1056.693</v>
      </c>
      <c r="J16" s="94">
        <v>1002.70633333333</v>
      </c>
      <c r="K16" s="95">
        <v>1034.49704761906</v>
      </c>
      <c r="L16" s="93">
        <v>876.77165</v>
      </c>
      <c r="M16" s="94">
        <v>891.735673533338</v>
      </c>
      <c r="N16" s="95">
        <v>898.223805161912</v>
      </c>
      <c r="O16" s="93">
        <v>720.19668</v>
      </c>
      <c r="P16" s="94">
        <v>727.435610533335</v>
      </c>
      <c r="Q16" s="95">
        <v>720.986212409525</v>
      </c>
      <c r="R16" s="38" t="s">
        <v>18</v>
      </c>
      <c r="S16" s="83"/>
      <c r="T16" s="84"/>
    </row>
    <row r="17" spans="3:20" ht="12">
      <c r="C17" s="34" t="s">
        <v>48</v>
      </c>
      <c r="D17" s="83"/>
      <c r="E17" s="84"/>
      <c r="F17" s="93">
        <v>11390.15</v>
      </c>
      <c r="G17" s="94">
        <v>11390.15</v>
      </c>
      <c r="H17" s="95">
        <v>11390.15</v>
      </c>
      <c r="I17" s="93">
        <v>8696</v>
      </c>
      <c r="J17" s="94">
        <v>8696</v>
      </c>
      <c r="K17" s="95">
        <v>8696</v>
      </c>
      <c r="L17" s="93">
        <v>5800.388</v>
      </c>
      <c r="M17" s="94">
        <v>5800.388</v>
      </c>
      <c r="N17" s="95">
        <v>5800.388</v>
      </c>
      <c r="O17" s="93">
        <v>3106.2380000000003</v>
      </c>
      <c r="P17" s="94">
        <v>3106.2380000000003</v>
      </c>
      <c r="Q17" s="95">
        <v>3106.2380000000003</v>
      </c>
      <c r="R17" s="38" t="s">
        <v>19</v>
      </c>
      <c r="S17" s="83"/>
      <c r="T17" s="84"/>
    </row>
    <row r="18" spans="3:20" ht="12">
      <c r="C18" s="34" t="s">
        <v>49</v>
      </c>
      <c r="D18" s="83"/>
      <c r="E18" s="84"/>
      <c r="F18" s="93">
        <v>168.29999999999998</v>
      </c>
      <c r="G18" s="94">
        <v>175</v>
      </c>
      <c r="H18" s="95">
        <v>175</v>
      </c>
      <c r="I18" s="93">
        <v>28.6</v>
      </c>
      <c r="J18" s="94">
        <v>30</v>
      </c>
      <c r="K18" s="95">
        <v>30</v>
      </c>
      <c r="L18" s="93">
        <v>172.7</v>
      </c>
      <c r="M18" s="94">
        <v>180</v>
      </c>
      <c r="N18" s="95">
        <v>180</v>
      </c>
      <c r="O18" s="93">
        <v>33</v>
      </c>
      <c r="P18" s="94">
        <v>35</v>
      </c>
      <c r="Q18" s="95">
        <v>35</v>
      </c>
      <c r="R18" s="38" t="s">
        <v>20</v>
      </c>
      <c r="S18" s="83"/>
      <c r="T18" s="84"/>
    </row>
    <row r="19" spans="3:20" ht="12">
      <c r="C19" s="34" t="s">
        <v>73</v>
      </c>
      <c r="D19" s="83"/>
      <c r="E19" s="84"/>
      <c r="F19" s="93">
        <v>25.918999999999997</v>
      </c>
      <c r="G19" s="94">
        <v>14</v>
      </c>
      <c r="H19" s="95">
        <v>14</v>
      </c>
      <c r="I19" s="93">
        <v>0</v>
      </c>
      <c r="J19" s="94">
        <v>0</v>
      </c>
      <c r="K19" s="95">
        <v>0</v>
      </c>
      <c r="L19" s="93">
        <v>27.200999999999997</v>
      </c>
      <c r="M19" s="94">
        <v>15</v>
      </c>
      <c r="N19" s="95">
        <v>15</v>
      </c>
      <c r="O19" s="93">
        <v>1.2819999999999998</v>
      </c>
      <c r="P19" s="94">
        <v>1</v>
      </c>
      <c r="Q19" s="95">
        <v>1</v>
      </c>
      <c r="R19" s="38" t="s">
        <v>72</v>
      </c>
      <c r="S19" s="83"/>
      <c r="T19" s="84"/>
    </row>
    <row r="20" spans="3:20" ht="12">
      <c r="C20" s="34" t="s">
        <v>50</v>
      </c>
      <c r="D20" s="83"/>
      <c r="E20" s="84"/>
      <c r="F20" s="93">
        <v>25.542</v>
      </c>
      <c r="G20" s="94">
        <v>27</v>
      </c>
      <c r="H20" s="95">
        <v>28</v>
      </c>
      <c r="I20" s="93">
        <v>0</v>
      </c>
      <c r="J20" s="94">
        <v>0</v>
      </c>
      <c r="K20" s="95">
        <v>0</v>
      </c>
      <c r="L20" s="93">
        <v>25.856</v>
      </c>
      <c r="M20" s="94">
        <v>27</v>
      </c>
      <c r="N20" s="95">
        <v>28</v>
      </c>
      <c r="O20" s="93">
        <v>0.31400000000000006</v>
      </c>
      <c r="P20" s="94">
        <v>0</v>
      </c>
      <c r="Q20" s="95">
        <v>0</v>
      </c>
      <c r="R20" s="38" t="s">
        <v>21</v>
      </c>
      <c r="S20" s="83"/>
      <c r="T20" s="84"/>
    </row>
    <row r="21" spans="3:20" ht="12">
      <c r="C21" s="34" t="s">
        <v>51</v>
      </c>
      <c r="D21" s="83"/>
      <c r="E21" s="84"/>
      <c r="F21" s="93">
        <v>2814</v>
      </c>
      <c r="G21" s="94">
        <v>2760.113924496078</v>
      </c>
      <c r="H21" s="95">
        <v>2760.113924496078</v>
      </c>
      <c r="I21" s="93">
        <v>2884</v>
      </c>
      <c r="J21" s="94">
        <v>2827.1444007968735</v>
      </c>
      <c r="K21" s="95">
        <v>2827.1444007968735</v>
      </c>
      <c r="L21" s="93">
        <v>2180</v>
      </c>
      <c r="M21" s="94">
        <v>2095.6916699739822</v>
      </c>
      <c r="N21" s="95">
        <v>2095.6916699739822</v>
      </c>
      <c r="O21" s="93">
        <v>2250</v>
      </c>
      <c r="P21" s="94">
        <v>2162.7221462747775</v>
      </c>
      <c r="Q21" s="95">
        <v>2162.7221462747775</v>
      </c>
      <c r="R21" s="38" t="s">
        <v>22</v>
      </c>
      <c r="S21" s="83"/>
      <c r="T21" s="84"/>
    </row>
    <row r="22" spans="3:20" ht="12">
      <c r="C22" s="34" t="s">
        <v>52</v>
      </c>
      <c r="D22" s="83"/>
      <c r="E22" s="84"/>
      <c r="F22" s="93">
        <v>7532.406</v>
      </c>
      <c r="G22" s="94">
        <v>7400</v>
      </c>
      <c r="H22" s="95">
        <v>7550</v>
      </c>
      <c r="I22" s="93">
        <v>5237.232</v>
      </c>
      <c r="J22" s="94">
        <v>5130</v>
      </c>
      <c r="K22" s="95">
        <v>5250</v>
      </c>
      <c r="L22" s="93">
        <v>4868.938</v>
      </c>
      <c r="M22" s="94">
        <v>4870</v>
      </c>
      <c r="N22" s="95">
        <v>4950</v>
      </c>
      <c r="O22" s="93">
        <v>2573.764</v>
      </c>
      <c r="P22" s="94">
        <v>2600</v>
      </c>
      <c r="Q22" s="95">
        <v>2650</v>
      </c>
      <c r="R22" s="38" t="s">
        <v>23</v>
      </c>
      <c r="S22" s="83"/>
      <c r="T22" s="84"/>
    </row>
    <row r="23" spans="3:20" ht="12">
      <c r="C23" s="34" t="s">
        <v>53</v>
      </c>
      <c r="D23" s="83"/>
      <c r="E23" s="84"/>
      <c r="F23" s="93">
        <v>1089.777</v>
      </c>
      <c r="G23" s="94">
        <v>1200</v>
      </c>
      <c r="H23" s="95">
        <v>1240</v>
      </c>
      <c r="I23" s="93">
        <v>2123</v>
      </c>
      <c r="J23" s="94">
        <v>2200</v>
      </c>
      <c r="K23" s="95">
        <v>2240</v>
      </c>
      <c r="L23" s="93">
        <v>948.2230000000001</v>
      </c>
      <c r="M23" s="94">
        <v>940</v>
      </c>
      <c r="N23" s="95">
        <v>945</v>
      </c>
      <c r="O23" s="93">
        <v>1981.446</v>
      </c>
      <c r="P23" s="94">
        <v>1940</v>
      </c>
      <c r="Q23" s="95">
        <v>1945</v>
      </c>
      <c r="R23" s="38" t="s">
        <v>3</v>
      </c>
      <c r="S23" s="83"/>
      <c r="T23" s="84"/>
    </row>
    <row r="24" spans="3:20" ht="12">
      <c r="C24" s="34" t="s">
        <v>224</v>
      </c>
      <c r="D24" s="83"/>
      <c r="E24" s="84"/>
      <c r="F24" s="93">
        <v>790</v>
      </c>
      <c r="G24" s="94">
        <v>762</v>
      </c>
      <c r="H24" s="95">
        <v>778</v>
      </c>
      <c r="I24" s="93">
        <v>483</v>
      </c>
      <c r="J24" s="94">
        <v>481</v>
      </c>
      <c r="K24" s="95">
        <v>490</v>
      </c>
      <c r="L24" s="93">
        <v>514</v>
      </c>
      <c r="M24" s="94">
        <v>490</v>
      </c>
      <c r="N24" s="95">
        <v>500</v>
      </c>
      <c r="O24" s="93">
        <v>207</v>
      </c>
      <c r="P24" s="94">
        <v>209</v>
      </c>
      <c r="Q24" s="95">
        <v>212</v>
      </c>
      <c r="R24" s="38" t="s">
        <v>223</v>
      </c>
      <c r="S24" s="83"/>
      <c r="T24" s="84"/>
    </row>
    <row r="25" spans="3:20" ht="12">
      <c r="C25" s="34" t="s">
        <v>54</v>
      </c>
      <c r="D25" s="83"/>
      <c r="E25" s="84"/>
      <c r="F25" s="93">
        <v>564.675</v>
      </c>
      <c r="G25" s="94">
        <v>575</v>
      </c>
      <c r="H25" s="95">
        <v>600</v>
      </c>
      <c r="I25" s="93">
        <v>966.549</v>
      </c>
      <c r="J25" s="94">
        <v>975</v>
      </c>
      <c r="K25" s="95">
        <v>1000</v>
      </c>
      <c r="L25" s="93">
        <v>457.32800000000003</v>
      </c>
      <c r="M25" s="94">
        <v>450</v>
      </c>
      <c r="N25" s="95">
        <v>475</v>
      </c>
      <c r="O25" s="93">
        <v>859.202</v>
      </c>
      <c r="P25" s="94">
        <v>850</v>
      </c>
      <c r="Q25" s="95">
        <v>875</v>
      </c>
      <c r="R25" s="38" t="s">
        <v>24</v>
      </c>
      <c r="S25" s="83"/>
      <c r="T25" s="84"/>
    </row>
    <row r="26" spans="3:20" ht="12">
      <c r="C26" s="34" t="s">
        <v>55</v>
      </c>
      <c r="D26" s="83"/>
      <c r="E26" s="84"/>
      <c r="F26" s="93">
        <v>412.119890819</v>
      </c>
      <c r="G26" s="94">
        <v>390</v>
      </c>
      <c r="H26" s="95">
        <v>390</v>
      </c>
      <c r="I26" s="93">
        <v>590.826</v>
      </c>
      <c r="J26" s="94">
        <v>500</v>
      </c>
      <c r="K26" s="95">
        <v>500</v>
      </c>
      <c r="L26" s="93">
        <v>366.644378444</v>
      </c>
      <c r="M26" s="94">
        <v>390</v>
      </c>
      <c r="N26" s="95">
        <v>390</v>
      </c>
      <c r="O26" s="93">
        <v>545.350487625</v>
      </c>
      <c r="P26" s="94">
        <v>500</v>
      </c>
      <c r="Q26" s="95">
        <v>500</v>
      </c>
      <c r="R26" s="38" t="s">
        <v>25</v>
      </c>
      <c r="S26" s="83"/>
      <c r="T26" s="84"/>
    </row>
    <row r="27" spans="3:20" ht="12">
      <c r="C27" s="34" t="s">
        <v>56</v>
      </c>
      <c r="D27" s="83"/>
      <c r="E27" s="84"/>
      <c r="F27" s="93">
        <v>7060.139999999999</v>
      </c>
      <c r="G27" s="94">
        <v>6777.6</v>
      </c>
      <c r="H27" s="95">
        <v>6777.6</v>
      </c>
      <c r="I27" s="93">
        <v>6354.6</v>
      </c>
      <c r="J27" s="94">
        <v>6354.6</v>
      </c>
      <c r="K27" s="95">
        <v>6354.6</v>
      </c>
      <c r="L27" s="93">
        <v>2996.8859999999995</v>
      </c>
      <c r="M27" s="94">
        <v>2577</v>
      </c>
      <c r="N27" s="95">
        <v>2577</v>
      </c>
      <c r="O27" s="93">
        <v>2291.3460000000005</v>
      </c>
      <c r="P27" s="94">
        <v>2154</v>
      </c>
      <c r="Q27" s="95">
        <v>2154</v>
      </c>
      <c r="R27" s="38" t="s">
        <v>26</v>
      </c>
      <c r="S27" s="83"/>
      <c r="T27" s="84"/>
    </row>
    <row r="28" spans="3:20" ht="12">
      <c r="C28" s="34" t="s">
        <v>57</v>
      </c>
      <c r="D28" s="83"/>
      <c r="E28" s="84"/>
      <c r="F28" s="93">
        <v>834</v>
      </c>
      <c r="G28" s="94">
        <v>700</v>
      </c>
      <c r="H28" s="95">
        <v>750</v>
      </c>
      <c r="I28" s="93">
        <v>8531</v>
      </c>
      <c r="J28" s="94">
        <v>7300</v>
      </c>
      <c r="K28" s="95">
        <v>8100</v>
      </c>
      <c r="L28" s="93">
        <v>894</v>
      </c>
      <c r="M28" s="94">
        <v>700</v>
      </c>
      <c r="N28" s="95">
        <v>750</v>
      </c>
      <c r="O28" s="93">
        <v>8591</v>
      </c>
      <c r="P28" s="94">
        <v>7300</v>
      </c>
      <c r="Q28" s="95">
        <v>8100</v>
      </c>
      <c r="R28" s="38" t="s">
        <v>27</v>
      </c>
      <c r="S28" s="83"/>
      <c r="T28" s="84"/>
    </row>
    <row r="29" spans="3:20" ht="12">
      <c r="C29" s="34" t="s">
        <v>58</v>
      </c>
      <c r="D29" s="83"/>
      <c r="E29" s="84"/>
      <c r="F29" s="93">
        <v>1020</v>
      </c>
      <c r="G29" s="94">
        <v>1015</v>
      </c>
      <c r="H29" s="95">
        <v>1010</v>
      </c>
      <c r="I29" s="93">
        <v>1160</v>
      </c>
      <c r="J29" s="94">
        <v>1155</v>
      </c>
      <c r="K29" s="95">
        <v>1150</v>
      </c>
      <c r="L29" s="93">
        <v>640</v>
      </c>
      <c r="M29" s="94">
        <v>635</v>
      </c>
      <c r="N29" s="95">
        <v>630</v>
      </c>
      <c r="O29" s="93">
        <v>780</v>
      </c>
      <c r="P29" s="94">
        <v>775</v>
      </c>
      <c r="Q29" s="95">
        <v>770</v>
      </c>
      <c r="R29" s="38" t="s">
        <v>28</v>
      </c>
      <c r="S29" s="83"/>
      <c r="T29" s="84"/>
    </row>
    <row r="30" spans="3:20" ht="12.75" thickBot="1">
      <c r="C30" s="34" t="s">
        <v>59</v>
      </c>
      <c r="D30" s="83"/>
      <c r="E30" s="84"/>
      <c r="F30" s="93">
        <v>7420</v>
      </c>
      <c r="G30" s="94">
        <v>6280</v>
      </c>
      <c r="H30" s="95">
        <v>6440</v>
      </c>
      <c r="I30" s="93">
        <v>3460</v>
      </c>
      <c r="J30" s="94">
        <v>3190</v>
      </c>
      <c r="K30" s="95">
        <v>3250</v>
      </c>
      <c r="L30" s="93">
        <v>5015</v>
      </c>
      <c r="M30" s="94">
        <v>4150</v>
      </c>
      <c r="N30" s="95">
        <v>4250</v>
      </c>
      <c r="O30" s="93">
        <v>1055</v>
      </c>
      <c r="P30" s="94">
        <v>1060</v>
      </c>
      <c r="Q30" s="95">
        <v>1060</v>
      </c>
      <c r="R30" s="38" t="s">
        <v>30</v>
      </c>
      <c r="S30" s="83"/>
      <c r="T30" s="84"/>
    </row>
    <row r="31" spans="3:20" ht="13.5" thickBot="1" thickTop="1">
      <c r="C31" s="14" t="s">
        <v>4</v>
      </c>
      <c r="D31" s="87"/>
      <c r="E31" s="88"/>
      <c r="F31" s="68">
        <v>72757.99060171901</v>
      </c>
      <c r="G31" s="69">
        <v>66140.43032082941</v>
      </c>
      <c r="H31" s="70">
        <v>69441.82976486752</v>
      </c>
      <c r="I31" s="68">
        <v>83102.766</v>
      </c>
      <c r="J31" s="69">
        <v>73875.6107341302</v>
      </c>
      <c r="K31" s="70">
        <v>79491.78464841594</v>
      </c>
      <c r="L31" s="68">
        <v>43204.248622743995</v>
      </c>
      <c r="M31" s="69">
        <v>39622.85534350732</v>
      </c>
      <c r="N31" s="70">
        <v>41476.0642751359</v>
      </c>
      <c r="O31" s="68">
        <v>53549.024021025</v>
      </c>
      <c r="P31" s="69">
        <v>47358.03575680811</v>
      </c>
      <c r="Q31" s="70">
        <v>51526.01915868431</v>
      </c>
      <c r="R31" s="14" t="s">
        <v>4</v>
      </c>
      <c r="S31" s="87"/>
      <c r="T31" s="88"/>
    </row>
    <row r="32" spans="3:20" ht="13.5" thickBot="1" thickTop="1">
      <c r="C32" s="34" t="s">
        <v>60</v>
      </c>
      <c r="D32" s="83"/>
      <c r="E32" s="84"/>
      <c r="F32" s="93">
        <v>334.699</v>
      </c>
      <c r="G32" s="94">
        <v>296.832</v>
      </c>
      <c r="H32" s="95">
        <v>296.832</v>
      </c>
      <c r="I32" s="93">
        <v>142.497</v>
      </c>
      <c r="J32" s="94">
        <v>142.497</v>
      </c>
      <c r="K32" s="95">
        <v>142.497</v>
      </c>
      <c r="L32" s="93">
        <v>213.503</v>
      </c>
      <c r="M32" s="94">
        <v>171.381</v>
      </c>
      <c r="N32" s="95">
        <v>171.381</v>
      </c>
      <c r="O32" s="93">
        <v>21.301</v>
      </c>
      <c r="P32" s="94">
        <v>17.046</v>
      </c>
      <c r="Q32" s="95">
        <v>17.046</v>
      </c>
      <c r="R32" s="38" t="s">
        <v>31</v>
      </c>
      <c r="S32" s="83"/>
      <c r="T32" s="84"/>
    </row>
    <row r="33" spans="3:20" ht="13.5" thickBot="1" thickTop="1">
      <c r="C33" s="14" t="s">
        <v>221</v>
      </c>
      <c r="D33" s="87"/>
      <c r="E33" s="88"/>
      <c r="F33" s="68" t="e">
        <v>#N/A</v>
      </c>
      <c r="G33" s="69" t="e">
        <v>#N/A</v>
      </c>
      <c r="H33" s="70" t="e">
        <v>#N/A</v>
      </c>
      <c r="I33" s="68" t="e">
        <v>#N/A</v>
      </c>
      <c r="J33" s="69" t="e">
        <v>#N/A</v>
      </c>
      <c r="K33" s="70" t="e">
        <v>#N/A</v>
      </c>
      <c r="L33" s="68" t="e">
        <v>#N/A</v>
      </c>
      <c r="M33" s="69" t="e">
        <v>#N/A</v>
      </c>
      <c r="N33" s="70" t="e">
        <v>#N/A</v>
      </c>
      <c r="O33" s="68" t="e">
        <v>#N/A</v>
      </c>
      <c r="P33" s="69" t="e">
        <v>#N/A</v>
      </c>
      <c r="Q33" s="70" t="e">
        <v>#N/A</v>
      </c>
      <c r="R33" s="14" t="s">
        <v>222</v>
      </c>
      <c r="S33" s="87"/>
      <c r="T33" s="88"/>
    </row>
    <row r="34" spans="3:20" ht="12.75" thickTop="1">
      <c r="C34" s="80" t="s">
        <v>61</v>
      </c>
      <c r="D34" s="81"/>
      <c r="E34" s="82"/>
      <c r="F34" s="90">
        <v>5505.1494600000005</v>
      </c>
      <c r="G34" s="91">
        <v>6068.58037701705</v>
      </c>
      <c r="H34" s="92">
        <v>6231.2750055408505</v>
      </c>
      <c r="I34" s="90">
        <v>9094</v>
      </c>
      <c r="J34" s="91">
        <v>9124.45583452495</v>
      </c>
      <c r="K34" s="92">
        <v>9155.01366573525</v>
      </c>
      <c r="L34" s="90">
        <v>2516.175828</v>
      </c>
      <c r="M34" s="91">
        <v>2242.11427238088</v>
      </c>
      <c r="N34" s="92">
        <v>2235.19896773905</v>
      </c>
      <c r="O34" s="90">
        <v>6105.026368</v>
      </c>
      <c r="P34" s="91">
        <v>5297.98972988878</v>
      </c>
      <c r="Q34" s="92">
        <v>5158.93762793345</v>
      </c>
      <c r="R34" s="42" t="s">
        <v>1</v>
      </c>
      <c r="S34" s="81"/>
      <c r="T34" s="82"/>
    </row>
    <row r="35" spans="3:20" ht="12.75" thickBot="1">
      <c r="C35" s="56" t="s">
        <v>62</v>
      </c>
      <c r="D35" s="85"/>
      <c r="E35" s="86"/>
      <c r="F35" s="96">
        <v>64243.20999999999</v>
      </c>
      <c r="G35" s="97">
        <v>62895.858</v>
      </c>
      <c r="H35" s="98">
        <v>63029.07</v>
      </c>
      <c r="I35" s="96">
        <v>65959</v>
      </c>
      <c r="J35" s="97">
        <v>64476</v>
      </c>
      <c r="K35" s="98">
        <v>64476</v>
      </c>
      <c r="L35" s="96">
        <v>8201.7</v>
      </c>
      <c r="M35" s="97">
        <v>8180.488</v>
      </c>
      <c r="N35" s="98">
        <v>8159.33</v>
      </c>
      <c r="O35" s="96">
        <v>9917.490000000002</v>
      </c>
      <c r="P35" s="97">
        <v>9760.63</v>
      </c>
      <c r="Q35" s="98">
        <v>9606.26</v>
      </c>
      <c r="R35" s="57" t="s">
        <v>32</v>
      </c>
      <c r="S35" s="85"/>
      <c r="T35" s="86"/>
    </row>
    <row r="36" spans="3:20" ht="13.5" thickBot="1" thickTop="1">
      <c r="C36" s="14" t="s">
        <v>5</v>
      </c>
      <c r="D36" s="12"/>
      <c r="E36" s="13"/>
      <c r="F36" s="68">
        <v>69748.35945999999</v>
      </c>
      <c r="G36" s="69">
        <v>68964.43837701705</v>
      </c>
      <c r="H36" s="70">
        <v>69260.34500554085</v>
      </c>
      <c r="I36" s="68">
        <v>75053</v>
      </c>
      <c r="J36" s="69">
        <v>73600.45583452495</v>
      </c>
      <c r="K36" s="70">
        <v>73631.01366573526</v>
      </c>
      <c r="L36" s="68">
        <v>10717.875828</v>
      </c>
      <c r="M36" s="69">
        <v>10422.60227238088</v>
      </c>
      <c r="N36" s="70">
        <v>10394.52896773905</v>
      </c>
      <c r="O36" s="68">
        <v>16022.516368</v>
      </c>
      <c r="P36" s="69">
        <v>15058.619729888778</v>
      </c>
      <c r="Q36" s="70">
        <v>14765.19762793345</v>
      </c>
      <c r="R36" s="17" t="s">
        <v>63</v>
      </c>
      <c r="S36" s="8"/>
      <c r="T36" s="9"/>
    </row>
    <row r="37" ht="12.75" thickTop="1"/>
  </sheetData>
  <sheetProtection/>
  <mergeCells count="12">
    <mergeCell ref="C7:E7"/>
    <mergeCell ref="F7:H7"/>
    <mergeCell ref="I7:K7"/>
    <mergeCell ref="L7:N7"/>
    <mergeCell ref="O7:Q7"/>
    <mergeCell ref="R7:T7"/>
    <mergeCell ref="C2:T2"/>
    <mergeCell ref="F3:K3"/>
    <mergeCell ref="L3:Q3"/>
    <mergeCell ref="C4:T4"/>
    <mergeCell ref="K5:L5"/>
    <mergeCell ref="F6:H6"/>
  </mergeCells>
  <conditionalFormatting sqref="C9:R36">
    <cfRule type="expression" priority="1" dxfId="0" stopIfTrue="1">
      <formula>AA9&gt;2</formula>
    </cfRule>
  </conditionalFormatting>
  <printOptions/>
  <pageMargins left="0.7" right="0.7" top="0.75" bottom="0.75" header="0.3" footer="0.3"/>
  <pageSetup horizontalDpi="1200" verticalDpi="12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2:Z40"/>
  <sheetViews>
    <sheetView zoomScalePageLayoutView="0" workbookViewId="0" topLeftCell="A1">
      <selection activeCell="B26" sqref="B26"/>
    </sheetView>
  </sheetViews>
  <sheetFormatPr defaultColWidth="9.140625" defaultRowHeight="12.75"/>
  <sheetData>
    <row r="2" spans="3:26" ht="12.75">
      <c r="C2" s="146" t="s">
        <v>91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6:23" ht="12.75">
      <c r="F3" s="146" t="s">
        <v>96</v>
      </c>
      <c r="G3" s="146"/>
      <c r="H3" s="146"/>
      <c r="I3" s="146"/>
      <c r="J3" s="146"/>
      <c r="K3" s="146"/>
      <c r="L3" s="146"/>
      <c r="M3" s="146"/>
      <c r="N3" s="146"/>
      <c r="O3" s="146" t="s">
        <v>97</v>
      </c>
      <c r="P3" s="146"/>
      <c r="Q3" s="146"/>
      <c r="R3" s="146"/>
      <c r="S3" s="146"/>
      <c r="T3" s="146"/>
      <c r="U3" s="146"/>
      <c r="V3" s="146"/>
      <c r="W3" s="146"/>
    </row>
    <row r="4" spans="6:23" ht="12">
      <c r="F4" s="147" t="s">
        <v>122</v>
      </c>
      <c r="G4" s="147"/>
      <c r="H4" s="147"/>
      <c r="I4" s="147"/>
      <c r="J4" s="147"/>
      <c r="K4" s="147"/>
      <c r="L4" s="147"/>
      <c r="M4" s="147"/>
      <c r="N4" s="147"/>
      <c r="O4" s="147" t="s">
        <v>122</v>
      </c>
      <c r="P4" s="147"/>
      <c r="Q4" s="147"/>
      <c r="R4" s="147"/>
      <c r="S4" s="147"/>
      <c r="T4" s="147"/>
      <c r="U4" s="147"/>
      <c r="V4" s="147"/>
      <c r="W4" s="147"/>
    </row>
    <row r="5" spans="3:26" ht="15" thickBot="1">
      <c r="C5" s="167" t="s">
        <v>288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</row>
    <row r="6" spans="3:26" ht="12.75" thickTop="1">
      <c r="C6" s="155" t="s">
        <v>0</v>
      </c>
      <c r="D6" s="156"/>
      <c r="E6" s="157"/>
      <c r="F6" s="164" t="s">
        <v>102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6"/>
      <c r="R6" s="168" t="s">
        <v>183</v>
      </c>
      <c r="S6" s="169"/>
      <c r="T6" s="170"/>
      <c r="U6" s="10"/>
      <c r="V6" s="10"/>
      <c r="W6" s="10"/>
      <c r="X6" s="155" t="s">
        <v>11</v>
      </c>
      <c r="Y6" s="156"/>
      <c r="Z6" s="157"/>
    </row>
    <row r="7" spans="3:26" ht="14.25">
      <c r="C7" s="158"/>
      <c r="D7" s="159"/>
      <c r="E7" s="160"/>
      <c r="F7" s="158" t="s">
        <v>99</v>
      </c>
      <c r="G7" s="159"/>
      <c r="H7" s="160"/>
      <c r="I7" s="152" t="s">
        <v>100</v>
      </c>
      <c r="J7" s="153"/>
      <c r="K7" s="154"/>
      <c r="L7" s="180" t="s">
        <v>103</v>
      </c>
      <c r="M7" s="181"/>
      <c r="N7" s="182"/>
      <c r="O7" s="180" t="s">
        <v>105</v>
      </c>
      <c r="P7" s="181"/>
      <c r="Q7" s="182"/>
      <c r="R7" s="171"/>
      <c r="S7" s="172"/>
      <c r="T7" s="173"/>
      <c r="U7" s="181" t="s">
        <v>99</v>
      </c>
      <c r="V7" s="181"/>
      <c r="W7" s="182"/>
      <c r="X7" s="158"/>
      <c r="Y7" s="159"/>
      <c r="Z7" s="160"/>
    </row>
    <row r="8" spans="3:26" ht="14.25">
      <c r="C8" s="158"/>
      <c r="D8" s="159"/>
      <c r="E8" s="160"/>
      <c r="F8" s="177"/>
      <c r="G8" s="178"/>
      <c r="H8" s="179"/>
      <c r="I8" s="152" t="s">
        <v>101</v>
      </c>
      <c r="J8" s="153"/>
      <c r="K8" s="154"/>
      <c r="L8" s="152" t="s">
        <v>104</v>
      </c>
      <c r="M8" s="153"/>
      <c r="N8" s="154"/>
      <c r="O8" s="152" t="s">
        <v>106</v>
      </c>
      <c r="P8" s="153"/>
      <c r="Q8" s="154"/>
      <c r="R8" s="174"/>
      <c r="S8" s="175"/>
      <c r="T8" s="176"/>
      <c r="U8" s="24"/>
      <c r="V8" s="24"/>
      <c r="W8" s="25"/>
      <c r="X8" s="158"/>
      <c r="Y8" s="159"/>
      <c r="Z8" s="160"/>
    </row>
    <row r="9" spans="3:26" ht="12.75" thickBot="1">
      <c r="C9" s="161"/>
      <c r="D9" s="162"/>
      <c r="E9" s="163"/>
      <c r="F9" s="21">
        <v>2022</v>
      </c>
      <c r="G9" s="22">
        <v>2023</v>
      </c>
      <c r="H9" s="20">
        <v>2024</v>
      </c>
      <c r="I9" s="21">
        <v>2022</v>
      </c>
      <c r="J9" s="22">
        <v>2023</v>
      </c>
      <c r="K9" s="20">
        <v>2024</v>
      </c>
      <c r="L9" s="21">
        <v>2022</v>
      </c>
      <c r="M9" s="22">
        <v>2023</v>
      </c>
      <c r="N9" s="20">
        <v>2024</v>
      </c>
      <c r="O9" s="21">
        <v>2022</v>
      </c>
      <c r="P9" s="22">
        <v>2023</v>
      </c>
      <c r="Q9" s="20">
        <v>2024</v>
      </c>
      <c r="R9" s="21">
        <v>2022</v>
      </c>
      <c r="S9" s="27">
        <v>2023</v>
      </c>
      <c r="T9" s="26">
        <v>2024</v>
      </c>
      <c r="U9" s="21">
        <v>2022</v>
      </c>
      <c r="V9" s="27">
        <v>2023</v>
      </c>
      <c r="W9" s="11">
        <v>2024</v>
      </c>
      <c r="X9" s="161"/>
      <c r="Y9" s="162"/>
      <c r="Z9" s="163"/>
    </row>
    <row r="10" spans="3:26" ht="12.75" thickTop="1">
      <c r="C10" s="34" t="s">
        <v>39</v>
      </c>
      <c r="D10" s="83"/>
      <c r="E10" s="84"/>
      <c r="F10" s="93">
        <v>13934.82</v>
      </c>
      <c r="G10" s="94">
        <v>11716</v>
      </c>
      <c r="H10" s="95">
        <v>12225</v>
      </c>
      <c r="I10" s="93">
        <v>10711.415</v>
      </c>
      <c r="J10" s="94">
        <v>8904</v>
      </c>
      <c r="K10" s="95">
        <v>9338</v>
      </c>
      <c r="L10" s="93">
        <v>3223.4049999999997</v>
      </c>
      <c r="M10" s="94">
        <v>2812</v>
      </c>
      <c r="N10" s="95">
        <v>2887</v>
      </c>
      <c r="O10" s="93">
        <v>0</v>
      </c>
      <c r="P10" s="94">
        <v>0</v>
      </c>
      <c r="Q10" s="95">
        <v>0</v>
      </c>
      <c r="R10" s="93">
        <v>5424</v>
      </c>
      <c r="S10" s="120">
        <v>5115</v>
      </c>
      <c r="T10" s="95">
        <v>5234</v>
      </c>
      <c r="U10" s="93">
        <v>19358.82</v>
      </c>
      <c r="V10" s="120">
        <v>16831</v>
      </c>
      <c r="W10" s="121">
        <v>17459</v>
      </c>
      <c r="X10" s="38" t="s">
        <v>12</v>
      </c>
      <c r="Y10" s="83"/>
      <c r="Z10" s="84"/>
    </row>
    <row r="11" spans="3:26" ht="12">
      <c r="C11" s="34" t="s">
        <v>41</v>
      </c>
      <c r="D11" s="83"/>
      <c r="E11" s="84"/>
      <c r="F11" s="93">
        <v>2.603</v>
      </c>
      <c r="G11" s="94">
        <v>2</v>
      </c>
      <c r="H11" s="95">
        <v>2</v>
      </c>
      <c r="I11" s="93">
        <v>2.3400000000000003</v>
      </c>
      <c r="J11" s="94">
        <v>2</v>
      </c>
      <c r="K11" s="95">
        <v>2</v>
      </c>
      <c r="L11" s="93">
        <v>0</v>
      </c>
      <c r="M11" s="94">
        <v>0</v>
      </c>
      <c r="N11" s="95">
        <v>0</v>
      </c>
      <c r="O11" s="93">
        <v>0.263</v>
      </c>
      <c r="P11" s="94">
        <v>0</v>
      </c>
      <c r="Q11" s="95">
        <v>0</v>
      </c>
      <c r="R11" s="93">
        <v>11.215</v>
      </c>
      <c r="S11" s="120">
        <v>9</v>
      </c>
      <c r="T11" s="95">
        <v>8</v>
      </c>
      <c r="U11" s="93">
        <v>13.818</v>
      </c>
      <c r="V11" s="120">
        <v>11</v>
      </c>
      <c r="W11" s="121">
        <v>10</v>
      </c>
      <c r="X11" s="38" t="s">
        <v>14</v>
      </c>
      <c r="Y11" s="83"/>
      <c r="Z11" s="84"/>
    </row>
    <row r="12" spans="3:26" ht="12">
      <c r="C12" s="34" t="s">
        <v>42</v>
      </c>
      <c r="D12" s="83"/>
      <c r="E12" s="84"/>
      <c r="F12" s="93">
        <v>20708</v>
      </c>
      <c r="G12" s="94">
        <v>15534.73</v>
      </c>
      <c r="H12" s="95">
        <v>14896.652</v>
      </c>
      <c r="I12" s="93">
        <v>14635</v>
      </c>
      <c r="J12" s="94">
        <v>10617.28</v>
      </c>
      <c r="K12" s="95">
        <v>10106.436</v>
      </c>
      <c r="L12" s="93">
        <v>5965</v>
      </c>
      <c r="M12" s="94">
        <v>4804.45</v>
      </c>
      <c r="N12" s="95">
        <v>4675.216</v>
      </c>
      <c r="O12" s="93">
        <v>108</v>
      </c>
      <c r="P12" s="94">
        <v>113</v>
      </c>
      <c r="Q12" s="95">
        <v>115</v>
      </c>
      <c r="R12" s="93">
        <v>4405</v>
      </c>
      <c r="S12" s="120">
        <v>3964.5</v>
      </c>
      <c r="T12" s="95">
        <v>3900</v>
      </c>
      <c r="U12" s="93">
        <v>25113</v>
      </c>
      <c r="V12" s="120">
        <v>19499.23</v>
      </c>
      <c r="W12" s="121">
        <v>18796.652000000002</v>
      </c>
      <c r="X12" s="38" t="s">
        <v>29</v>
      </c>
      <c r="Y12" s="83"/>
      <c r="Z12" s="84"/>
    </row>
    <row r="13" spans="3:26" ht="12">
      <c r="C13" s="34" t="s">
        <v>43</v>
      </c>
      <c r="D13" s="83"/>
      <c r="E13" s="84"/>
      <c r="F13" s="93">
        <v>6474.393939393939</v>
      </c>
      <c r="G13" s="94">
        <v>6401</v>
      </c>
      <c r="H13" s="95">
        <v>6401</v>
      </c>
      <c r="I13" s="93">
        <v>4275.681818181818</v>
      </c>
      <c r="J13" s="94">
        <v>4200</v>
      </c>
      <c r="K13" s="95">
        <v>4200</v>
      </c>
      <c r="L13" s="93">
        <v>2148.181818181818</v>
      </c>
      <c r="M13" s="94">
        <v>2150</v>
      </c>
      <c r="N13" s="95">
        <v>2150</v>
      </c>
      <c r="O13" s="93">
        <v>50.53030303030303</v>
      </c>
      <c r="P13" s="94">
        <v>51</v>
      </c>
      <c r="Q13" s="95">
        <v>51</v>
      </c>
      <c r="R13" s="93">
        <v>4066.363636363636</v>
      </c>
      <c r="S13" s="120">
        <v>3800</v>
      </c>
      <c r="T13" s="95">
        <v>3800</v>
      </c>
      <c r="U13" s="93">
        <v>10540.757575757576</v>
      </c>
      <c r="V13" s="120">
        <v>10201</v>
      </c>
      <c r="W13" s="121">
        <v>10201</v>
      </c>
      <c r="X13" s="38" t="s">
        <v>15</v>
      </c>
      <c r="Y13" s="83"/>
      <c r="Z13" s="84"/>
    </row>
    <row r="14" spans="3:26" ht="12">
      <c r="C14" s="34" t="s">
        <v>44</v>
      </c>
      <c r="D14" s="83"/>
      <c r="E14" s="84"/>
      <c r="F14" s="93">
        <v>56246</v>
      </c>
      <c r="G14" s="94">
        <v>53397</v>
      </c>
      <c r="H14" s="95">
        <v>55435</v>
      </c>
      <c r="I14" s="93">
        <v>25699</v>
      </c>
      <c r="J14" s="94">
        <v>22749</v>
      </c>
      <c r="K14" s="95">
        <v>23412</v>
      </c>
      <c r="L14" s="93">
        <v>30547</v>
      </c>
      <c r="M14" s="94">
        <v>30648</v>
      </c>
      <c r="N14" s="95">
        <v>32023</v>
      </c>
      <c r="O14" s="93">
        <v>0</v>
      </c>
      <c r="P14" s="94">
        <v>0</v>
      </c>
      <c r="Q14" s="95">
        <v>0</v>
      </c>
      <c r="R14" s="93">
        <v>9340</v>
      </c>
      <c r="S14" s="120">
        <v>9340</v>
      </c>
      <c r="T14" s="95">
        <v>9340</v>
      </c>
      <c r="U14" s="93">
        <v>65586</v>
      </c>
      <c r="V14" s="120">
        <v>62737</v>
      </c>
      <c r="W14" s="121">
        <v>64775</v>
      </c>
      <c r="X14" s="38" t="s">
        <v>16</v>
      </c>
      <c r="Y14" s="83"/>
      <c r="Z14" s="84"/>
    </row>
    <row r="15" spans="3:26" ht="12">
      <c r="C15" s="34" t="s">
        <v>45</v>
      </c>
      <c r="D15" s="83"/>
      <c r="E15" s="84"/>
      <c r="F15" s="93">
        <v>25648</v>
      </c>
      <c r="G15" s="94">
        <v>25270</v>
      </c>
      <c r="H15" s="95">
        <v>25070</v>
      </c>
      <c r="I15" s="93">
        <v>17198</v>
      </c>
      <c r="J15" s="94">
        <v>17200</v>
      </c>
      <c r="K15" s="95">
        <v>17300</v>
      </c>
      <c r="L15" s="93">
        <v>7891</v>
      </c>
      <c r="M15" s="94">
        <v>7500</v>
      </c>
      <c r="N15" s="95">
        <v>7200</v>
      </c>
      <c r="O15" s="93">
        <v>559</v>
      </c>
      <c r="P15" s="94">
        <v>570</v>
      </c>
      <c r="Q15" s="95">
        <v>570</v>
      </c>
      <c r="R15" s="93">
        <v>24173</v>
      </c>
      <c r="S15" s="120">
        <v>24500</v>
      </c>
      <c r="T15" s="95">
        <v>25600</v>
      </c>
      <c r="U15" s="93">
        <v>49821</v>
      </c>
      <c r="V15" s="120">
        <v>49770</v>
      </c>
      <c r="W15" s="121">
        <v>50670</v>
      </c>
      <c r="X15" s="38" t="s">
        <v>2</v>
      </c>
      <c r="Y15" s="83"/>
      <c r="Z15" s="84"/>
    </row>
    <row r="16" spans="3:26" ht="12">
      <c r="C16" s="34" t="s">
        <v>46</v>
      </c>
      <c r="D16" s="83"/>
      <c r="E16" s="84"/>
      <c r="F16" s="93">
        <v>56534.325</v>
      </c>
      <c r="G16" s="94">
        <v>53930</v>
      </c>
      <c r="H16" s="95">
        <v>49630</v>
      </c>
      <c r="I16" s="93">
        <v>44755.718</v>
      </c>
      <c r="J16" s="94">
        <v>41200</v>
      </c>
      <c r="K16" s="95">
        <v>39500</v>
      </c>
      <c r="L16" s="93">
        <v>11644.1</v>
      </c>
      <c r="M16" s="94">
        <v>12600</v>
      </c>
      <c r="N16" s="95">
        <v>10000</v>
      </c>
      <c r="O16" s="93">
        <v>134.507</v>
      </c>
      <c r="P16" s="94">
        <v>130</v>
      </c>
      <c r="Q16" s="95">
        <v>130</v>
      </c>
      <c r="R16" s="93">
        <v>22337.621</v>
      </c>
      <c r="S16" s="120">
        <v>22700</v>
      </c>
      <c r="T16" s="95">
        <v>22700</v>
      </c>
      <c r="U16" s="93">
        <v>78871.946</v>
      </c>
      <c r="V16" s="120">
        <v>76630</v>
      </c>
      <c r="W16" s="121">
        <v>72330</v>
      </c>
      <c r="X16" s="38" t="s">
        <v>17</v>
      </c>
      <c r="Y16" s="83"/>
      <c r="Z16" s="84"/>
    </row>
    <row r="17" spans="3:26" ht="12">
      <c r="C17" s="34" t="s">
        <v>47</v>
      </c>
      <c r="D17" s="83"/>
      <c r="E17" s="84"/>
      <c r="F17" s="93">
        <v>2900.990967777654</v>
      </c>
      <c r="G17" s="94">
        <v>2880.847755140014</v>
      </c>
      <c r="H17" s="95">
        <v>2881.3513992808485</v>
      </c>
      <c r="I17" s="93">
        <v>1409.578376288614</v>
      </c>
      <c r="J17" s="94">
        <v>1373.567775590608</v>
      </c>
      <c r="K17" s="95">
        <v>1399.131402124654</v>
      </c>
      <c r="L17" s="93">
        <v>912.4982428130411</v>
      </c>
      <c r="M17" s="94">
        <v>995.261631222835</v>
      </c>
      <c r="N17" s="95">
        <v>1007.672111050751</v>
      </c>
      <c r="O17" s="93">
        <v>578.914348675999</v>
      </c>
      <c r="P17" s="94">
        <v>512.0183483265708</v>
      </c>
      <c r="Q17" s="95">
        <v>474.54788610544375</v>
      </c>
      <c r="R17" s="93">
        <v>3626.357604019673</v>
      </c>
      <c r="S17" s="120">
        <v>3284.029588645669</v>
      </c>
      <c r="T17" s="95">
        <v>3397.046061841935</v>
      </c>
      <c r="U17" s="93">
        <v>6527.348571797327</v>
      </c>
      <c r="V17" s="120">
        <v>6164.8773437856835</v>
      </c>
      <c r="W17" s="121">
        <v>6278.397461122784</v>
      </c>
      <c r="X17" s="38" t="s">
        <v>18</v>
      </c>
      <c r="Y17" s="83"/>
      <c r="Z17" s="84"/>
    </row>
    <row r="18" spans="3:26" ht="12">
      <c r="C18" s="34" t="s">
        <v>48</v>
      </c>
      <c r="D18" s="83"/>
      <c r="E18" s="84"/>
      <c r="F18" s="93">
        <v>2838.1040000000003</v>
      </c>
      <c r="G18" s="94">
        <v>3540.184</v>
      </c>
      <c r="H18" s="95">
        <v>3540.184</v>
      </c>
      <c r="I18" s="93">
        <v>1890</v>
      </c>
      <c r="J18" s="94">
        <v>1890</v>
      </c>
      <c r="K18" s="95">
        <v>1890</v>
      </c>
      <c r="L18" s="93">
        <v>316</v>
      </c>
      <c r="M18" s="94">
        <v>1018.0799999999999</v>
      </c>
      <c r="N18" s="95">
        <v>1018.0799999999999</v>
      </c>
      <c r="O18" s="93">
        <v>632.104</v>
      </c>
      <c r="P18" s="94">
        <v>632.104</v>
      </c>
      <c r="Q18" s="95">
        <v>632.104</v>
      </c>
      <c r="R18" s="93">
        <v>10839</v>
      </c>
      <c r="S18" s="120">
        <v>10839</v>
      </c>
      <c r="T18" s="95">
        <v>10839</v>
      </c>
      <c r="U18" s="93">
        <v>13677.104</v>
      </c>
      <c r="V18" s="120">
        <v>14379.184000000001</v>
      </c>
      <c r="W18" s="121">
        <v>14379.184000000001</v>
      </c>
      <c r="X18" s="38" t="s">
        <v>19</v>
      </c>
      <c r="Y18" s="83"/>
      <c r="Z18" s="84"/>
    </row>
    <row r="19" spans="3:26" ht="12">
      <c r="C19" s="34" t="s">
        <v>49</v>
      </c>
      <c r="D19" s="83"/>
      <c r="E19" s="84"/>
      <c r="F19" s="93">
        <v>12491</v>
      </c>
      <c r="G19" s="94">
        <v>12150</v>
      </c>
      <c r="H19" s="95">
        <v>12350</v>
      </c>
      <c r="I19" s="93">
        <v>7603</v>
      </c>
      <c r="J19" s="94">
        <v>7250</v>
      </c>
      <c r="K19" s="95">
        <v>7450</v>
      </c>
      <c r="L19" s="93">
        <v>3868</v>
      </c>
      <c r="M19" s="94">
        <v>3800</v>
      </c>
      <c r="N19" s="95">
        <v>3800</v>
      </c>
      <c r="O19" s="93">
        <v>1020</v>
      </c>
      <c r="P19" s="94">
        <v>1100</v>
      </c>
      <c r="Q19" s="95">
        <v>1100</v>
      </c>
      <c r="R19" s="93">
        <v>2936</v>
      </c>
      <c r="S19" s="120">
        <v>3000</v>
      </c>
      <c r="T19" s="95">
        <v>3000</v>
      </c>
      <c r="U19" s="93">
        <v>15427</v>
      </c>
      <c r="V19" s="120">
        <v>15150</v>
      </c>
      <c r="W19" s="121">
        <v>15350</v>
      </c>
      <c r="X19" s="38" t="s">
        <v>20</v>
      </c>
      <c r="Y19" s="83"/>
      <c r="Z19" s="84"/>
    </row>
    <row r="20" spans="3:26" ht="12">
      <c r="C20" s="34" t="s">
        <v>73</v>
      </c>
      <c r="D20" s="83"/>
      <c r="E20" s="84"/>
      <c r="F20" s="93">
        <v>230.51</v>
      </c>
      <c r="G20" s="94">
        <v>197.20999999999998</v>
      </c>
      <c r="H20" s="95">
        <v>192.57</v>
      </c>
      <c r="I20" s="93">
        <v>147</v>
      </c>
      <c r="J20" s="94">
        <v>144.16</v>
      </c>
      <c r="K20" s="95">
        <v>132.76</v>
      </c>
      <c r="L20" s="93">
        <v>56.129999999999995</v>
      </c>
      <c r="M20" s="94">
        <v>37.790000000000006</v>
      </c>
      <c r="N20" s="95">
        <v>37.86</v>
      </c>
      <c r="O20" s="93">
        <v>27.38</v>
      </c>
      <c r="P20" s="94">
        <v>15.26</v>
      </c>
      <c r="Q20" s="95">
        <v>21.95</v>
      </c>
      <c r="R20" s="93">
        <v>40.06</v>
      </c>
      <c r="S20" s="120">
        <v>45.06</v>
      </c>
      <c r="T20" s="95">
        <v>42.69</v>
      </c>
      <c r="U20" s="93">
        <v>270.57</v>
      </c>
      <c r="V20" s="120">
        <v>242.26999999999998</v>
      </c>
      <c r="W20" s="121">
        <v>235.26</v>
      </c>
      <c r="X20" s="38" t="s">
        <v>72</v>
      </c>
      <c r="Y20" s="83"/>
      <c r="Z20" s="84"/>
    </row>
    <row r="21" spans="3:26" ht="12">
      <c r="C21" s="34" t="s">
        <v>289</v>
      </c>
      <c r="D21" s="83"/>
      <c r="E21" s="84"/>
      <c r="F21" s="93">
        <v>751</v>
      </c>
      <c r="G21" s="94">
        <v>697</v>
      </c>
      <c r="H21" s="95">
        <v>678</v>
      </c>
      <c r="I21" s="93">
        <v>515</v>
      </c>
      <c r="J21" s="94">
        <v>492</v>
      </c>
      <c r="K21" s="95">
        <v>487</v>
      </c>
      <c r="L21" s="93">
        <v>201</v>
      </c>
      <c r="M21" s="94">
        <v>198</v>
      </c>
      <c r="N21" s="95">
        <v>186</v>
      </c>
      <c r="O21" s="93">
        <v>35</v>
      </c>
      <c r="P21" s="94">
        <v>7</v>
      </c>
      <c r="Q21" s="95">
        <v>5</v>
      </c>
      <c r="R21" s="93">
        <v>194</v>
      </c>
      <c r="S21" s="120">
        <v>193</v>
      </c>
      <c r="T21" s="95">
        <v>190</v>
      </c>
      <c r="U21" s="93">
        <v>945</v>
      </c>
      <c r="V21" s="120">
        <v>890</v>
      </c>
      <c r="W21" s="121">
        <v>868</v>
      </c>
      <c r="X21" s="38" t="s">
        <v>225</v>
      </c>
      <c r="Y21" s="83"/>
      <c r="Z21" s="84"/>
    </row>
    <row r="22" spans="3:26" ht="12">
      <c r="C22" s="34" t="s">
        <v>51</v>
      </c>
      <c r="D22" s="83"/>
      <c r="E22" s="84"/>
      <c r="F22" s="93">
        <v>614.1</v>
      </c>
      <c r="G22" s="94">
        <v>599</v>
      </c>
      <c r="H22" s="95">
        <v>589</v>
      </c>
      <c r="I22" s="93">
        <v>221.1</v>
      </c>
      <c r="J22" s="94">
        <v>220</v>
      </c>
      <c r="K22" s="95">
        <v>215</v>
      </c>
      <c r="L22" s="93">
        <v>352</v>
      </c>
      <c r="M22" s="94">
        <v>340</v>
      </c>
      <c r="N22" s="95">
        <v>335</v>
      </c>
      <c r="O22" s="93">
        <v>41</v>
      </c>
      <c r="P22" s="94">
        <v>39</v>
      </c>
      <c r="Q22" s="95">
        <v>39</v>
      </c>
      <c r="R22" s="93">
        <v>2382</v>
      </c>
      <c r="S22" s="120">
        <v>2380</v>
      </c>
      <c r="T22" s="95">
        <v>2385</v>
      </c>
      <c r="U22" s="93">
        <v>2996.1</v>
      </c>
      <c r="V22" s="120">
        <v>2979</v>
      </c>
      <c r="W22" s="121">
        <v>2974</v>
      </c>
      <c r="X22" s="38" t="s">
        <v>22</v>
      </c>
      <c r="Y22" s="83"/>
      <c r="Z22" s="84"/>
    </row>
    <row r="23" spans="3:26" ht="12">
      <c r="C23" s="34" t="s">
        <v>52</v>
      </c>
      <c r="D23" s="83"/>
      <c r="E23" s="84"/>
      <c r="F23" s="93">
        <v>38735.024</v>
      </c>
      <c r="G23" s="94">
        <v>39880</v>
      </c>
      <c r="H23" s="95">
        <v>40850</v>
      </c>
      <c r="I23" s="93">
        <v>18532.665</v>
      </c>
      <c r="J23" s="94">
        <v>18800</v>
      </c>
      <c r="K23" s="95">
        <v>19150</v>
      </c>
      <c r="L23" s="93">
        <v>19350.045</v>
      </c>
      <c r="M23" s="94">
        <v>20100</v>
      </c>
      <c r="N23" s="95">
        <v>20550</v>
      </c>
      <c r="O23" s="93">
        <v>852.3140000000001</v>
      </c>
      <c r="P23" s="94">
        <v>980</v>
      </c>
      <c r="Q23" s="95">
        <v>1150</v>
      </c>
      <c r="R23" s="93">
        <v>6957.929</v>
      </c>
      <c r="S23" s="120">
        <v>7420</v>
      </c>
      <c r="T23" s="95">
        <v>7750</v>
      </c>
      <c r="U23" s="93">
        <v>45692.952999999994</v>
      </c>
      <c r="V23" s="120">
        <v>47300</v>
      </c>
      <c r="W23" s="121">
        <v>48600</v>
      </c>
      <c r="X23" s="38" t="s">
        <v>23</v>
      </c>
      <c r="Y23" s="83"/>
      <c r="Z23" s="84"/>
    </row>
    <row r="24" spans="3:26" ht="12">
      <c r="C24" s="34" t="s">
        <v>53</v>
      </c>
      <c r="D24" s="83"/>
      <c r="E24" s="84"/>
      <c r="F24" s="93">
        <v>12235.476999999999</v>
      </c>
      <c r="G24" s="94">
        <v>12330</v>
      </c>
      <c r="H24" s="95">
        <v>12190</v>
      </c>
      <c r="I24" s="93">
        <v>2037.963</v>
      </c>
      <c r="J24" s="94">
        <v>2040</v>
      </c>
      <c r="K24" s="95">
        <v>2060</v>
      </c>
      <c r="L24" s="93">
        <v>9799</v>
      </c>
      <c r="M24" s="94">
        <v>9850</v>
      </c>
      <c r="N24" s="95">
        <v>9700</v>
      </c>
      <c r="O24" s="93">
        <v>398.514</v>
      </c>
      <c r="P24" s="94">
        <v>440</v>
      </c>
      <c r="Q24" s="95">
        <v>430</v>
      </c>
      <c r="R24" s="93">
        <v>2383.259</v>
      </c>
      <c r="S24" s="120">
        <v>2380</v>
      </c>
      <c r="T24" s="95">
        <v>2300</v>
      </c>
      <c r="U24" s="93">
        <v>14618.735999999999</v>
      </c>
      <c r="V24" s="120">
        <v>14710</v>
      </c>
      <c r="W24" s="121">
        <v>14490</v>
      </c>
      <c r="X24" s="38" t="s">
        <v>3</v>
      </c>
      <c r="Y24" s="83"/>
      <c r="Z24" s="84"/>
    </row>
    <row r="25" spans="3:26" ht="12">
      <c r="C25" s="34" t="s">
        <v>224</v>
      </c>
      <c r="D25" s="83"/>
      <c r="E25" s="84"/>
      <c r="F25" s="93">
        <v>1478</v>
      </c>
      <c r="G25" s="94">
        <v>1520</v>
      </c>
      <c r="H25" s="95">
        <v>1561</v>
      </c>
      <c r="I25" s="93">
        <v>1077</v>
      </c>
      <c r="J25" s="94">
        <v>1104</v>
      </c>
      <c r="K25" s="95">
        <v>1130</v>
      </c>
      <c r="L25" s="93">
        <v>265</v>
      </c>
      <c r="M25" s="94">
        <v>275</v>
      </c>
      <c r="N25" s="95">
        <v>283</v>
      </c>
      <c r="O25" s="93">
        <v>136</v>
      </c>
      <c r="P25" s="94">
        <v>141</v>
      </c>
      <c r="Q25" s="95">
        <v>148</v>
      </c>
      <c r="R25" s="93">
        <v>6574</v>
      </c>
      <c r="S25" s="120">
        <v>6646</v>
      </c>
      <c r="T25" s="95">
        <v>6760</v>
      </c>
      <c r="U25" s="93">
        <v>8052</v>
      </c>
      <c r="V25" s="120">
        <v>8166</v>
      </c>
      <c r="W25" s="121">
        <v>8321</v>
      </c>
      <c r="X25" s="38" t="s">
        <v>223</v>
      </c>
      <c r="Y25" s="83"/>
      <c r="Z25" s="84"/>
    </row>
    <row r="26" spans="3:26" ht="12">
      <c r="C26" s="34" t="s">
        <v>54</v>
      </c>
      <c r="D26" s="83"/>
      <c r="E26" s="84"/>
      <c r="F26" s="93">
        <v>6826.868</v>
      </c>
      <c r="G26" s="94">
        <v>6820</v>
      </c>
      <c r="H26" s="95">
        <v>6880</v>
      </c>
      <c r="I26" s="93">
        <v>4129.652</v>
      </c>
      <c r="J26" s="94">
        <v>4080</v>
      </c>
      <c r="K26" s="95">
        <v>4100</v>
      </c>
      <c r="L26" s="93">
        <v>2672.004</v>
      </c>
      <c r="M26" s="94">
        <v>2710</v>
      </c>
      <c r="N26" s="95">
        <v>2750</v>
      </c>
      <c r="O26" s="93">
        <v>25.212</v>
      </c>
      <c r="P26" s="94">
        <v>30</v>
      </c>
      <c r="Q26" s="95">
        <v>30</v>
      </c>
      <c r="R26" s="93">
        <v>608.5350000000001</v>
      </c>
      <c r="S26" s="120">
        <v>610</v>
      </c>
      <c r="T26" s="95">
        <v>650</v>
      </c>
      <c r="U26" s="93">
        <v>7435.403</v>
      </c>
      <c r="V26" s="120">
        <v>7430</v>
      </c>
      <c r="W26" s="121">
        <v>7530</v>
      </c>
      <c r="X26" s="38" t="s">
        <v>24</v>
      </c>
      <c r="Y26" s="83"/>
      <c r="Z26" s="84"/>
    </row>
    <row r="27" spans="3:26" ht="12">
      <c r="C27" s="34" t="s">
        <v>55</v>
      </c>
      <c r="D27" s="83"/>
      <c r="E27" s="84"/>
      <c r="F27" s="93">
        <v>2927.682529884156</v>
      </c>
      <c r="G27" s="94">
        <v>3752</v>
      </c>
      <c r="H27" s="95">
        <v>3482</v>
      </c>
      <c r="I27" s="93">
        <v>2184.1594600093226</v>
      </c>
      <c r="J27" s="94">
        <v>2780</v>
      </c>
      <c r="K27" s="95">
        <v>2600</v>
      </c>
      <c r="L27" s="93">
        <v>698.1696864161868</v>
      </c>
      <c r="M27" s="94">
        <v>920</v>
      </c>
      <c r="N27" s="95">
        <v>830</v>
      </c>
      <c r="O27" s="93">
        <v>45.35338345864662</v>
      </c>
      <c r="P27" s="94">
        <v>52</v>
      </c>
      <c r="Q27" s="95">
        <v>52</v>
      </c>
      <c r="R27" s="93">
        <v>1148.7484555049305</v>
      </c>
      <c r="S27" s="120">
        <v>1290</v>
      </c>
      <c r="T27" s="95">
        <v>1270</v>
      </c>
      <c r="U27" s="93">
        <v>4076.4309853890863</v>
      </c>
      <c r="V27" s="120">
        <v>5042</v>
      </c>
      <c r="W27" s="121">
        <v>4752</v>
      </c>
      <c r="X27" s="38" t="s">
        <v>25</v>
      </c>
      <c r="Y27" s="83"/>
      <c r="Z27" s="84"/>
    </row>
    <row r="28" spans="3:26" ht="12">
      <c r="C28" s="34" t="s">
        <v>56</v>
      </c>
      <c r="D28" s="83"/>
      <c r="E28" s="84"/>
      <c r="F28" s="93">
        <v>14366.221000000001</v>
      </c>
      <c r="G28" s="94">
        <v>15243.674725100758</v>
      </c>
      <c r="H28" s="95">
        <v>15243.674725100758</v>
      </c>
      <c r="I28" s="93">
        <v>4150.309</v>
      </c>
      <c r="J28" s="94">
        <v>4403.7997469660395</v>
      </c>
      <c r="K28" s="95">
        <v>4403.7997469660395</v>
      </c>
      <c r="L28" s="93">
        <v>9813.262</v>
      </c>
      <c r="M28" s="94">
        <v>10412.63209860072</v>
      </c>
      <c r="N28" s="95">
        <v>10412.63209860072</v>
      </c>
      <c r="O28" s="93">
        <v>402.65</v>
      </c>
      <c r="P28" s="94">
        <v>427.24287953399994</v>
      </c>
      <c r="Q28" s="95">
        <v>427.24287953399994</v>
      </c>
      <c r="R28" s="93">
        <v>3554.841070607554</v>
      </c>
      <c r="S28" s="120">
        <v>3771.962089388051</v>
      </c>
      <c r="T28" s="95">
        <v>3771.962089388051</v>
      </c>
      <c r="U28" s="93">
        <v>17921.062070607557</v>
      </c>
      <c r="V28" s="120">
        <v>19015.63681448881</v>
      </c>
      <c r="W28" s="121">
        <v>19015.63681448881</v>
      </c>
      <c r="X28" s="38" t="s">
        <v>26</v>
      </c>
      <c r="Y28" s="83"/>
      <c r="Z28" s="84"/>
    </row>
    <row r="29" spans="3:26" ht="12">
      <c r="C29" s="34" t="s">
        <v>57</v>
      </c>
      <c r="D29" s="83"/>
      <c r="E29" s="84"/>
      <c r="F29" s="93">
        <v>71165</v>
      </c>
      <c r="G29" s="94">
        <v>69076</v>
      </c>
      <c r="H29" s="95">
        <v>69310</v>
      </c>
      <c r="I29" s="93">
        <v>38280</v>
      </c>
      <c r="J29" s="94">
        <v>37480</v>
      </c>
      <c r="K29" s="95">
        <v>37080</v>
      </c>
      <c r="L29" s="93">
        <v>32585</v>
      </c>
      <c r="M29" s="94">
        <v>31296</v>
      </c>
      <c r="N29" s="95">
        <v>31930</v>
      </c>
      <c r="O29" s="93">
        <v>300</v>
      </c>
      <c r="P29" s="94">
        <v>300</v>
      </c>
      <c r="Q29" s="95">
        <v>300</v>
      </c>
      <c r="R29" s="93">
        <v>6000</v>
      </c>
      <c r="S29" s="120">
        <v>6016</v>
      </c>
      <c r="T29" s="95">
        <v>6016</v>
      </c>
      <c r="U29" s="93">
        <v>77165</v>
      </c>
      <c r="V29" s="120">
        <v>75092</v>
      </c>
      <c r="W29" s="121">
        <v>75326</v>
      </c>
      <c r="X29" s="38" t="s">
        <v>27</v>
      </c>
      <c r="Y29" s="83"/>
      <c r="Z29" s="84"/>
    </row>
    <row r="30" spans="3:26" ht="12">
      <c r="C30" s="34" t="s">
        <v>58</v>
      </c>
      <c r="D30" s="83"/>
      <c r="E30" s="84"/>
      <c r="F30" s="93">
        <v>3011</v>
      </c>
      <c r="G30" s="94">
        <v>3082</v>
      </c>
      <c r="H30" s="95">
        <v>3142</v>
      </c>
      <c r="I30" s="93">
        <v>2555</v>
      </c>
      <c r="J30" s="94">
        <v>2625</v>
      </c>
      <c r="K30" s="95">
        <v>2680</v>
      </c>
      <c r="L30" s="93">
        <v>444</v>
      </c>
      <c r="M30" s="94">
        <v>445</v>
      </c>
      <c r="N30" s="95">
        <v>450</v>
      </c>
      <c r="O30" s="93">
        <v>12</v>
      </c>
      <c r="P30" s="94">
        <v>12</v>
      </c>
      <c r="Q30" s="95">
        <v>12</v>
      </c>
      <c r="R30" s="93">
        <v>1938</v>
      </c>
      <c r="S30" s="120">
        <v>2000</v>
      </c>
      <c r="T30" s="95">
        <v>2025</v>
      </c>
      <c r="U30" s="93">
        <v>4949</v>
      </c>
      <c r="V30" s="120">
        <v>5082</v>
      </c>
      <c r="W30" s="121">
        <v>5167</v>
      </c>
      <c r="X30" s="38" t="s">
        <v>28</v>
      </c>
      <c r="Y30" s="83"/>
      <c r="Z30" s="84"/>
    </row>
    <row r="31" spans="3:26" ht="12.75" thickBot="1">
      <c r="C31" s="34" t="s">
        <v>59</v>
      </c>
      <c r="D31" s="83"/>
      <c r="E31" s="84"/>
      <c r="F31" s="93">
        <v>7603.960337008832</v>
      </c>
      <c r="G31" s="94">
        <v>7193</v>
      </c>
      <c r="H31" s="95">
        <v>7193</v>
      </c>
      <c r="I31" s="93">
        <v>5509.0272413043995</v>
      </c>
      <c r="J31" s="94">
        <v>5236</v>
      </c>
      <c r="K31" s="95">
        <v>5236</v>
      </c>
      <c r="L31" s="93">
        <v>1646.4501802349998</v>
      </c>
      <c r="M31" s="94">
        <v>1529</v>
      </c>
      <c r="N31" s="95">
        <v>1529</v>
      </c>
      <c r="O31" s="93">
        <v>448.48291546943244</v>
      </c>
      <c r="P31" s="94">
        <v>428</v>
      </c>
      <c r="Q31" s="95">
        <v>428</v>
      </c>
      <c r="R31" s="93">
        <v>2183.7</v>
      </c>
      <c r="S31" s="120">
        <v>2184</v>
      </c>
      <c r="T31" s="95">
        <v>2184</v>
      </c>
      <c r="U31" s="93">
        <v>9787.66033700883</v>
      </c>
      <c r="V31" s="120">
        <v>9377</v>
      </c>
      <c r="W31" s="121">
        <v>9377</v>
      </c>
      <c r="X31" s="38" t="s">
        <v>30</v>
      </c>
      <c r="Y31" s="83"/>
      <c r="Z31" s="84"/>
    </row>
    <row r="32" spans="3:26" ht="13.5" thickBot="1" thickTop="1">
      <c r="C32" s="14" t="s">
        <v>4</v>
      </c>
      <c r="D32" s="87"/>
      <c r="E32" s="88"/>
      <c r="F32" s="68">
        <v>357723.07977406454</v>
      </c>
      <c r="G32" s="69">
        <v>345211.64648024074</v>
      </c>
      <c r="H32" s="70">
        <v>343742.43212438165</v>
      </c>
      <c r="I32" s="68">
        <v>207518.60889578416</v>
      </c>
      <c r="J32" s="69">
        <v>194790.80752255666</v>
      </c>
      <c r="K32" s="70">
        <v>193872.1271490907</v>
      </c>
      <c r="L32" s="68">
        <v>144397.24592764603</v>
      </c>
      <c r="M32" s="69">
        <v>144441.21372982353</v>
      </c>
      <c r="N32" s="70">
        <v>143754.46020965147</v>
      </c>
      <c r="O32" s="68">
        <v>5807.224950634382</v>
      </c>
      <c r="P32" s="69">
        <v>5979.625227860572</v>
      </c>
      <c r="Q32" s="70">
        <v>6115.844765639444</v>
      </c>
      <c r="R32" s="68">
        <v>121123.6297664958</v>
      </c>
      <c r="S32" s="124">
        <v>121487.55167803372</v>
      </c>
      <c r="T32" s="70">
        <v>123162.69815122998</v>
      </c>
      <c r="U32" s="68">
        <v>478846.7095405603</v>
      </c>
      <c r="V32" s="124">
        <v>466699.1981582745</v>
      </c>
      <c r="W32" s="125">
        <v>466905.1302756116</v>
      </c>
      <c r="X32" s="14" t="s">
        <v>4</v>
      </c>
      <c r="Y32" s="87"/>
      <c r="Z32" s="88"/>
    </row>
    <row r="33" spans="3:26" ht="12.75" thickTop="1">
      <c r="C33" s="80" t="s">
        <v>61</v>
      </c>
      <c r="D33" s="81"/>
      <c r="E33" s="82"/>
      <c r="F33" s="90">
        <v>142130.8826701809</v>
      </c>
      <c r="G33" s="91">
        <v>140498.92011112</v>
      </c>
      <c r="H33" s="92">
        <v>140498.92011112</v>
      </c>
      <c r="I33" s="90">
        <v>124900.0135424238</v>
      </c>
      <c r="J33" s="91">
        <v>123350.01990865731</v>
      </c>
      <c r="K33" s="92">
        <v>123350.01990865731</v>
      </c>
      <c r="L33" s="90">
        <v>15040.49780449332</v>
      </c>
      <c r="M33" s="91">
        <v>14864.21510776435</v>
      </c>
      <c r="N33" s="92">
        <v>14864.21510776435</v>
      </c>
      <c r="O33" s="90">
        <v>2190.371323263785</v>
      </c>
      <c r="P33" s="91">
        <v>2284.6850946983513</v>
      </c>
      <c r="Q33" s="92">
        <v>2284.6850946983513</v>
      </c>
      <c r="R33" s="90">
        <v>1682.853048755903</v>
      </c>
      <c r="S33" s="118">
        <v>1907.9490092689239</v>
      </c>
      <c r="T33" s="92">
        <v>1907.9490092689239</v>
      </c>
      <c r="U33" s="90">
        <v>143813.7357189368</v>
      </c>
      <c r="V33" s="118">
        <v>142406.86912038893</v>
      </c>
      <c r="W33" s="119">
        <v>142406.86912038893</v>
      </c>
      <c r="X33" s="42" t="s">
        <v>1</v>
      </c>
      <c r="Y33" s="81"/>
      <c r="Z33" s="82"/>
    </row>
    <row r="34" spans="3:26" ht="12.75" thickBot="1">
      <c r="C34" s="56" t="s">
        <v>62</v>
      </c>
      <c r="D34" s="85"/>
      <c r="E34" s="86"/>
      <c r="F34" s="96">
        <v>382543.695</v>
      </c>
      <c r="G34" s="97">
        <v>384963.475</v>
      </c>
      <c r="H34" s="98">
        <v>388610.864</v>
      </c>
      <c r="I34" s="96">
        <v>186156.695</v>
      </c>
      <c r="J34" s="97">
        <v>188221</v>
      </c>
      <c r="K34" s="98">
        <v>191211</v>
      </c>
      <c r="L34" s="96">
        <v>182650</v>
      </c>
      <c r="M34" s="97">
        <v>182996.475</v>
      </c>
      <c r="N34" s="98">
        <v>183636.864</v>
      </c>
      <c r="O34" s="96">
        <v>13737</v>
      </c>
      <c r="P34" s="97">
        <v>13746</v>
      </c>
      <c r="Q34" s="98">
        <v>13763</v>
      </c>
      <c r="R34" s="96">
        <v>76230</v>
      </c>
      <c r="S34" s="122">
        <v>76240</v>
      </c>
      <c r="T34" s="98">
        <v>76278</v>
      </c>
      <c r="U34" s="96">
        <v>458773.695</v>
      </c>
      <c r="V34" s="122">
        <v>461203.475</v>
      </c>
      <c r="W34" s="123">
        <v>464888.864</v>
      </c>
      <c r="X34" s="57" t="s">
        <v>32</v>
      </c>
      <c r="Y34" s="85"/>
      <c r="Z34" s="86"/>
    </row>
    <row r="35" spans="3:26" ht="13.5" thickBot="1" thickTop="1">
      <c r="C35" s="14" t="s">
        <v>5</v>
      </c>
      <c r="D35" s="12"/>
      <c r="E35" s="13"/>
      <c r="F35" s="68">
        <v>524674.5776701809</v>
      </c>
      <c r="G35" s="69">
        <v>525462.39511112</v>
      </c>
      <c r="H35" s="70">
        <v>529109.78411112</v>
      </c>
      <c r="I35" s="68">
        <v>311056.7085424238</v>
      </c>
      <c r="J35" s="69">
        <v>311571.0199086573</v>
      </c>
      <c r="K35" s="70">
        <v>314561.0199086573</v>
      </c>
      <c r="L35" s="68">
        <v>197690.49780449332</v>
      </c>
      <c r="M35" s="69">
        <v>197860.69010776436</v>
      </c>
      <c r="N35" s="70">
        <v>198501.07910776435</v>
      </c>
      <c r="O35" s="68">
        <v>15927.371323263786</v>
      </c>
      <c r="P35" s="69">
        <v>16030.68509469835</v>
      </c>
      <c r="Q35" s="70">
        <v>16047.68509469835</v>
      </c>
      <c r="R35" s="68">
        <v>77912.8530487559</v>
      </c>
      <c r="S35" s="124">
        <v>78147.94900926892</v>
      </c>
      <c r="T35" s="70">
        <v>78185.94900926892</v>
      </c>
      <c r="U35" s="68">
        <v>602587.4307189368</v>
      </c>
      <c r="V35" s="124">
        <v>603610.3441203889</v>
      </c>
      <c r="W35" s="70">
        <v>607295.7331203889</v>
      </c>
      <c r="X35" s="17" t="s">
        <v>63</v>
      </c>
      <c r="Y35" s="8"/>
      <c r="Z35" s="9"/>
    </row>
    <row r="36" spans="5:15" ht="15" thickTop="1">
      <c r="E36" s="28" t="s">
        <v>110</v>
      </c>
      <c r="F36" t="s">
        <v>107</v>
      </c>
      <c r="N36" s="28" t="s">
        <v>110</v>
      </c>
      <c r="O36" t="s">
        <v>115</v>
      </c>
    </row>
    <row r="37" spans="5:15" ht="14.25">
      <c r="E37" s="23"/>
      <c r="F37" t="s">
        <v>108</v>
      </c>
      <c r="N37" s="23"/>
      <c r="O37" t="s">
        <v>116</v>
      </c>
    </row>
    <row r="38" spans="5:15" ht="14.25">
      <c r="E38" s="28" t="s">
        <v>111</v>
      </c>
      <c r="F38" t="s">
        <v>109</v>
      </c>
      <c r="N38" s="28" t="s">
        <v>111</v>
      </c>
      <c r="O38" t="s">
        <v>117</v>
      </c>
    </row>
    <row r="39" spans="5:15" ht="14.25">
      <c r="E39" s="28" t="s">
        <v>112</v>
      </c>
      <c r="F39" t="s">
        <v>113</v>
      </c>
      <c r="N39" s="28" t="s">
        <v>112</v>
      </c>
      <c r="O39" t="s">
        <v>118</v>
      </c>
    </row>
    <row r="40" spans="6:15" ht="12">
      <c r="F40" t="s">
        <v>114</v>
      </c>
      <c r="O40" t="s">
        <v>119</v>
      </c>
    </row>
  </sheetData>
  <sheetProtection/>
  <mergeCells count="18">
    <mergeCell ref="F7:H8"/>
    <mergeCell ref="I7:K7"/>
    <mergeCell ref="L7:N7"/>
    <mergeCell ref="O7:Q7"/>
    <mergeCell ref="U7:W7"/>
    <mergeCell ref="I8:K8"/>
    <mergeCell ref="L8:N8"/>
    <mergeCell ref="O8:Q8"/>
    <mergeCell ref="C6:E9"/>
    <mergeCell ref="F6:Q6"/>
    <mergeCell ref="C2:Z2"/>
    <mergeCell ref="F3:N3"/>
    <mergeCell ref="O3:W3"/>
    <mergeCell ref="F4:N4"/>
    <mergeCell ref="O4:W4"/>
    <mergeCell ref="C5:Z5"/>
    <mergeCell ref="R6:T8"/>
    <mergeCell ref="X6:Z9"/>
  </mergeCells>
  <conditionalFormatting sqref="C10:X35">
    <cfRule type="expression" priority="1" dxfId="0" stopIfTrue="1">
      <formula>AG10&gt;2</formula>
    </cfRule>
  </conditionalFormatting>
  <printOptions/>
  <pageMargins left="0.7" right="0.7" top="0.75" bottom="0.75" header="0.3" footer="0.3"/>
  <pageSetup horizontalDpi="1200" verticalDpi="12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2:Z40"/>
  <sheetViews>
    <sheetView zoomScalePageLayoutView="0" workbookViewId="0" topLeftCell="A1">
      <selection activeCell="B26" sqref="B26"/>
    </sheetView>
  </sheetViews>
  <sheetFormatPr defaultColWidth="9.140625" defaultRowHeight="12.75"/>
  <sheetData>
    <row r="2" spans="3:26" ht="12.75">
      <c r="C2" s="146" t="s">
        <v>84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6:23" ht="12.75">
      <c r="F3" s="146" t="s">
        <v>96</v>
      </c>
      <c r="G3" s="146"/>
      <c r="H3" s="146"/>
      <c r="I3" s="146"/>
      <c r="J3" s="146"/>
      <c r="K3" s="146"/>
      <c r="L3" s="146"/>
      <c r="M3" s="146"/>
      <c r="N3" s="146"/>
      <c r="O3" s="146" t="s">
        <v>97</v>
      </c>
      <c r="P3" s="146"/>
      <c r="Q3" s="146"/>
      <c r="R3" s="146"/>
      <c r="S3" s="146"/>
      <c r="T3" s="146"/>
      <c r="U3" s="146"/>
      <c r="V3" s="146"/>
      <c r="W3" s="146"/>
    </row>
    <row r="4" spans="6:23" ht="12">
      <c r="F4" s="147" t="s">
        <v>156</v>
      </c>
      <c r="G4" s="147"/>
      <c r="H4" s="147"/>
      <c r="I4" s="147"/>
      <c r="J4" s="147"/>
      <c r="K4" s="147"/>
      <c r="L4" s="147"/>
      <c r="M4" s="147"/>
      <c r="N4" s="147"/>
      <c r="O4" s="147" t="s">
        <v>98</v>
      </c>
      <c r="P4" s="147"/>
      <c r="Q4" s="147"/>
      <c r="R4" s="147"/>
      <c r="S4" s="147"/>
      <c r="T4" s="147"/>
      <c r="U4" s="147"/>
      <c r="V4" s="147"/>
      <c r="W4" s="147"/>
    </row>
    <row r="5" spans="3:26" ht="15" thickBot="1">
      <c r="C5" s="167" t="s">
        <v>288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</row>
    <row r="6" spans="3:26" ht="12.75" thickTop="1">
      <c r="C6" s="155" t="s">
        <v>0</v>
      </c>
      <c r="D6" s="156"/>
      <c r="E6" s="157"/>
      <c r="F6" s="164" t="s">
        <v>102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6"/>
      <c r="R6" s="168" t="s">
        <v>183</v>
      </c>
      <c r="S6" s="169"/>
      <c r="T6" s="170"/>
      <c r="U6" s="10"/>
      <c r="V6" s="10"/>
      <c r="W6" s="10"/>
      <c r="X6" s="155" t="s">
        <v>11</v>
      </c>
      <c r="Y6" s="156"/>
      <c r="Z6" s="157"/>
    </row>
    <row r="7" spans="3:26" ht="14.25">
      <c r="C7" s="158"/>
      <c r="D7" s="159"/>
      <c r="E7" s="160"/>
      <c r="F7" s="158" t="s">
        <v>99</v>
      </c>
      <c r="G7" s="159"/>
      <c r="H7" s="160"/>
      <c r="I7" s="152" t="s">
        <v>100</v>
      </c>
      <c r="J7" s="153"/>
      <c r="K7" s="154"/>
      <c r="L7" s="180" t="s">
        <v>103</v>
      </c>
      <c r="M7" s="181"/>
      <c r="N7" s="182"/>
      <c r="O7" s="180" t="s">
        <v>105</v>
      </c>
      <c r="P7" s="181"/>
      <c r="Q7" s="182"/>
      <c r="R7" s="171"/>
      <c r="S7" s="172"/>
      <c r="T7" s="173"/>
      <c r="U7" s="181" t="s">
        <v>99</v>
      </c>
      <c r="V7" s="181"/>
      <c r="W7" s="182"/>
      <c r="X7" s="158"/>
      <c r="Y7" s="159"/>
      <c r="Z7" s="160"/>
    </row>
    <row r="8" spans="3:26" ht="14.25">
      <c r="C8" s="158"/>
      <c r="D8" s="159"/>
      <c r="E8" s="160"/>
      <c r="F8" s="177"/>
      <c r="G8" s="178"/>
      <c r="H8" s="179"/>
      <c r="I8" s="152" t="s">
        <v>101</v>
      </c>
      <c r="J8" s="153"/>
      <c r="K8" s="154"/>
      <c r="L8" s="152" t="s">
        <v>104</v>
      </c>
      <c r="M8" s="153"/>
      <c r="N8" s="154"/>
      <c r="O8" s="152" t="s">
        <v>106</v>
      </c>
      <c r="P8" s="153"/>
      <c r="Q8" s="154"/>
      <c r="R8" s="174"/>
      <c r="S8" s="175"/>
      <c r="T8" s="176"/>
      <c r="U8" s="24"/>
      <c r="V8" s="24"/>
      <c r="W8" s="25"/>
      <c r="X8" s="158"/>
      <c r="Y8" s="159"/>
      <c r="Z8" s="160"/>
    </row>
    <row r="9" spans="3:26" ht="12.75" thickBot="1">
      <c r="C9" s="161"/>
      <c r="D9" s="162"/>
      <c r="E9" s="163"/>
      <c r="F9" s="21">
        <v>2022</v>
      </c>
      <c r="G9" s="22">
        <v>2023</v>
      </c>
      <c r="H9" s="20">
        <v>2024</v>
      </c>
      <c r="I9" s="21">
        <v>2022</v>
      </c>
      <c r="J9" s="22">
        <v>2023</v>
      </c>
      <c r="K9" s="20">
        <v>2024</v>
      </c>
      <c r="L9" s="21">
        <v>2022</v>
      </c>
      <c r="M9" s="22">
        <v>2023</v>
      </c>
      <c r="N9" s="20">
        <v>2024</v>
      </c>
      <c r="O9" s="21">
        <v>2022</v>
      </c>
      <c r="P9" s="22">
        <v>2023</v>
      </c>
      <c r="Q9" s="20">
        <v>2024</v>
      </c>
      <c r="R9" s="21">
        <v>2022</v>
      </c>
      <c r="S9" s="27">
        <v>2023</v>
      </c>
      <c r="T9" s="26">
        <v>2024</v>
      </c>
      <c r="U9" s="21">
        <v>2022</v>
      </c>
      <c r="V9" s="27">
        <v>2023</v>
      </c>
      <c r="W9" s="11">
        <v>2024</v>
      </c>
      <c r="X9" s="161"/>
      <c r="Y9" s="162"/>
      <c r="Z9" s="163"/>
    </row>
    <row r="10" spans="3:26" ht="12.75" thickTop="1">
      <c r="C10" s="34" t="s">
        <v>39</v>
      </c>
      <c r="D10" s="83"/>
      <c r="E10" s="84"/>
      <c r="F10" s="93">
        <v>12958</v>
      </c>
      <c r="G10" s="94">
        <v>10873</v>
      </c>
      <c r="H10" s="95">
        <v>11338</v>
      </c>
      <c r="I10" s="93">
        <v>10382</v>
      </c>
      <c r="J10" s="94">
        <v>8638</v>
      </c>
      <c r="K10" s="95">
        <v>9038</v>
      </c>
      <c r="L10" s="93">
        <v>2576</v>
      </c>
      <c r="M10" s="94">
        <v>2235</v>
      </c>
      <c r="N10" s="95">
        <v>2300</v>
      </c>
      <c r="O10" s="93">
        <v>0</v>
      </c>
      <c r="P10" s="94">
        <v>0</v>
      </c>
      <c r="Q10" s="95">
        <v>0</v>
      </c>
      <c r="R10" s="93">
        <v>3248</v>
      </c>
      <c r="S10" s="120">
        <v>3069</v>
      </c>
      <c r="T10" s="95">
        <v>3140</v>
      </c>
      <c r="U10" s="93">
        <v>16206</v>
      </c>
      <c r="V10" s="120">
        <v>13942</v>
      </c>
      <c r="W10" s="121">
        <v>14478</v>
      </c>
      <c r="X10" s="38" t="s">
        <v>12</v>
      </c>
      <c r="Y10" s="83"/>
      <c r="Z10" s="84"/>
    </row>
    <row r="11" spans="3:26" ht="12">
      <c r="C11" s="34" t="s">
        <v>41</v>
      </c>
      <c r="D11" s="83"/>
      <c r="E11" s="84"/>
      <c r="F11" s="93">
        <v>2.282</v>
      </c>
      <c r="G11" s="94">
        <v>2</v>
      </c>
      <c r="H11" s="95">
        <v>2</v>
      </c>
      <c r="I11" s="93">
        <v>2.019</v>
      </c>
      <c r="J11" s="94">
        <v>2</v>
      </c>
      <c r="K11" s="95">
        <v>2</v>
      </c>
      <c r="L11" s="93">
        <v>0</v>
      </c>
      <c r="M11" s="94">
        <v>0</v>
      </c>
      <c r="N11" s="95">
        <v>0</v>
      </c>
      <c r="O11" s="93">
        <v>0.263</v>
      </c>
      <c r="P11" s="94">
        <v>0</v>
      </c>
      <c r="Q11" s="95">
        <v>0</v>
      </c>
      <c r="R11" s="93">
        <v>10.113</v>
      </c>
      <c r="S11" s="120">
        <v>8</v>
      </c>
      <c r="T11" s="95">
        <v>7</v>
      </c>
      <c r="U11" s="93">
        <v>12.395</v>
      </c>
      <c r="V11" s="120">
        <v>10</v>
      </c>
      <c r="W11" s="121">
        <v>9</v>
      </c>
      <c r="X11" s="38" t="s">
        <v>14</v>
      </c>
      <c r="Y11" s="83"/>
      <c r="Z11" s="84"/>
    </row>
    <row r="12" spans="3:26" ht="12">
      <c r="C12" s="34" t="s">
        <v>42</v>
      </c>
      <c r="D12" s="83"/>
      <c r="E12" s="84"/>
      <c r="F12" s="93">
        <v>19440</v>
      </c>
      <c r="G12" s="94">
        <v>14455.48</v>
      </c>
      <c r="H12" s="95">
        <v>13825.212</v>
      </c>
      <c r="I12" s="93">
        <v>14019</v>
      </c>
      <c r="J12" s="94">
        <v>10093.68</v>
      </c>
      <c r="K12" s="95">
        <v>9588.996</v>
      </c>
      <c r="L12" s="93">
        <v>5316</v>
      </c>
      <c r="M12" s="94">
        <v>4252.8</v>
      </c>
      <c r="N12" s="95">
        <v>4125.216</v>
      </c>
      <c r="O12" s="93">
        <v>105</v>
      </c>
      <c r="P12" s="94">
        <v>109</v>
      </c>
      <c r="Q12" s="95">
        <v>111</v>
      </c>
      <c r="R12" s="93">
        <v>3610</v>
      </c>
      <c r="S12" s="120">
        <v>3249</v>
      </c>
      <c r="T12" s="95">
        <v>3200</v>
      </c>
      <c r="U12" s="93">
        <v>23050</v>
      </c>
      <c r="V12" s="120">
        <v>17704.48</v>
      </c>
      <c r="W12" s="121">
        <v>17025.212</v>
      </c>
      <c r="X12" s="38" t="s">
        <v>29</v>
      </c>
      <c r="Y12" s="83"/>
      <c r="Z12" s="84"/>
    </row>
    <row r="13" spans="3:26" ht="12">
      <c r="C13" s="34" t="s">
        <v>43</v>
      </c>
      <c r="D13" s="83"/>
      <c r="E13" s="84"/>
      <c r="F13" s="93">
        <v>4022.7272727272725</v>
      </c>
      <c r="G13" s="94">
        <v>3927</v>
      </c>
      <c r="H13" s="95">
        <v>3927</v>
      </c>
      <c r="I13" s="93">
        <v>3118.181818181818</v>
      </c>
      <c r="J13" s="94">
        <v>3000</v>
      </c>
      <c r="K13" s="95">
        <v>3000</v>
      </c>
      <c r="L13" s="93">
        <v>878.1818181818181</v>
      </c>
      <c r="M13" s="94">
        <v>900</v>
      </c>
      <c r="N13" s="95">
        <v>900</v>
      </c>
      <c r="O13" s="93">
        <v>26.36363636363636</v>
      </c>
      <c r="P13" s="94">
        <v>27</v>
      </c>
      <c r="Q13" s="95">
        <v>27</v>
      </c>
      <c r="R13" s="93">
        <v>1486.3636363636363</v>
      </c>
      <c r="S13" s="120">
        <v>1400</v>
      </c>
      <c r="T13" s="95">
        <v>1400</v>
      </c>
      <c r="U13" s="93">
        <v>5509.090909090909</v>
      </c>
      <c r="V13" s="120">
        <v>5327</v>
      </c>
      <c r="W13" s="121">
        <v>5327</v>
      </c>
      <c r="X13" s="38" t="s">
        <v>15</v>
      </c>
      <c r="Y13" s="83"/>
      <c r="Z13" s="84"/>
    </row>
    <row r="14" spans="3:26" ht="12">
      <c r="C14" s="34" t="s">
        <v>44</v>
      </c>
      <c r="D14" s="83"/>
      <c r="E14" s="84"/>
      <c r="F14" s="93">
        <v>47408</v>
      </c>
      <c r="G14" s="94">
        <v>45464</v>
      </c>
      <c r="H14" s="95">
        <v>47590</v>
      </c>
      <c r="I14" s="93">
        <v>24662</v>
      </c>
      <c r="J14" s="94">
        <v>21700</v>
      </c>
      <c r="K14" s="95">
        <v>22351</v>
      </c>
      <c r="L14" s="93">
        <v>22746</v>
      </c>
      <c r="M14" s="94">
        <v>23764</v>
      </c>
      <c r="N14" s="95">
        <v>25239</v>
      </c>
      <c r="O14" s="93">
        <v>0</v>
      </c>
      <c r="P14" s="94">
        <v>0</v>
      </c>
      <c r="Q14" s="95">
        <v>0</v>
      </c>
      <c r="R14" s="93">
        <v>4593</v>
      </c>
      <c r="S14" s="120">
        <v>4593</v>
      </c>
      <c r="T14" s="95">
        <v>4593</v>
      </c>
      <c r="U14" s="93">
        <v>52001</v>
      </c>
      <c r="V14" s="120">
        <v>50057</v>
      </c>
      <c r="W14" s="121">
        <v>52183</v>
      </c>
      <c r="X14" s="38" t="s">
        <v>16</v>
      </c>
      <c r="Y14" s="83"/>
      <c r="Z14" s="84"/>
    </row>
    <row r="15" spans="3:26" ht="12">
      <c r="C15" s="34" t="s">
        <v>45</v>
      </c>
      <c r="D15" s="83"/>
      <c r="E15" s="84"/>
      <c r="F15" s="93">
        <v>17300</v>
      </c>
      <c r="G15" s="94">
        <v>17070</v>
      </c>
      <c r="H15" s="95">
        <v>16770</v>
      </c>
      <c r="I15" s="93">
        <v>12491</v>
      </c>
      <c r="J15" s="94">
        <v>12500</v>
      </c>
      <c r="K15" s="95">
        <v>12500</v>
      </c>
      <c r="L15" s="93">
        <v>4559</v>
      </c>
      <c r="M15" s="94">
        <v>4300</v>
      </c>
      <c r="N15" s="95">
        <v>4000</v>
      </c>
      <c r="O15" s="93">
        <v>250</v>
      </c>
      <c r="P15" s="94">
        <v>270</v>
      </c>
      <c r="Q15" s="95">
        <v>270</v>
      </c>
      <c r="R15" s="93">
        <v>2417</v>
      </c>
      <c r="S15" s="120">
        <v>2500</v>
      </c>
      <c r="T15" s="95">
        <v>2600</v>
      </c>
      <c r="U15" s="93">
        <v>19717</v>
      </c>
      <c r="V15" s="120">
        <v>19570</v>
      </c>
      <c r="W15" s="121">
        <v>19370</v>
      </c>
      <c r="X15" s="38" t="s">
        <v>2</v>
      </c>
      <c r="Y15" s="83"/>
      <c r="Z15" s="84"/>
    </row>
    <row r="16" spans="3:26" ht="12">
      <c r="C16" s="34" t="s">
        <v>46</v>
      </c>
      <c r="D16" s="83"/>
      <c r="E16" s="84"/>
      <c r="F16" s="93">
        <v>52424.742</v>
      </c>
      <c r="G16" s="94">
        <v>50120</v>
      </c>
      <c r="H16" s="95">
        <v>46120</v>
      </c>
      <c r="I16" s="93">
        <v>41760.742</v>
      </c>
      <c r="J16" s="94">
        <v>38500</v>
      </c>
      <c r="K16" s="95">
        <v>37000</v>
      </c>
      <c r="L16" s="93">
        <v>10541.107</v>
      </c>
      <c r="M16" s="94">
        <v>11500</v>
      </c>
      <c r="N16" s="95">
        <v>9000</v>
      </c>
      <c r="O16" s="93">
        <v>122.893</v>
      </c>
      <c r="P16" s="94">
        <v>120</v>
      </c>
      <c r="Q16" s="95">
        <v>120</v>
      </c>
      <c r="R16" s="93">
        <v>8833.851</v>
      </c>
      <c r="S16" s="120">
        <v>9200</v>
      </c>
      <c r="T16" s="95">
        <v>9200</v>
      </c>
      <c r="U16" s="93">
        <v>61258.593</v>
      </c>
      <c r="V16" s="120">
        <v>59320</v>
      </c>
      <c r="W16" s="121">
        <v>55320</v>
      </c>
      <c r="X16" s="38" t="s">
        <v>17</v>
      </c>
      <c r="Y16" s="83"/>
      <c r="Z16" s="84"/>
    </row>
    <row r="17" spans="3:26" ht="12">
      <c r="C17" s="34" t="s">
        <v>47</v>
      </c>
      <c r="D17" s="83"/>
      <c r="E17" s="84"/>
      <c r="F17" s="93">
        <v>688.296955584241</v>
      </c>
      <c r="G17" s="94">
        <v>759.1327262750549</v>
      </c>
      <c r="H17" s="95">
        <v>743.0109949499779</v>
      </c>
      <c r="I17" s="93">
        <v>175.494858957104</v>
      </c>
      <c r="J17" s="94">
        <v>201.037983473238</v>
      </c>
      <c r="K17" s="95">
        <v>208.459392149374</v>
      </c>
      <c r="L17" s="93">
        <v>410.553108658582</v>
      </c>
      <c r="M17" s="94">
        <v>488.080203957178</v>
      </c>
      <c r="N17" s="95">
        <v>481.36513507426</v>
      </c>
      <c r="O17" s="93">
        <v>102.248987968555</v>
      </c>
      <c r="P17" s="94">
        <v>70.0145388446388</v>
      </c>
      <c r="Q17" s="95">
        <v>53.1864677263438</v>
      </c>
      <c r="R17" s="93">
        <v>382.762343992703</v>
      </c>
      <c r="S17" s="120">
        <v>293.969525668479</v>
      </c>
      <c r="T17" s="95">
        <v>333.206526347305</v>
      </c>
      <c r="U17" s="93">
        <v>1071.0592995769439</v>
      </c>
      <c r="V17" s="120">
        <v>1053.102251943534</v>
      </c>
      <c r="W17" s="121">
        <v>1076.217521297283</v>
      </c>
      <c r="X17" s="38" t="s">
        <v>18</v>
      </c>
      <c r="Y17" s="83"/>
      <c r="Z17" s="84"/>
    </row>
    <row r="18" spans="3:26" ht="12">
      <c r="C18" s="34" t="s">
        <v>48</v>
      </c>
      <c r="D18" s="83"/>
      <c r="E18" s="84"/>
      <c r="F18" s="93">
        <v>1797.48</v>
      </c>
      <c r="G18" s="94">
        <v>2502.044</v>
      </c>
      <c r="H18" s="95">
        <v>2502.044</v>
      </c>
      <c r="I18" s="93">
        <v>1169</v>
      </c>
      <c r="J18" s="94">
        <v>1169</v>
      </c>
      <c r="K18" s="95">
        <v>1169</v>
      </c>
      <c r="L18" s="93">
        <v>148</v>
      </c>
      <c r="M18" s="94">
        <v>852.564</v>
      </c>
      <c r="N18" s="95">
        <v>852.564</v>
      </c>
      <c r="O18" s="93">
        <v>480.48</v>
      </c>
      <c r="P18" s="94">
        <v>480.48</v>
      </c>
      <c r="Q18" s="95">
        <v>480.48</v>
      </c>
      <c r="R18" s="93">
        <v>1180</v>
      </c>
      <c r="S18" s="120">
        <v>1180</v>
      </c>
      <c r="T18" s="95">
        <v>1180</v>
      </c>
      <c r="U18" s="93">
        <v>2977.48</v>
      </c>
      <c r="V18" s="120">
        <v>3682.044</v>
      </c>
      <c r="W18" s="121">
        <v>3682.044</v>
      </c>
      <c r="X18" s="38" t="s">
        <v>19</v>
      </c>
      <c r="Y18" s="83"/>
      <c r="Z18" s="84"/>
    </row>
    <row r="19" spans="3:26" ht="12">
      <c r="C19" s="34" t="s">
        <v>49</v>
      </c>
      <c r="D19" s="83"/>
      <c r="E19" s="84"/>
      <c r="F19" s="93">
        <v>8253</v>
      </c>
      <c r="G19" s="94">
        <v>7900</v>
      </c>
      <c r="H19" s="95">
        <v>8100</v>
      </c>
      <c r="I19" s="93">
        <v>5873</v>
      </c>
      <c r="J19" s="94">
        <v>5500</v>
      </c>
      <c r="K19" s="95">
        <v>5700</v>
      </c>
      <c r="L19" s="93">
        <v>1850</v>
      </c>
      <c r="M19" s="94">
        <v>1800</v>
      </c>
      <c r="N19" s="95">
        <v>1800</v>
      </c>
      <c r="O19" s="93">
        <v>530</v>
      </c>
      <c r="P19" s="94">
        <v>600</v>
      </c>
      <c r="Q19" s="95">
        <v>600</v>
      </c>
      <c r="R19" s="93">
        <v>298</v>
      </c>
      <c r="S19" s="120">
        <v>300</v>
      </c>
      <c r="T19" s="95">
        <v>300</v>
      </c>
      <c r="U19" s="93">
        <v>8551</v>
      </c>
      <c r="V19" s="120">
        <v>8200</v>
      </c>
      <c r="W19" s="121">
        <v>8400</v>
      </c>
      <c r="X19" s="38" t="s">
        <v>20</v>
      </c>
      <c r="Y19" s="83"/>
      <c r="Z19" s="84"/>
    </row>
    <row r="20" spans="3:26" ht="12">
      <c r="C20" s="34" t="s">
        <v>73</v>
      </c>
      <c r="D20" s="83"/>
      <c r="E20" s="84"/>
      <c r="F20" s="93">
        <v>161.71</v>
      </c>
      <c r="G20" s="94">
        <v>142.98</v>
      </c>
      <c r="H20" s="95">
        <v>145.25</v>
      </c>
      <c r="I20" s="93">
        <v>124.23</v>
      </c>
      <c r="J20" s="94">
        <v>122.11</v>
      </c>
      <c r="K20" s="95">
        <v>115.17</v>
      </c>
      <c r="L20" s="93">
        <v>10.23</v>
      </c>
      <c r="M20" s="94">
        <v>5.7</v>
      </c>
      <c r="N20" s="95">
        <v>8.21</v>
      </c>
      <c r="O20" s="93">
        <v>27.25</v>
      </c>
      <c r="P20" s="94">
        <v>15.17</v>
      </c>
      <c r="Q20" s="95">
        <v>21.87</v>
      </c>
      <c r="R20" s="93">
        <v>16.68</v>
      </c>
      <c r="S20" s="120">
        <v>10.77</v>
      </c>
      <c r="T20" s="95">
        <v>12.25</v>
      </c>
      <c r="U20" s="93">
        <v>178.39000000000001</v>
      </c>
      <c r="V20" s="120">
        <v>153.75</v>
      </c>
      <c r="W20" s="121">
        <v>157.5</v>
      </c>
      <c r="X20" s="38" t="s">
        <v>72</v>
      </c>
      <c r="Y20" s="83"/>
      <c r="Z20" s="84"/>
    </row>
    <row r="21" spans="3:26" ht="12">
      <c r="C21" s="34" t="s">
        <v>289</v>
      </c>
      <c r="D21" s="83"/>
      <c r="E21" s="84"/>
      <c r="F21" s="93">
        <v>573</v>
      </c>
      <c r="G21" s="94">
        <v>553</v>
      </c>
      <c r="H21" s="95">
        <v>537</v>
      </c>
      <c r="I21" s="93">
        <v>372</v>
      </c>
      <c r="J21" s="94">
        <v>352</v>
      </c>
      <c r="K21" s="95">
        <v>349</v>
      </c>
      <c r="L21" s="93">
        <v>201</v>
      </c>
      <c r="M21" s="94">
        <v>198</v>
      </c>
      <c r="N21" s="95">
        <v>186</v>
      </c>
      <c r="O21" s="93">
        <v>0</v>
      </c>
      <c r="P21" s="94">
        <v>3</v>
      </c>
      <c r="Q21" s="95">
        <v>2</v>
      </c>
      <c r="R21" s="93">
        <v>66</v>
      </c>
      <c r="S21" s="120">
        <v>65</v>
      </c>
      <c r="T21" s="95">
        <v>63</v>
      </c>
      <c r="U21" s="93">
        <v>639</v>
      </c>
      <c r="V21" s="120">
        <v>618</v>
      </c>
      <c r="W21" s="121">
        <v>600</v>
      </c>
      <c r="X21" s="38" t="s">
        <v>225</v>
      </c>
      <c r="Y21" s="83"/>
      <c r="Z21" s="84"/>
    </row>
    <row r="22" spans="3:26" ht="12">
      <c r="C22" s="34" t="s">
        <v>51</v>
      </c>
      <c r="D22" s="83"/>
      <c r="E22" s="84"/>
      <c r="F22" s="93">
        <v>449.1</v>
      </c>
      <c r="G22" s="94">
        <v>440</v>
      </c>
      <c r="H22" s="95">
        <v>430</v>
      </c>
      <c r="I22" s="93">
        <v>173.1</v>
      </c>
      <c r="J22" s="94">
        <v>170</v>
      </c>
      <c r="K22" s="95">
        <v>165</v>
      </c>
      <c r="L22" s="93">
        <v>244</v>
      </c>
      <c r="M22" s="94">
        <v>240</v>
      </c>
      <c r="N22" s="95">
        <v>235</v>
      </c>
      <c r="O22" s="93">
        <v>32</v>
      </c>
      <c r="P22" s="94">
        <v>30</v>
      </c>
      <c r="Q22" s="95">
        <v>30</v>
      </c>
      <c r="R22" s="93">
        <v>457</v>
      </c>
      <c r="S22" s="120">
        <v>450</v>
      </c>
      <c r="T22" s="95">
        <v>450</v>
      </c>
      <c r="U22" s="93">
        <v>906.1</v>
      </c>
      <c r="V22" s="120">
        <v>890</v>
      </c>
      <c r="W22" s="121">
        <v>880</v>
      </c>
      <c r="X22" s="38" t="s">
        <v>22</v>
      </c>
      <c r="Y22" s="83"/>
      <c r="Z22" s="84"/>
    </row>
    <row r="23" spans="3:26" ht="12">
      <c r="C23" s="34" t="s">
        <v>52</v>
      </c>
      <c r="D23" s="83"/>
      <c r="E23" s="84"/>
      <c r="F23" s="93">
        <v>31940.820999999996</v>
      </c>
      <c r="G23" s="94">
        <v>32800</v>
      </c>
      <c r="H23" s="95">
        <v>33470</v>
      </c>
      <c r="I23" s="93">
        <v>15775.241</v>
      </c>
      <c r="J23" s="94">
        <v>16000</v>
      </c>
      <c r="K23" s="95">
        <v>16250</v>
      </c>
      <c r="L23" s="93">
        <v>15411.187</v>
      </c>
      <c r="M23" s="94">
        <v>15950</v>
      </c>
      <c r="N23" s="95">
        <v>16250</v>
      </c>
      <c r="O23" s="93">
        <v>754.393</v>
      </c>
      <c r="P23" s="94">
        <v>850</v>
      </c>
      <c r="Q23" s="95">
        <v>970</v>
      </c>
      <c r="R23" s="93">
        <v>3626.741</v>
      </c>
      <c r="S23" s="120">
        <v>3820</v>
      </c>
      <c r="T23" s="95">
        <v>3950</v>
      </c>
      <c r="U23" s="93">
        <v>35567.562</v>
      </c>
      <c r="V23" s="120">
        <v>36620</v>
      </c>
      <c r="W23" s="121">
        <v>37420</v>
      </c>
      <c r="X23" s="38" t="s">
        <v>23</v>
      </c>
      <c r="Y23" s="83"/>
      <c r="Z23" s="84"/>
    </row>
    <row r="24" spans="3:26" ht="12">
      <c r="C24" s="34" t="s">
        <v>53</v>
      </c>
      <c r="D24" s="83"/>
      <c r="E24" s="84"/>
      <c r="F24" s="93">
        <v>3045</v>
      </c>
      <c r="G24" s="94">
        <v>3210</v>
      </c>
      <c r="H24" s="95">
        <v>3150</v>
      </c>
      <c r="I24" s="93">
        <v>1682</v>
      </c>
      <c r="J24" s="94">
        <v>1710</v>
      </c>
      <c r="K24" s="95">
        <v>1700</v>
      </c>
      <c r="L24" s="93">
        <v>1213</v>
      </c>
      <c r="M24" s="94">
        <v>1350</v>
      </c>
      <c r="N24" s="95">
        <v>1300</v>
      </c>
      <c r="O24" s="93">
        <v>150</v>
      </c>
      <c r="P24" s="94">
        <v>150</v>
      </c>
      <c r="Q24" s="95">
        <v>150</v>
      </c>
      <c r="R24" s="93">
        <v>996</v>
      </c>
      <c r="S24" s="120">
        <v>990</v>
      </c>
      <c r="T24" s="95">
        <v>980</v>
      </c>
      <c r="U24" s="93">
        <v>4041</v>
      </c>
      <c r="V24" s="120">
        <v>4200</v>
      </c>
      <c r="W24" s="121">
        <v>4130</v>
      </c>
      <c r="X24" s="38" t="s">
        <v>3</v>
      </c>
      <c r="Y24" s="83"/>
      <c r="Z24" s="84"/>
    </row>
    <row r="25" spans="3:26" ht="12">
      <c r="C25" s="34" t="s">
        <v>224</v>
      </c>
      <c r="D25" s="83"/>
      <c r="E25" s="84"/>
      <c r="F25" s="93">
        <v>279</v>
      </c>
      <c r="G25" s="94">
        <v>290</v>
      </c>
      <c r="H25" s="95">
        <v>301</v>
      </c>
      <c r="I25" s="93">
        <v>178</v>
      </c>
      <c r="J25" s="94">
        <v>184</v>
      </c>
      <c r="K25" s="95">
        <v>190</v>
      </c>
      <c r="L25" s="93">
        <v>66</v>
      </c>
      <c r="M25" s="94">
        <v>70</v>
      </c>
      <c r="N25" s="95">
        <v>73</v>
      </c>
      <c r="O25" s="93">
        <v>35</v>
      </c>
      <c r="P25" s="94">
        <v>36</v>
      </c>
      <c r="Q25" s="95">
        <v>38</v>
      </c>
      <c r="R25" s="93">
        <v>141</v>
      </c>
      <c r="S25" s="120">
        <v>146</v>
      </c>
      <c r="T25" s="95">
        <v>160</v>
      </c>
      <c r="U25" s="93">
        <v>420</v>
      </c>
      <c r="V25" s="120">
        <v>436</v>
      </c>
      <c r="W25" s="121">
        <v>461</v>
      </c>
      <c r="X25" s="38" t="s">
        <v>223</v>
      </c>
      <c r="Y25" s="83"/>
      <c r="Z25" s="84"/>
    </row>
    <row r="26" spans="3:26" ht="12">
      <c r="C26" s="34" t="s">
        <v>54</v>
      </c>
      <c r="D26" s="83"/>
      <c r="E26" s="84"/>
      <c r="F26" s="93">
        <v>3324.987</v>
      </c>
      <c r="G26" s="94">
        <v>3160</v>
      </c>
      <c r="H26" s="95">
        <v>3120</v>
      </c>
      <c r="I26" s="93">
        <v>2559.431</v>
      </c>
      <c r="J26" s="94">
        <v>2430</v>
      </c>
      <c r="K26" s="95">
        <v>2400</v>
      </c>
      <c r="L26" s="93">
        <v>747.849</v>
      </c>
      <c r="M26" s="94">
        <v>710</v>
      </c>
      <c r="N26" s="95">
        <v>700</v>
      </c>
      <c r="O26" s="93">
        <v>17.707</v>
      </c>
      <c r="P26" s="94">
        <v>20</v>
      </c>
      <c r="Q26" s="95">
        <v>20</v>
      </c>
      <c r="R26" s="93">
        <v>258.997</v>
      </c>
      <c r="S26" s="120">
        <v>260</v>
      </c>
      <c r="T26" s="95">
        <v>275</v>
      </c>
      <c r="U26" s="93">
        <v>3583.984</v>
      </c>
      <c r="V26" s="120">
        <v>3420</v>
      </c>
      <c r="W26" s="121">
        <v>3395</v>
      </c>
      <c r="X26" s="38" t="s">
        <v>24</v>
      </c>
      <c r="Y26" s="83"/>
      <c r="Z26" s="84"/>
    </row>
    <row r="27" spans="3:26" ht="12">
      <c r="C27" s="34" t="s">
        <v>55</v>
      </c>
      <c r="D27" s="83"/>
      <c r="E27" s="84"/>
      <c r="F27" s="93">
        <v>1965.805624753511</v>
      </c>
      <c r="G27" s="94">
        <v>2586</v>
      </c>
      <c r="H27" s="95">
        <v>2386</v>
      </c>
      <c r="I27" s="93">
        <v>1687.2827504999998</v>
      </c>
      <c r="J27" s="94">
        <v>2150</v>
      </c>
      <c r="K27" s="95">
        <v>2000</v>
      </c>
      <c r="L27" s="93">
        <v>274.5228742535112</v>
      </c>
      <c r="M27" s="94">
        <v>430</v>
      </c>
      <c r="N27" s="95">
        <v>380</v>
      </c>
      <c r="O27" s="93">
        <v>4</v>
      </c>
      <c r="P27" s="94">
        <v>6</v>
      </c>
      <c r="Q27" s="95">
        <v>6</v>
      </c>
      <c r="R27" s="93">
        <v>191.32475376956526</v>
      </c>
      <c r="S27" s="120">
        <v>240</v>
      </c>
      <c r="T27" s="95">
        <v>220</v>
      </c>
      <c r="U27" s="93">
        <v>2157.130378523076</v>
      </c>
      <c r="V27" s="120">
        <v>2826</v>
      </c>
      <c r="W27" s="121">
        <v>2606</v>
      </c>
      <c r="X27" s="38" t="s">
        <v>25</v>
      </c>
      <c r="Y27" s="83"/>
      <c r="Z27" s="84"/>
    </row>
    <row r="28" spans="3:26" ht="12">
      <c r="C28" s="34" t="s">
        <v>56</v>
      </c>
      <c r="D28" s="83"/>
      <c r="E28" s="84"/>
      <c r="F28" s="93">
        <v>7435.2029999999995</v>
      </c>
      <c r="G28" s="94">
        <v>7889.32705734468</v>
      </c>
      <c r="H28" s="95">
        <v>7889.32705734468</v>
      </c>
      <c r="I28" s="93">
        <v>3420.285</v>
      </c>
      <c r="J28" s="94">
        <v>3629.1876623045996</v>
      </c>
      <c r="K28" s="95">
        <v>3629.1876623045996</v>
      </c>
      <c r="L28" s="93">
        <v>3754.28</v>
      </c>
      <c r="M28" s="94">
        <v>3983.5822619568003</v>
      </c>
      <c r="N28" s="95">
        <v>3983.5822619568003</v>
      </c>
      <c r="O28" s="93">
        <v>260.638</v>
      </c>
      <c r="P28" s="94">
        <v>276.55713308327995</v>
      </c>
      <c r="Q28" s="95">
        <v>276.55713308327995</v>
      </c>
      <c r="R28" s="93">
        <v>2243.054470607554</v>
      </c>
      <c r="S28" s="120">
        <v>2380.054764619355</v>
      </c>
      <c r="T28" s="95">
        <v>2380.054764619355</v>
      </c>
      <c r="U28" s="93">
        <v>9678.257470607554</v>
      </c>
      <c r="V28" s="120">
        <v>10269.381821964034</v>
      </c>
      <c r="W28" s="121">
        <v>10269.381821964034</v>
      </c>
      <c r="X28" s="38" t="s">
        <v>26</v>
      </c>
      <c r="Y28" s="83"/>
      <c r="Z28" s="84"/>
    </row>
    <row r="29" spans="3:26" ht="12">
      <c r="C29" s="34" t="s">
        <v>57</v>
      </c>
      <c r="D29" s="83"/>
      <c r="E29" s="84"/>
      <c r="F29" s="93">
        <v>64603</v>
      </c>
      <c r="G29" s="94">
        <v>62760</v>
      </c>
      <c r="H29" s="95">
        <v>62873</v>
      </c>
      <c r="I29" s="93">
        <v>38100</v>
      </c>
      <c r="J29" s="94">
        <v>37300</v>
      </c>
      <c r="K29" s="95">
        <v>36900</v>
      </c>
      <c r="L29" s="93">
        <v>26353</v>
      </c>
      <c r="M29" s="94">
        <v>25310</v>
      </c>
      <c r="N29" s="95">
        <v>25823</v>
      </c>
      <c r="O29" s="93">
        <v>150</v>
      </c>
      <c r="P29" s="94">
        <v>150</v>
      </c>
      <c r="Q29" s="95">
        <v>150</v>
      </c>
      <c r="R29" s="93">
        <v>3000</v>
      </c>
      <c r="S29" s="120">
        <v>3008</v>
      </c>
      <c r="T29" s="95">
        <v>3008</v>
      </c>
      <c r="U29" s="93">
        <v>67603</v>
      </c>
      <c r="V29" s="120">
        <v>65768</v>
      </c>
      <c r="W29" s="121">
        <v>65881</v>
      </c>
      <c r="X29" s="38" t="s">
        <v>27</v>
      </c>
      <c r="Y29" s="83"/>
      <c r="Z29" s="84"/>
    </row>
    <row r="30" spans="3:26" ht="12">
      <c r="C30" s="34" t="s">
        <v>58</v>
      </c>
      <c r="D30" s="83"/>
      <c r="E30" s="84"/>
      <c r="F30" s="93">
        <v>2578</v>
      </c>
      <c r="G30" s="94">
        <v>2639</v>
      </c>
      <c r="H30" s="95">
        <v>2689</v>
      </c>
      <c r="I30" s="93">
        <v>2290</v>
      </c>
      <c r="J30" s="94">
        <v>2350</v>
      </c>
      <c r="K30" s="95">
        <v>2400</v>
      </c>
      <c r="L30" s="93">
        <v>279</v>
      </c>
      <c r="M30" s="94">
        <v>280</v>
      </c>
      <c r="N30" s="95">
        <v>280</v>
      </c>
      <c r="O30" s="93">
        <v>9</v>
      </c>
      <c r="P30" s="94">
        <v>9</v>
      </c>
      <c r="Q30" s="95">
        <v>9</v>
      </c>
      <c r="R30" s="93">
        <v>769</v>
      </c>
      <c r="S30" s="120">
        <v>770</v>
      </c>
      <c r="T30" s="95">
        <v>775</v>
      </c>
      <c r="U30" s="93">
        <v>3347</v>
      </c>
      <c r="V30" s="120">
        <v>3409</v>
      </c>
      <c r="W30" s="121">
        <v>3464</v>
      </c>
      <c r="X30" s="38" t="s">
        <v>28</v>
      </c>
      <c r="Y30" s="83"/>
      <c r="Z30" s="84"/>
    </row>
    <row r="31" spans="3:26" ht="12.75" thickBot="1">
      <c r="C31" s="34" t="s">
        <v>59</v>
      </c>
      <c r="D31" s="83"/>
      <c r="E31" s="84"/>
      <c r="F31" s="93">
        <v>7486.340595594832</v>
      </c>
      <c r="G31" s="94">
        <v>7076</v>
      </c>
      <c r="H31" s="95">
        <v>7076</v>
      </c>
      <c r="I31" s="93">
        <v>5452.5955857654</v>
      </c>
      <c r="J31" s="94">
        <v>5180</v>
      </c>
      <c r="K31" s="95">
        <v>5180</v>
      </c>
      <c r="L31" s="93">
        <v>1633.3870943599998</v>
      </c>
      <c r="M31" s="94">
        <v>1516</v>
      </c>
      <c r="N31" s="95">
        <v>1516</v>
      </c>
      <c r="O31" s="93">
        <v>400.35791546943244</v>
      </c>
      <c r="P31" s="94">
        <v>380</v>
      </c>
      <c r="Q31" s="95">
        <v>380</v>
      </c>
      <c r="R31" s="93">
        <v>1571.2</v>
      </c>
      <c r="S31" s="120">
        <v>1571</v>
      </c>
      <c r="T31" s="95">
        <v>1571</v>
      </c>
      <c r="U31" s="93">
        <v>9057.540595594832</v>
      </c>
      <c r="V31" s="120">
        <v>8647</v>
      </c>
      <c r="W31" s="121">
        <v>8647</v>
      </c>
      <c r="X31" s="38" t="s">
        <v>30</v>
      </c>
      <c r="Y31" s="83"/>
      <c r="Z31" s="84"/>
    </row>
    <row r="32" spans="3:26" ht="13.5" thickBot="1" thickTop="1">
      <c r="C32" s="14" t="s">
        <v>4</v>
      </c>
      <c r="D32" s="87"/>
      <c r="E32" s="88"/>
      <c r="F32" s="68">
        <v>288136.4954486599</v>
      </c>
      <c r="G32" s="69">
        <v>276618.9637836197</v>
      </c>
      <c r="H32" s="70">
        <v>274983.8440522947</v>
      </c>
      <c r="I32" s="68">
        <v>185466.60301340432</v>
      </c>
      <c r="J32" s="69">
        <v>172881.01564577784</v>
      </c>
      <c r="K32" s="70">
        <v>171835.813054454</v>
      </c>
      <c r="L32" s="68">
        <v>99212.29789545391</v>
      </c>
      <c r="M32" s="69">
        <v>100135.72646591398</v>
      </c>
      <c r="N32" s="70">
        <v>99432.93739703107</v>
      </c>
      <c r="O32" s="68">
        <v>3457.594539801624</v>
      </c>
      <c r="P32" s="69">
        <v>3602.2216719279186</v>
      </c>
      <c r="Q32" s="70">
        <v>3715.0936008096237</v>
      </c>
      <c r="R32" s="68">
        <v>39396.087204733456</v>
      </c>
      <c r="S32" s="124">
        <v>39503.794290287835</v>
      </c>
      <c r="T32" s="70">
        <v>39797.51129096666</v>
      </c>
      <c r="U32" s="68">
        <v>327532.5826533934</v>
      </c>
      <c r="V32" s="124">
        <v>316122.7580739075</v>
      </c>
      <c r="W32" s="125">
        <v>314781.35534326127</v>
      </c>
      <c r="X32" s="14" t="s">
        <v>4</v>
      </c>
      <c r="Y32" s="87"/>
      <c r="Z32" s="88"/>
    </row>
    <row r="33" spans="3:26" ht="12.75" thickTop="1">
      <c r="C33" s="80" t="s">
        <v>61</v>
      </c>
      <c r="D33" s="81"/>
      <c r="E33" s="82"/>
      <c r="F33" s="90">
        <v>114658.8884379131</v>
      </c>
      <c r="G33" s="91">
        <v>112906.85009938337</v>
      </c>
      <c r="H33" s="92">
        <v>112906.85009938337</v>
      </c>
      <c r="I33" s="90">
        <v>110046</v>
      </c>
      <c r="J33" s="91">
        <v>108423.797924722</v>
      </c>
      <c r="K33" s="92">
        <v>108423.797924722</v>
      </c>
      <c r="L33" s="90">
        <v>4228.95259230272</v>
      </c>
      <c r="M33" s="91">
        <v>4021.46125572355</v>
      </c>
      <c r="N33" s="92">
        <v>4021.46125572355</v>
      </c>
      <c r="O33" s="90">
        <v>383.935845610385</v>
      </c>
      <c r="P33" s="91">
        <v>461.590918937821</v>
      </c>
      <c r="Q33" s="92">
        <v>461.590918937821</v>
      </c>
      <c r="R33" s="90">
        <v>806.010583559152</v>
      </c>
      <c r="S33" s="118">
        <v>946.45213473326</v>
      </c>
      <c r="T33" s="92">
        <v>946.45213473326</v>
      </c>
      <c r="U33" s="90">
        <v>115464.89902147226</v>
      </c>
      <c r="V33" s="118">
        <v>113853.30223411664</v>
      </c>
      <c r="W33" s="119">
        <v>113853.30223411664</v>
      </c>
      <c r="X33" s="42" t="s">
        <v>1</v>
      </c>
      <c r="Y33" s="81"/>
      <c r="Z33" s="82"/>
    </row>
    <row r="34" spans="3:26" ht="12.75" thickBot="1">
      <c r="C34" s="56" t="s">
        <v>62</v>
      </c>
      <c r="D34" s="85"/>
      <c r="E34" s="86"/>
      <c r="F34" s="96">
        <v>306118.695</v>
      </c>
      <c r="G34" s="97">
        <v>309360</v>
      </c>
      <c r="H34" s="98">
        <v>313639</v>
      </c>
      <c r="I34" s="96">
        <v>152798.695</v>
      </c>
      <c r="J34" s="97">
        <v>154479</v>
      </c>
      <c r="K34" s="98">
        <v>156695</v>
      </c>
      <c r="L34" s="96">
        <v>141226</v>
      </c>
      <c r="M34" s="97">
        <v>142779</v>
      </c>
      <c r="N34" s="98">
        <v>144827</v>
      </c>
      <c r="O34" s="96">
        <v>12094</v>
      </c>
      <c r="P34" s="97">
        <v>12102</v>
      </c>
      <c r="Q34" s="98">
        <v>12117</v>
      </c>
      <c r="R34" s="96">
        <v>37619</v>
      </c>
      <c r="S34" s="122">
        <v>37609</v>
      </c>
      <c r="T34" s="98">
        <v>37606</v>
      </c>
      <c r="U34" s="96">
        <v>343737.695</v>
      </c>
      <c r="V34" s="122">
        <v>346969</v>
      </c>
      <c r="W34" s="123">
        <v>351245</v>
      </c>
      <c r="X34" s="57" t="s">
        <v>32</v>
      </c>
      <c r="Y34" s="85"/>
      <c r="Z34" s="86"/>
    </row>
    <row r="35" spans="3:26" ht="13.5" thickBot="1" thickTop="1">
      <c r="C35" s="14" t="s">
        <v>5</v>
      </c>
      <c r="D35" s="12"/>
      <c r="E35" s="13"/>
      <c r="F35" s="68">
        <v>420777.5834379131</v>
      </c>
      <c r="G35" s="69">
        <v>422266.8500993834</v>
      </c>
      <c r="H35" s="70">
        <v>426545.8500993834</v>
      </c>
      <c r="I35" s="68">
        <v>262844.695</v>
      </c>
      <c r="J35" s="69">
        <v>262902.797924722</v>
      </c>
      <c r="K35" s="70">
        <v>265118.797924722</v>
      </c>
      <c r="L35" s="68">
        <v>145454.95259230272</v>
      </c>
      <c r="M35" s="69">
        <v>146800.46125572355</v>
      </c>
      <c r="N35" s="70">
        <v>148848.46125572355</v>
      </c>
      <c r="O35" s="68">
        <v>12477.935845610386</v>
      </c>
      <c r="P35" s="69">
        <v>12563.590918937822</v>
      </c>
      <c r="Q35" s="70">
        <v>12578.590918937822</v>
      </c>
      <c r="R35" s="68">
        <v>38425.01058355915</v>
      </c>
      <c r="S35" s="124">
        <v>38555.45213473326</v>
      </c>
      <c r="T35" s="70">
        <v>38552.45213473326</v>
      </c>
      <c r="U35" s="68">
        <v>459202.59402147227</v>
      </c>
      <c r="V35" s="124">
        <v>460822.30223411665</v>
      </c>
      <c r="W35" s="70">
        <v>465098.30223411665</v>
      </c>
      <c r="X35" s="17" t="s">
        <v>63</v>
      </c>
      <c r="Y35" s="8"/>
      <c r="Z35" s="9"/>
    </row>
    <row r="36" spans="5:15" ht="15" thickTop="1">
      <c r="E36" s="28" t="s">
        <v>110</v>
      </c>
      <c r="F36" t="s">
        <v>107</v>
      </c>
      <c r="N36" s="28" t="s">
        <v>110</v>
      </c>
      <c r="O36" t="s">
        <v>115</v>
      </c>
    </row>
    <row r="37" spans="5:15" ht="14.25">
      <c r="E37" s="23"/>
      <c r="F37" t="s">
        <v>108</v>
      </c>
      <c r="N37" s="23"/>
      <c r="O37" t="s">
        <v>116</v>
      </c>
    </row>
    <row r="38" spans="5:15" ht="14.25">
      <c r="E38" s="28" t="s">
        <v>111</v>
      </c>
      <c r="F38" t="s">
        <v>109</v>
      </c>
      <c r="N38" s="28" t="s">
        <v>111</v>
      </c>
      <c r="O38" t="s">
        <v>117</v>
      </c>
    </row>
    <row r="39" spans="5:15" ht="14.25">
      <c r="E39" s="28" t="s">
        <v>112</v>
      </c>
      <c r="F39" t="s">
        <v>113</v>
      </c>
      <c r="N39" s="28" t="s">
        <v>112</v>
      </c>
      <c r="O39" t="s">
        <v>118</v>
      </c>
    </row>
    <row r="40" spans="6:15" ht="12">
      <c r="F40" t="s">
        <v>114</v>
      </c>
      <c r="O40" t="s">
        <v>119</v>
      </c>
    </row>
  </sheetData>
  <sheetProtection/>
  <mergeCells count="18">
    <mergeCell ref="F7:H8"/>
    <mergeCell ref="I7:K7"/>
    <mergeCell ref="L7:N7"/>
    <mergeCell ref="O7:Q7"/>
    <mergeCell ref="U7:W7"/>
    <mergeCell ref="I8:K8"/>
    <mergeCell ref="L8:N8"/>
    <mergeCell ref="O8:Q8"/>
    <mergeCell ref="C6:E9"/>
    <mergeCell ref="F6:Q6"/>
    <mergeCell ref="C2:Z2"/>
    <mergeCell ref="F3:N3"/>
    <mergeCell ref="O3:W3"/>
    <mergeCell ref="F4:N4"/>
    <mergeCell ref="O4:W4"/>
    <mergeCell ref="C5:Z5"/>
    <mergeCell ref="R6:T8"/>
    <mergeCell ref="X6:Z9"/>
  </mergeCells>
  <conditionalFormatting sqref="C10:X35">
    <cfRule type="expression" priority="1" dxfId="0" stopIfTrue="1">
      <formula>AG10&gt;2</formula>
    </cfRule>
  </conditionalFormatting>
  <printOptions/>
  <pageMargins left="0.7" right="0.7" top="0.75" bottom="0.75" header="0.3" footer="0.3"/>
  <pageSetup horizontalDpi="1200" verticalDpi="12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2:Z40"/>
  <sheetViews>
    <sheetView zoomScalePageLayoutView="0" workbookViewId="0" topLeftCell="A1">
      <selection activeCell="B26" sqref="B26"/>
    </sheetView>
  </sheetViews>
  <sheetFormatPr defaultColWidth="9.140625" defaultRowHeight="12.75"/>
  <sheetData>
    <row r="2" spans="3:26" ht="12.75">
      <c r="C2" s="146" t="s">
        <v>86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6:23" ht="12.75">
      <c r="F3" s="146" t="s">
        <v>96</v>
      </c>
      <c r="G3" s="146"/>
      <c r="H3" s="146"/>
      <c r="I3" s="146"/>
      <c r="J3" s="146"/>
      <c r="K3" s="146"/>
      <c r="L3" s="146"/>
      <c r="M3" s="146"/>
      <c r="N3" s="146"/>
      <c r="O3" s="146" t="s">
        <v>97</v>
      </c>
      <c r="P3" s="146"/>
      <c r="Q3" s="146"/>
      <c r="R3" s="146"/>
      <c r="S3" s="146"/>
      <c r="T3" s="146"/>
      <c r="U3" s="146"/>
      <c r="V3" s="146"/>
      <c r="W3" s="146"/>
    </row>
    <row r="4" spans="6:23" ht="12">
      <c r="F4" s="147" t="s">
        <v>157</v>
      </c>
      <c r="G4" s="147"/>
      <c r="H4" s="147"/>
      <c r="I4" s="147"/>
      <c r="J4" s="147"/>
      <c r="K4" s="147"/>
      <c r="L4" s="147"/>
      <c r="M4" s="147"/>
      <c r="N4" s="147"/>
      <c r="O4" s="147" t="s">
        <v>121</v>
      </c>
      <c r="P4" s="147"/>
      <c r="Q4" s="147"/>
      <c r="R4" s="147"/>
      <c r="S4" s="147"/>
      <c r="T4" s="147"/>
      <c r="U4" s="147"/>
      <c r="V4" s="147"/>
      <c r="W4" s="147"/>
    </row>
    <row r="5" spans="3:26" ht="15" thickBot="1">
      <c r="C5" s="167" t="s">
        <v>288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</row>
    <row r="6" spans="3:26" ht="12.75" thickTop="1">
      <c r="C6" s="155" t="s">
        <v>0</v>
      </c>
      <c r="D6" s="156"/>
      <c r="E6" s="157"/>
      <c r="F6" s="164" t="s">
        <v>102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6"/>
      <c r="R6" s="168" t="s">
        <v>183</v>
      </c>
      <c r="S6" s="169"/>
      <c r="T6" s="170"/>
      <c r="U6" s="10"/>
      <c r="V6" s="10"/>
      <c r="W6" s="10"/>
      <c r="X6" s="155" t="s">
        <v>11</v>
      </c>
      <c r="Y6" s="156"/>
      <c r="Z6" s="157"/>
    </row>
    <row r="7" spans="3:26" ht="14.25">
      <c r="C7" s="158"/>
      <c r="D7" s="159"/>
      <c r="E7" s="160"/>
      <c r="F7" s="158" t="s">
        <v>99</v>
      </c>
      <c r="G7" s="159"/>
      <c r="H7" s="160"/>
      <c r="I7" s="152" t="s">
        <v>100</v>
      </c>
      <c r="J7" s="153"/>
      <c r="K7" s="154"/>
      <c r="L7" s="180" t="s">
        <v>103</v>
      </c>
      <c r="M7" s="181"/>
      <c r="N7" s="182"/>
      <c r="O7" s="180" t="s">
        <v>105</v>
      </c>
      <c r="P7" s="181"/>
      <c r="Q7" s="182"/>
      <c r="R7" s="171"/>
      <c r="S7" s="172"/>
      <c r="T7" s="173"/>
      <c r="U7" s="181" t="s">
        <v>99</v>
      </c>
      <c r="V7" s="181"/>
      <c r="W7" s="182"/>
      <c r="X7" s="158"/>
      <c r="Y7" s="159"/>
      <c r="Z7" s="160"/>
    </row>
    <row r="8" spans="3:26" ht="14.25">
      <c r="C8" s="158"/>
      <c r="D8" s="159"/>
      <c r="E8" s="160"/>
      <c r="F8" s="177"/>
      <c r="G8" s="178"/>
      <c r="H8" s="179"/>
      <c r="I8" s="152" t="s">
        <v>101</v>
      </c>
      <c r="J8" s="153"/>
      <c r="K8" s="154"/>
      <c r="L8" s="152" t="s">
        <v>104</v>
      </c>
      <c r="M8" s="153"/>
      <c r="N8" s="154"/>
      <c r="O8" s="152" t="s">
        <v>106</v>
      </c>
      <c r="P8" s="153"/>
      <c r="Q8" s="154"/>
      <c r="R8" s="174"/>
      <c r="S8" s="175"/>
      <c r="T8" s="176"/>
      <c r="U8" s="24"/>
      <c r="V8" s="24"/>
      <c r="W8" s="25"/>
      <c r="X8" s="158"/>
      <c r="Y8" s="159"/>
      <c r="Z8" s="160"/>
    </row>
    <row r="9" spans="3:26" ht="12.75" thickBot="1">
      <c r="C9" s="161"/>
      <c r="D9" s="162"/>
      <c r="E9" s="163"/>
      <c r="F9" s="21">
        <v>2022</v>
      </c>
      <c r="G9" s="22">
        <v>2023</v>
      </c>
      <c r="H9" s="20">
        <v>2024</v>
      </c>
      <c r="I9" s="21">
        <v>2022</v>
      </c>
      <c r="J9" s="22">
        <v>2023</v>
      </c>
      <c r="K9" s="20">
        <v>2024</v>
      </c>
      <c r="L9" s="21">
        <v>2022</v>
      </c>
      <c r="M9" s="22">
        <v>2023</v>
      </c>
      <c r="N9" s="20">
        <v>2024</v>
      </c>
      <c r="O9" s="21">
        <v>2022</v>
      </c>
      <c r="P9" s="22">
        <v>2023</v>
      </c>
      <c r="Q9" s="20">
        <v>2024</v>
      </c>
      <c r="R9" s="21">
        <v>2022</v>
      </c>
      <c r="S9" s="27">
        <v>2023</v>
      </c>
      <c r="T9" s="26">
        <v>2024</v>
      </c>
      <c r="U9" s="21">
        <v>2022</v>
      </c>
      <c r="V9" s="27">
        <v>2023</v>
      </c>
      <c r="W9" s="11">
        <v>2024</v>
      </c>
      <c r="X9" s="161"/>
      <c r="Y9" s="162"/>
      <c r="Z9" s="163"/>
    </row>
    <row r="10" spans="3:26" ht="12.75" thickTop="1">
      <c r="C10" s="34" t="s">
        <v>39</v>
      </c>
      <c r="D10" s="83"/>
      <c r="E10" s="84"/>
      <c r="F10" s="93">
        <v>976.8199999999999</v>
      </c>
      <c r="G10" s="94">
        <v>843</v>
      </c>
      <c r="H10" s="95">
        <v>887</v>
      </c>
      <c r="I10" s="93">
        <v>329.415</v>
      </c>
      <c r="J10" s="94">
        <v>266</v>
      </c>
      <c r="K10" s="95">
        <v>300</v>
      </c>
      <c r="L10" s="93">
        <v>647.405</v>
      </c>
      <c r="M10" s="94">
        <v>577</v>
      </c>
      <c r="N10" s="95">
        <v>587</v>
      </c>
      <c r="O10" s="93">
        <v>0</v>
      </c>
      <c r="P10" s="94">
        <v>0</v>
      </c>
      <c r="Q10" s="95">
        <v>0</v>
      </c>
      <c r="R10" s="93">
        <v>2176</v>
      </c>
      <c r="S10" s="120">
        <v>2046</v>
      </c>
      <c r="T10" s="95">
        <v>2094</v>
      </c>
      <c r="U10" s="93">
        <v>3152.8199999999997</v>
      </c>
      <c r="V10" s="120">
        <v>2889</v>
      </c>
      <c r="W10" s="121">
        <v>2981</v>
      </c>
      <c r="X10" s="38" t="s">
        <v>12</v>
      </c>
      <c r="Y10" s="83"/>
      <c r="Z10" s="84"/>
    </row>
    <row r="11" spans="3:26" ht="12">
      <c r="C11" s="34" t="s">
        <v>41</v>
      </c>
      <c r="D11" s="83"/>
      <c r="E11" s="84"/>
      <c r="F11" s="93">
        <v>0.321</v>
      </c>
      <c r="G11" s="94">
        <v>0</v>
      </c>
      <c r="H11" s="95">
        <v>0</v>
      </c>
      <c r="I11" s="93">
        <v>0.321</v>
      </c>
      <c r="J11" s="94">
        <v>0</v>
      </c>
      <c r="K11" s="95">
        <v>0</v>
      </c>
      <c r="L11" s="93">
        <v>0</v>
      </c>
      <c r="M11" s="94">
        <v>0</v>
      </c>
      <c r="N11" s="95">
        <v>0</v>
      </c>
      <c r="O11" s="93">
        <v>0</v>
      </c>
      <c r="P11" s="94">
        <v>0</v>
      </c>
      <c r="Q11" s="95">
        <v>0</v>
      </c>
      <c r="R11" s="93">
        <v>1.102</v>
      </c>
      <c r="S11" s="120">
        <v>1</v>
      </c>
      <c r="T11" s="95">
        <v>1</v>
      </c>
      <c r="U11" s="93">
        <v>1.423</v>
      </c>
      <c r="V11" s="120">
        <v>1</v>
      </c>
      <c r="W11" s="121">
        <v>1</v>
      </c>
      <c r="X11" s="38" t="s">
        <v>14</v>
      </c>
      <c r="Y11" s="83"/>
      <c r="Z11" s="84"/>
    </row>
    <row r="12" spans="3:26" ht="12">
      <c r="C12" s="34" t="s">
        <v>42</v>
      </c>
      <c r="D12" s="83"/>
      <c r="E12" s="84"/>
      <c r="F12" s="93">
        <v>1268</v>
      </c>
      <c r="G12" s="94">
        <v>1079.25</v>
      </c>
      <c r="H12" s="95">
        <v>1071.44</v>
      </c>
      <c r="I12" s="93">
        <v>616</v>
      </c>
      <c r="J12" s="94">
        <v>523.6</v>
      </c>
      <c r="K12" s="95">
        <v>517.44</v>
      </c>
      <c r="L12" s="93">
        <v>649</v>
      </c>
      <c r="M12" s="94">
        <v>551.65</v>
      </c>
      <c r="N12" s="95">
        <v>550</v>
      </c>
      <c r="O12" s="93">
        <v>3</v>
      </c>
      <c r="P12" s="94">
        <v>4</v>
      </c>
      <c r="Q12" s="95">
        <v>4</v>
      </c>
      <c r="R12" s="93">
        <v>795</v>
      </c>
      <c r="S12" s="120">
        <v>715.5</v>
      </c>
      <c r="T12" s="95">
        <v>700</v>
      </c>
      <c r="U12" s="93">
        <v>2063</v>
      </c>
      <c r="V12" s="120">
        <v>1794.75</v>
      </c>
      <c r="W12" s="121">
        <v>1771.44</v>
      </c>
      <c r="X12" s="38" t="s">
        <v>29</v>
      </c>
      <c r="Y12" s="83"/>
      <c r="Z12" s="84"/>
    </row>
    <row r="13" spans="3:26" ht="12">
      <c r="C13" s="34" t="s">
        <v>43</v>
      </c>
      <c r="D13" s="83"/>
      <c r="E13" s="84"/>
      <c r="F13" s="93">
        <v>2451.666666666667</v>
      </c>
      <c r="G13" s="94">
        <v>2474</v>
      </c>
      <c r="H13" s="95">
        <v>2474</v>
      </c>
      <c r="I13" s="93">
        <v>1157.5</v>
      </c>
      <c r="J13" s="94">
        <v>1200</v>
      </c>
      <c r="K13" s="95">
        <v>1200</v>
      </c>
      <c r="L13" s="93">
        <v>1270</v>
      </c>
      <c r="M13" s="94">
        <v>1250</v>
      </c>
      <c r="N13" s="95">
        <v>1250</v>
      </c>
      <c r="O13" s="93">
        <v>24.166666666666668</v>
      </c>
      <c r="P13" s="94">
        <v>24</v>
      </c>
      <c r="Q13" s="95">
        <v>24</v>
      </c>
      <c r="R13" s="93">
        <v>2580</v>
      </c>
      <c r="S13" s="120">
        <v>2400</v>
      </c>
      <c r="T13" s="95">
        <v>2400</v>
      </c>
      <c r="U13" s="93">
        <v>5031.666666666667</v>
      </c>
      <c r="V13" s="120">
        <v>4874</v>
      </c>
      <c r="W13" s="121">
        <v>4874</v>
      </c>
      <c r="X13" s="38" t="s">
        <v>15</v>
      </c>
      <c r="Y13" s="83"/>
      <c r="Z13" s="84"/>
    </row>
    <row r="14" spans="3:26" ht="12">
      <c r="C14" s="34" t="s">
        <v>44</v>
      </c>
      <c r="D14" s="83"/>
      <c r="E14" s="84"/>
      <c r="F14" s="93">
        <v>8838</v>
      </c>
      <c r="G14" s="94">
        <v>7933</v>
      </c>
      <c r="H14" s="95">
        <v>7845</v>
      </c>
      <c r="I14" s="93">
        <v>1037</v>
      </c>
      <c r="J14" s="94">
        <v>1049</v>
      </c>
      <c r="K14" s="95">
        <v>1061</v>
      </c>
      <c r="L14" s="93">
        <v>7801</v>
      </c>
      <c r="M14" s="94">
        <v>6884</v>
      </c>
      <c r="N14" s="95">
        <v>6784</v>
      </c>
      <c r="O14" s="93">
        <v>0</v>
      </c>
      <c r="P14" s="94">
        <v>0</v>
      </c>
      <c r="Q14" s="95">
        <v>0</v>
      </c>
      <c r="R14" s="93">
        <v>4747</v>
      </c>
      <c r="S14" s="120">
        <v>4747</v>
      </c>
      <c r="T14" s="95">
        <v>4747</v>
      </c>
      <c r="U14" s="93">
        <v>13585</v>
      </c>
      <c r="V14" s="120">
        <v>12680</v>
      </c>
      <c r="W14" s="121">
        <v>12592</v>
      </c>
      <c r="X14" s="38" t="s">
        <v>16</v>
      </c>
      <c r="Y14" s="83"/>
      <c r="Z14" s="84"/>
    </row>
    <row r="15" spans="3:26" ht="12">
      <c r="C15" s="34" t="s">
        <v>45</v>
      </c>
      <c r="D15" s="83"/>
      <c r="E15" s="84"/>
      <c r="F15" s="93">
        <v>8348</v>
      </c>
      <c r="G15" s="94">
        <v>8200</v>
      </c>
      <c r="H15" s="95">
        <v>8300</v>
      </c>
      <c r="I15" s="93">
        <v>4707</v>
      </c>
      <c r="J15" s="94">
        <v>4700</v>
      </c>
      <c r="K15" s="95">
        <v>4800</v>
      </c>
      <c r="L15" s="93">
        <v>3332</v>
      </c>
      <c r="M15" s="94">
        <v>3200</v>
      </c>
      <c r="N15" s="95">
        <v>3200</v>
      </c>
      <c r="O15" s="93">
        <v>309</v>
      </c>
      <c r="P15" s="94">
        <v>300</v>
      </c>
      <c r="Q15" s="95">
        <v>300</v>
      </c>
      <c r="R15" s="93">
        <v>21756</v>
      </c>
      <c r="S15" s="120">
        <v>22000</v>
      </c>
      <c r="T15" s="95">
        <v>23000</v>
      </c>
      <c r="U15" s="93">
        <v>30104</v>
      </c>
      <c r="V15" s="120">
        <v>30200</v>
      </c>
      <c r="W15" s="121">
        <v>31300</v>
      </c>
      <c r="X15" s="38" t="s">
        <v>2</v>
      </c>
      <c r="Y15" s="83"/>
      <c r="Z15" s="84"/>
    </row>
    <row r="16" spans="3:26" ht="12">
      <c r="C16" s="34" t="s">
        <v>46</v>
      </c>
      <c r="D16" s="83"/>
      <c r="E16" s="84"/>
      <c r="F16" s="93">
        <v>4109.5830000000005</v>
      </c>
      <c r="G16" s="94">
        <v>3810</v>
      </c>
      <c r="H16" s="95">
        <v>3510</v>
      </c>
      <c r="I16" s="93">
        <v>2994.976</v>
      </c>
      <c r="J16" s="94">
        <v>2700</v>
      </c>
      <c r="K16" s="95">
        <v>2500</v>
      </c>
      <c r="L16" s="93">
        <v>1102.993</v>
      </c>
      <c r="M16" s="94">
        <v>1100</v>
      </c>
      <c r="N16" s="95">
        <v>1000</v>
      </c>
      <c r="O16" s="93">
        <v>11.614</v>
      </c>
      <c r="P16" s="94">
        <v>10</v>
      </c>
      <c r="Q16" s="95">
        <v>10</v>
      </c>
      <c r="R16" s="93">
        <v>13503.77</v>
      </c>
      <c r="S16" s="120">
        <v>13500</v>
      </c>
      <c r="T16" s="95">
        <v>13500</v>
      </c>
      <c r="U16" s="93">
        <v>17613.353000000003</v>
      </c>
      <c r="V16" s="120">
        <v>17310</v>
      </c>
      <c r="W16" s="121">
        <v>17010</v>
      </c>
      <c r="X16" s="38" t="s">
        <v>17</v>
      </c>
      <c r="Y16" s="83"/>
      <c r="Z16" s="84"/>
    </row>
    <row r="17" spans="3:26" ht="12">
      <c r="C17" s="34" t="s">
        <v>47</v>
      </c>
      <c r="D17" s="83"/>
      <c r="E17" s="84"/>
      <c r="F17" s="93">
        <v>2212.694012193413</v>
      </c>
      <c r="G17" s="94">
        <v>2121.715028864959</v>
      </c>
      <c r="H17" s="95">
        <v>2138.340404330871</v>
      </c>
      <c r="I17" s="93">
        <v>1234.08351733151</v>
      </c>
      <c r="J17" s="94">
        <v>1172.52979211737</v>
      </c>
      <c r="K17" s="95">
        <v>1190.67200997528</v>
      </c>
      <c r="L17" s="93">
        <v>501.945134154459</v>
      </c>
      <c r="M17" s="94">
        <v>507.181427265657</v>
      </c>
      <c r="N17" s="95">
        <v>526.306975976491</v>
      </c>
      <c r="O17" s="93">
        <v>476.665360707444</v>
      </c>
      <c r="P17" s="94">
        <v>442.003809481932</v>
      </c>
      <c r="Q17" s="95">
        <v>421.3614183791</v>
      </c>
      <c r="R17" s="93">
        <v>3243.59526002697</v>
      </c>
      <c r="S17" s="120">
        <v>2990.06006297719</v>
      </c>
      <c r="T17" s="95">
        <v>3063.83953549463</v>
      </c>
      <c r="U17" s="93">
        <v>5456.289272220383</v>
      </c>
      <c r="V17" s="120">
        <v>5111.775091842149</v>
      </c>
      <c r="W17" s="121">
        <v>5202.179939825501</v>
      </c>
      <c r="X17" s="38" t="s">
        <v>18</v>
      </c>
      <c r="Y17" s="83"/>
      <c r="Z17" s="84"/>
    </row>
    <row r="18" spans="3:26" ht="12">
      <c r="C18" s="34" t="s">
        <v>48</v>
      </c>
      <c r="D18" s="83"/>
      <c r="E18" s="84"/>
      <c r="F18" s="93">
        <v>1040.624</v>
      </c>
      <c r="G18" s="94">
        <v>1038.14</v>
      </c>
      <c r="H18" s="95">
        <v>1038.14</v>
      </c>
      <c r="I18" s="93">
        <v>721</v>
      </c>
      <c r="J18" s="94">
        <v>721</v>
      </c>
      <c r="K18" s="95">
        <v>721</v>
      </c>
      <c r="L18" s="93">
        <v>168</v>
      </c>
      <c r="M18" s="94">
        <v>165.516</v>
      </c>
      <c r="N18" s="95">
        <v>165.516</v>
      </c>
      <c r="O18" s="93">
        <v>151.624</v>
      </c>
      <c r="P18" s="94">
        <v>151.624</v>
      </c>
      <c r="Q18" s="95">
        <v>151.624</v>
      </c>
      <c r="R18" s="93">
        <v>9659</v>
      </c>
      <c r="S18" s="120">
        <v>9659</v>
      </c>
      <c r="T18" s="95">
        <v>9659</v>
      </c>
      <c r="U18" s="93">
        <v>10699.624</v>
      </c>
      <c r="V18" s="120">
        <v>10697.14</v>
      </c>
      <c r="W18" s="121">
        <v>10697.14</v>
      </c>
      <c r="X18" s="38" t="s">
        <v>19</v>
      </c>
      <c r="Y18" s="83"/>
      <c r="Z18" s="84"/>
    </row>
    <row r="19" spans="3:26" ht="12">
      <c r="C19" s="34" t="s">
        <v>49</v>
      </c>
      <c r="D19" s="83"/>
      <c r="E19" s="84"/>
      <c r="F19" s="93">
        <v>4238</v>
      </c>
      <c r="G19" s="94">
        <v>4250</v>
      </c>
      <c r="H19" s="95">
        <v>4250</v>
      </c>
      <c r="I19" s="93">
        <v>1730</v>
      </c>
      <c r="J19" s="94">
        <v>1750</v>
      </c>
      <c r="K19" s="95">
        <v>1750</v>
      </c>
      <c r="L19" s="93">
        <v>2018</v>
      </c>
      <c r="M19" s="94">
        <v>2000</v>
      </c>
      <c r="N19" s="95">
        <v>2000</v>
      </c>
      <c r="O19" s="93">
        <v>490</v>
      </c>
      <c r="P19" s="94">
        <v>500</v>
      </c>
      <c r="Q19" s="95">
        <v>500</v>
      </c>
      <c r="R19" s="93">
        <v>2638</v>
      </c>
      <c r="S19" s="120">
        <v>2700</v>
      </c>
      <c r="T19" s="95">
        <v>2700</v>
      </c>
      <c r="U19" s="93">
        <v>6876</v>
      </c>
      <c r="V19" s="120">
        <v>6950</v>
      </c>
      <c r="W19" s="121">
        <v>6950</v>
      </c>
      <c r="X19" s="38" t="s">
        <v>20</v>
      </c>
      <c r="Y19" s="83"/>
      <c r="Z19" s="84"/>
    </row>
    <row r="20" spans="3:26" ht="12">
      <c r="C20" s="34" t="s">
        <v>73</v>
      </c>
      <c r="D20" s="83"/>
      <c r="E20" s="84"/>
      <c r="F20" s="93">
        <v>68.8</v>
      </c>
      <c r="G20" s="94">
        <v>54.230000000000004</v>
      </c>
      <c r="H20" s="95">
        <v>47.31999999999999</v>
      </c>
      <c r="I20" s="93">
        <v>22.77</v>
      </c>
      <c r="J20" s="94">
        <v>22.05</v>
      </c>
      <c r="K20" s="95">
        <v>17.59</v>
      </c>
      <c r="L20" s="93">
        <v>45.9</v>
      </c>
      <c r="M20" s="94">
        <v>32.09</v>
      </c>
      <c r="N20" s="95">
        <v>29.65</v>
      </c>
      <c r="O20" s="93">
        <v>0.13</v>
      </c>
      <c r="P20" s="94">
        <v>0.09</v>
      </c>
      <c r="Q20" s="95">
        <v>0.08</v>
      </c>
      <c r="R20" s="93">
        <v>23.38</v>
      </c>
      <c r="S20" s="120">
        <v>34.29</v>
      </c>
      <c r="T20" s="95">
        <v>30.44</v>
      </c>
      <c r="U20" s="93">
        <v>92.17999999999999</v>
      </c>
      <c r="V20" s="120">
        <v>88.52000000000001</v>
      </c>
      <c r="W20" s="121">
        <v>77.75999999999999</v>
      </c>
      <c r="X20" s="38" t="s">
        <v>72</v>
      </c>
      <c r="Y20" s="83"/>
      <c r="Z20" s="84"/>
    </row>
    <row r="21" spans="3:26" ht="12">
      <c r="C21" s="34" t="s">
        <v>289</v>
      </c>
      <c r="D21" s="83"/>
      <c r="E21" s="84"/>
      <c r="F21" s="93">
        <v>178</v>
      </c>
      <c r="G21" s="94">
        <v>144</v>
      </c>
      <c r="H21" s="95">
        <v>141</v>
      </c>
      <c r="I21" s="93">
        <v>143</v>
      </c>
      <c r="J21" s="94">
        <v>140</v>
      </c>
      <c r="K21" s="95">
        <v>138</v>
      </c>
      <c r="L21" s="93">
        <v>0</v>
      </c>
      <c r="M21" s="94">
        <v>0</v>
      </c>
      <c r="N21" s="95">
        <v>0</v>
      </c>
      <c r="O21" s="93">
        <v>35</v>
      </c>
      <c r="P21" s="94">
        <v>4</v>
      </c>
      <c r="Q21" s="95">
        <v>3</v>
      </c>
      <c r="R21" s="93">
        <v>128</v>
      </c>
      <c r="S21" s="120">
        <v>128</v>
      </c>
      <c r="T21" s="95">
        <v>127</v>
      </c>
      <c r="U21" s="93">
        <v>306</v>
      </c>
      <c r="V21" s="120">
        <v>272</v>
      </c>
      <c r="W21" s="121">
        <v>268</v>
      </c>
      <c r="X21" s="38" t="s">
        <v>225</v>
      </c>
      <c r="Y21" s="83"/>
      <c r="Z21" s="84"/>
    </row>
    <row r="22" spans="3:26" ht="12">
      <c r="C22" s="34" t="s">
        <v>51</v>
      </c>
      <c r="D22" s="83"/>
      <c r="E22" s="84"/>
      <c r="F22" s="93">
        <v>165</v>
      </c>
      <c r="G22" s="94">
        <v>159</v>
      </c>
      <c r="H22" s="95">
        <v>159</v>
      </c>
      <c r="I22" s="93">
        <v>48</v>
      </c>
      <c r="J22" s="94">
        <v>50</v>
      </c>
      <c r="K22" s="95">
        <v>50</v>
      </c>
      <c r="L22" s="93">
        <v>108</v>
      </c>
      <c r="M22" s="94">
        <v>100</v>
      </c>
      <c r="N22" s="95">
        <v>100</v>
      </c>
      <c r="O22" s="93">
        <v>9</v>
      </c>
      <c r="P22" s="94">
        <v>9</v>
      </c>
      <c r="Q22" s="95">
        <v>9</v>
      </c>
      <c r="R22" s="93">
        <v>1925</v>
      </c>
      <c r="S22" s="120">
        <v>1930</v>
      </c>
      <c r="T22" s="95">
        <v>1935</v>
      </c>
      <c r="U22" s="93">
        <v>2090</v>
      </c>
      <c r="V22" s="120">
        <v>2089</v>
      </c>
      <c r="W22" s="121">
        <v>2094</v>
      </c>
      <c r="X22" s="38" t="s">
        <v>22</v>
      </c>
      <c r="Y22" s="83"/>
      <c r="Z22" s="84"/>
    </row>
    <row r="23" spans="3:26" ht="12">
      <c r="C23" s="34" t="s">
        <v>52</v>
      </c>
      <c r="D23" s="83"/>
      <c r="E23" s="84"/>
      <c r="F23" s="93">
        <v>6794.2029999999995</v>
      </c>
      <c r="G23" s="94">
        <v>7080</v>
      </c>
      <c r="H23" s="95">
        <v>7380</v>
      </c>
      <c r="I23" s="93">
        <v>2757.424</v>
      </c>
      <c r="J23" s="94">
        <v>2800</v>
      </c>
      <c r="K23" s="95">
        <v>2900</v>
      </c>
      <c r="L23" s="93">
        <v>3938.858</v>
      </c>
      <c r="M23" s="94">
        <v>4150</v>
      </c>
      <c r="N23" s="95">
        <v>4300</v>
      </c>
      <c r="O23" s="93">
        <v>97.921</v>
      </c>
      <c r="P23" s="94">
        <v>130</v>
      </c>
      <c r="Q23" s="95">
        <v>180</v>
      </c>
      <c r="R23" s="93">
        <v>3331.188</v>
      </c>
      <c r="S23" s="120">
        <v>3600</v>
      </c>
      <c r="T23" s="95">
        <v>3800</v>
      </c>
      <c r="U23" s="93">
        <v>10125.391</v>
      </c>
      <c r="V23" s="120">
        <v>10680</v>
      </c>
      <c r="W23" s="121">
        <v>11180</v>
      </c>
      <c r="X23" s="38" t="s">
        <v>23</v>
      </c>
      <c r="Y23" s="83"/>
      <c r="Z23" s="84"/>
    </row>
    <row r="24" spans="3:26" ht="12">
      <c r="C24" s="34" t="s">
        <v>53</v>
      </c>
      <c r="D24" s="83"/>
      <c r="E24" s="84"/>
      <c r="F24" s="93">
        <v>9190.477</v>
      </c>
      <c r="G24" s="94">
        <v>9120</v>
      </c>
      <c r="H24" s="95">
        <v>9040</v>
      </c>
      <c r="I24" s="93">
        <v>355.963</v>
      </c>
      <c r="J24" s="94">
        <v>330</v>
      </c>
      <c r="K24" s="95">
        <v>360</v>
      </c>
      <c r="L24" s="93">
        <v>8586</v>
      </c>
      <c r="M24" s="94">
        <v>8500</v>
      </c>
      <c r="N24" s="95">
        <v>8400</v>
      </c>
      <c r="O24" s="93">
        <v>248.514</v>
      </c>
      <c r="P24" s="94">
        <v>290</v>
      </c>
      <c r="Q24" s="95">
        <v>280</v>
      </c>
      <c r="R24" s="93">
        <v>1387.259</v>
      </c>
      <c r="S24" s="120">
        <v>1390</v>
      </c>
      <c r="T24" s="95">
        <v>1320</v>
      </c>
      <c r="U24" s="93">
        <v>10577.736</v>
      </c>
      <c r="V24" s="120">
        <v>10510</v>
      </c>
      <c r="W24" s="121">
        <v>10360</v>
      </c>
      <c r="X24" s="38" t="s">
        <v>3</v>
      </c>
      <c r="Y24" s="83"/>
      <c r="Z24" s="84"/>
    </row>
    <row r="25" spans="3:26" ht="12">
      <c r="C25" s="34" t="s">
        <v>224</v>
      </c>
      <c r="D25" s="83"/>
      <c r="E25" s="84"/>
      <c r="F25" s="93">
        <v>1199</v>
      </c>
      <c r="G25" s="94">
        <v>1230</v>
      </c>
      <c r="H25" s="95">
        <v>1260</v>
      </c>
      <c r="I25" s="93">
        <v>899</v>
      </c>
      <c r="J25" s="94">
        <v>920</v>
      </c>
      <c r="K25" s="95">
        <v>940</v>
      </c>
      <c r="L25" s="93">
        <v>199</v>
      </c>
      <c r="M25" s="94">
        <v>205</v>
      </c>
      <c r="N25" s="95">
        <v>210</v>
      </c>
      <c r="O25" s="93">
        <v>101</v>
      </c>
      <c r="P25" s="94">
        <v>105</v>
      </c>
      <c r="Q25" s="95">
        <v>110</v>
      </c>
      <c r="R25" s="93">
        <v>6433</v>
      </c>
      <c r="S25" s="120">
        <v>6500</v>
      </c>
      <c r="T25" s="95">
        <v>6600</v>
      </c>
      <c r="U25" s="93">
        <v>7632</v>
      </c>
      <c r="V25" s="120">
        <v>7730</v>
      </c>
      <c r="W25" s="121">
        <v>7860</v>
      </c>
      <c r="X25" s="38" t="s">
        <v>223</v>
      </c>
      <c r="Y25" s="83"/>
      <c r="Z25" s="84"/>
    </row>
    <row r="26" spans="3:26" ht="12">
      <c r="C26" s="34" t="s">
        <v>54</v>
      </c>
      <c r="D26" s="83"/>
      <c r="E26" s="84"/>
      <c r="F26" s="93">
        <v>3501.8810000000003</v>
      </c>
      <c r="G26" s="94">
        <v>3660</v>
      </c>
      <c r="H26" s="95">
        <v>3760</v>
      </c>
      <c r="I26" s="93">
        <v>1570.221</v>
      </c>
      <c r="J26" s="94">
        <v>1650</v>
      </c>
      <c r="K26" s="95">
        <v>1700</v>
      </c>
      <c r="L26" s="93">
        <v>1924.155</v>
      </c>
      <c r="M26" s="94">
        <v>2000</v>
      </c>
      <c r="N26" s="95">
        <v>2050</v>
      </c>
      <c r="O26" s="93">
        <v>7.505</v>
      </c>
      <c r="P26" s="94">
        <v>10</v>
      </c>
      <c r="Q26" s="95">
        <v>10</v>
      </c>
      <c r="R26" s="93">
        <v>349.538</v>
      </c>
      <c r="S26" s="120">
        <v>350</v>
      </c>
      <c r="T26" s="95">
        <v>375</v>
      </c>
      <c r="U26" s="93">
        <v>3851.4190000000003</v>
      </c>
      <c r="V26" s="120">
        <v>4010</v>
      </c>
      <c r="W26" s="121">
        <v>4135</v>
      </c>
      <c r="X26" s="38" t="s">
        <v>24</v>
      </c>
      <c r="Y26" s="83"/>
      <c r="Z26" s="84"/>
    </row>
    <row r="27" spans="3:26" ht="12">
      <c r="C27" s="34" t="s">
        <v>55</v>
      </c>
      <c r="D27" s="83"/>
      <c r="E27" s="84"/>
      <c r="F27" s="93">
        <v>961.8769051306454</v>
      </c>
      <c r="G27" s="94">
        <v>1166</v>
      </c>
      <c r="H27" s="95">
        <v>1096</v>
      </c>
      <c r="I27" s="93">
        <v>496.876709509323</v>
      </c>
      <c r="J27" s="94">
        <v>630</v>
      </c>
      <c r="K27" s="95">
        <v>600</v>
      </c>
      <c r="L27" s="93">
        <v>423.64681216267564</v>
      </c>
      <c r="M27" s="94">
        <v>490</v>
      </c>
      <c r="N27" s="95">
        <v>450</v>
      </c>
      <c r="O27" s="93">
        <v>41.35338345864662</v>
      </c>
      <c r="P27" s="94">
        <v>46</v>
      </c>
      <c r="Q27" s="95">
        <v>46</v>
      </c>
      <c r="R27" s="93">
        <v>957.4237017353653</v>
      </c>
      <c r="S27" s="120">
        <v>1050</v>
      </c>
      <c r="T27" s="95">
        <v>1050</v>
      </c>
      <c r="U27" s="93">
        <v>1919.3006068660106</v>
      </c>
      <c r="V27" s="120">
        <v>2216</v>
      </c>
      <c r="W27" s="121">
        <v>2146</v>
      </c>
      <c r="X27" s="38" t="s">
        <v>25</v>
      </c>
      <c r="Y27" s="83"/>
      <c r="Z27" s="84"/>
    </row>
    <row r="28" spans="3:26" ht="12">
      <c r="C28" s="34" t="s">
        <v>56</v>
      </c>
      <c r="D28" s="83"/>
      <c r="E28" s="84"/>
      <c r="F28" s="93">
        <v>6931.018</v>
      </c>
      <c r="G28" s="94">
        <v>7354.347667756079</v>
      </c>
      <c r="H28" s="95">
        <v>7354.347667756079</v>
      </c>
      <c r="I28" s="93">
        <v>730.024</v>
      </c>
      <c r="J28" s="94">
        <v>774.61208466144</v>
      </c>
      <c r="K28" s="95">
        <v>774.61208466144</v>
      </c>
      <c r="L28" s="93">
        <v>6058.982</v>
      </c>
      <c r="M28" s="94">
        <v>6429.04983664392</v>
      </c>
      <c r="N28" s="95">
        <v>6429.04983664392</v>
      </c>
      <c r="O28" s="93">
        <v>142.012</v>
      </c>
      <c r="P28" s="94">
        <v>150.68574645072</v>
      </c>
      <c r="Q28" s="95">
        <v>150.68574645072</v>
      </c>
      <c r="R28" s="93">
        <v>1311.7866</v>
      </c>
      <c r="S28" s="120">
        <v>1391.9073247686958</v>
      </c>
      <c r="T28" s="95">
        <v>1391.9073247686958</v>
      </c>
      <c r="U28" s="93">
        <v>8242.8046</v>
      </c>
      <c r="V28" s="120">
        <v>8746.254992524775</v>
      </c>
      <c r="W28" s="121">
        <v>8746.254992524775</v>
      </c>
      <c r="X28" s="38" t="s">
        <v>26</v>
      </c>
      <c r="Y28" s="83"/>
      <c r="Z28" s="84"/>
    </row>
    <row r="29" spans="3:26" ht="12">
      <c r="C29" s="34" t="s">
        <v>57</v>
      </c>
      <c r="D29" s="83"/>
      <c r="E29" s="84"/>
      <c r="F29" s="93">
        <v>6562</v>
      </c>
      <c r="G29" s="94">
        <v>6316</v>
      </c>
      <c r="H29" s="95">
        <v>6437</v>
      </c>
      <c r="I29" s="93">
        <v>180</v>
      </c>
      <c r="J29" s="94">
        <v>180</v>
      </c>
      <c r="K29" s="95">
        <v>180</v>
      </c>
      <c r="L29" s="93">
        <v>6232</v>
      </c>
      <c r="M29" s="94">
        <v>5986</v>
      </c>
      <c r="N29" s="95">
        <v>6107</v>
      </c>
      <c r="O29" s="93">
        <v>150</v>
      </c>
      <c r="P29" s="94">
        <v>150</v>
      </c>
      <c r="Q29" s="95">
        <v>150</v>
      </c>
      <c r="R29" s="93">
        <v>3000</v>
      </c>
      <c r="S29" s="120">
        <v>3008</v>
      </c>
      <c r="T29" s="95">
        <v>3008</v>
      </c>
      <c r="U29" s="93">
        <v>9562</v>
      </c>
      <c r="V29" s="120">
        <v>9324</v>
      </c>
      <c r="W29" s="121">
        <v>9445</v>
      </c>
      <c r="X29" s="38" t="s">
        <v>27</v>
      </c>
      <c r="Y29" s="83"/>
      <c r="Z29" s="84"/>
    </row>
    <row r="30" spans="3:26" ht="12">
      <c r="C30" s="34" t="s">
        <v>58</v>
      </c>
      <c r="D30" s="83"/>
      <c r="E30" s="84"/>
      <c r="F30" s="93">
        <v>433</v>
      </c>
      <c r="G30" s="94">
        <v>443</v>
      </c>
      <c r="H30" s="95">
        <v>453</v>
      </c>
      <c r="I30" s="93">
        <v>265</v>
      </c>
      <c r="J30" s="94">
        <v>275</v>
      </c>
      <c r="K30" s="95">
        <v>280</v>
      </c>
      <c r="L30" s="93">
        <v>165</v>
      </c>
      <c r="M30" s="94">
        <v>165</v>
      </c>
      <c r="N30" s="95">
        <v>170</v>
      </c>
      <c r="O30" s="93">
        <v>3</v>
      </c>
      <c r="P30" s="94">
        <v>3</v>
      </c>
      <c r="Q30" s="95">
        <v>3</v>
      </c>
      <c r="R30" s="93">
        <v>1169</v>
      </c>
      <c r="S30" s="120">
        <v>1230</v>
      </c>
      <c r="T30" s="95">
        <v>1250</v>
      </c>
      <c r="U30" s="93">
        <v>1602</v>
      </c>
      <c r="V30" s="120">
        <v>1673</v>
      </c>
      <c r="W30" s="121">
        <v>1703</v>
      </c>
      <c r="X30" s="38" t="s">
        <v>28</v>
      </c>
      <c r="Y30" s="83"/>
      <c r="Z30" s="84"/>
    </row>
    <row r="31" spans="3:26" ht="12.75" thickBot="1">
      <c r="C31" s="34" t="s">
        <v>59</v>
      </c>
      <c r="D31" s="83"/>
      <c r="E31" s="84"/>
      <c r="F31" s="93">
        <v>117.61974141399999</v>
      </c>
      <c r="G31" s="94">
        <v>117</v>
      </c>
      <c r="H31" s="95">
        <v>117</v>
      </c>
      <c r="I31" s="93">
        <v>56.431655539</v>
      </c>
      <c r="J31" s="94">
        <v>56</v>
      </c>
      <c r="K31" s="95">
        <v>56</v>
      </c>
      <c r="L31" s="93">
        <v>13.063085874999999</v>
      </c>
      <c r="M31" s="94">
        <v>13</v>
      </c>
      <c r="N31" s="95">
        <v>13</v>
      </c>
      <c r="O31" s="93">
        <v>48.125</v>
      </c>
      <c r="P31" s="94">
        <v>48</v>
      </c>
      <c r="Q31" s="95">
        <v>48</v>
      </c>
      <c r="R31" s="93">
        <v>612.5</v>
      </c>
      <c r="S31" s="120">
        <v>613</v>
      </c>
      <c r="T31" s="95">
        <v>613</v>
      </c>
      <c r="U31" s="93">
        <v>730.119741414</v>
      </c>
      <c r="V31" s="120">
        <v>730</v>
      </c>
      <c r="W31" s="121">
        <v>730</v>
      </c>
      <c r="X31" s="38" t="s">
        <v>30</v>
      </c>
      <c r="Y31" s="83"/>
      <c r="Z31" s="84"/>
    </row>
    <row r="32" spans="3:26" ht="13.5" thickBot="1" thickTop="1">
      <c r="C32" s="14" t="s">
        <v>4</v>
      </c>
      <c r="D32" s="87"/>
      <c r="E32" s="88"/>
      <c r="F32" s="68">
        <v>69586.58432540474</v>
      </c>
      <c r="G32" s="69">
        <v>68592.68269662104</v>
      </c>
      <c r="H32" s="70">
        <v>68758.58807208695</v>
      </c>
      <c r="I32" s="68">
        <v>22052.005882379835</v>
      </c>
      <c r="J32" s="69">
        <v>21909.79187677881</v>
      </c>
      <c r="K32" s="70">
        <v>22036.31409463672</v>
      </c>
      <c r="L32" s="68">
        <v>45184.94803219214</v>
      </c>
      <c r="M32" s="69">
        <v>44305.48726390958</v>
      </c>
      <c r="N32" s="70">
        <v>44321.52281262041</v>
      </c>
      <c r="O32" s="68">
        <v>2349.6304108327577</v>
      </c>
      <c r="P32" s="69">
        <v>2377.403555932652</v>
      </c>
      <c r="Q32" s="70">
        <v>2400.7511648298196</v>
      </c>
      <c r="R32" s="68">
        <v>81727.54256176234</v>
      </c>
      <c r="S32" s="124">
        <v>81983.75738774588</v>
      </c>
      <c r="T32" s="70">
        <v>83365.18686026332</v>
      </c>
      <c r="U32" s="68">
        <v>151314.12688716708</v>
      </c>
      <c r="V32" s="124">
        <v>150576.44008436694</v>
      </c>
      <c r="W32" s="125">
        <v>152123.77493235026</v>
      </c>
      <c r="X32" s="14" t="s">
        <v>4</v>
      </c>
      <c r="Y32" s="87"/>
      <c r="Z32" s="88"/>
    </row>
    <row r="33" spans="3:26" ht="12.75" thickTop="1">
      <c r="C33" s="80" t="s">
        <v>61</v>
      </c>
      <c r="D33" s="81"/>
      <c r="E33" s="82"/>
      <c r="F33" s="90">
        <v>27471.994232267796</v>
      </c>
      <c r="G33" s="91">
        <v>27592.07001173663</v>
      </c>
      <c r="H33" s="92">
        <v>27592.07001173663</v>
      </c>
      <c r="I33" s="90">
        <v>14854.0135424238</v>
      </c>
      <c r="J33" s="91">
        <v>14926.2219839353</v>
      </c>
      <c r="K33" s="92">
        <v>14926.2219839353</v>
      </c>
      <c r="L33" s="90">
        <v>10811.5452121906</v>
      </c>
      <c r="M33" s="91">
        <v>10842.7538520408</v>
      </c>
      <c r="N33" s="92">
        <v>10842.7538520408</v>
      </c>
      <c r="O33" s="90">
        <v>1806.4354776534</v>
      </c>
      <c r="P33" s="91">
        <v>1823.09417576053</v>
      </c>
      <c r="Q33" s="92">
        <v>1823.09417576053</v>
      </c>
      <c r="R33" s="90">
        <v>876.842465196751</v>
      </c>
      <c r="S33" s="118">
        <v>961.496874535664</v>
      </c>
      <c r="T33" s="92">
        <v>961.496874535664</v>
      </c>
      <c r="U33" s="90">
        <v>28348.836697464547</v>
      </c>
      <c r="V33" s="118">
        <v>28553.566886272292</v>
      </c>
      <c r="W33" s="119">
        <v>28553.566886272292</v>
      </c>
      <c r="X33" s="42" t="s">
        <v>1</v>
      </c>
      <c r="Y33" s="81"/>
      <c r="Z33" s="82"/>
    </row>
    <row r="34" spans="3:26" ht="12.75" thickBot="1">
      <c r="C34" s="56" t="s">
        <v>62</v>
      </c>
      <c r="D34" s="85"/>
      <c r="E34" s="86"/>
      <c r="F34" s="96">
        <v>76425</v>
      </c>
      <c r="G34" s="97">
        <v>75603.475</v>
      </c>
      <c r="H34" s="98">
        <v>74971.864</v>
      </c>
      <c r="I34" s="96">
        <v>33358</v>
      </c>
      <c r="J34" s="97">
        <v>33742</v>
      </c>
      <c r="K34" s="98">
        <v>34516</v>
      </c>
      <c r="L34" s="96">
        <v>41424</v>
      </c>
      <c r="M34" s="97">
        <v>40217.475</v>
      </c>
      <c r="N34" s="98">
        <v>38809.864</v>
      </c>
      <c r="O34" s="96">
        <v>1643</v>
      </c>
      <c r="P34" s="97">
        <v>1644</v>
      </c>
      <c r="Q34" s="98">
        <v>1646</v>
      </c>
      <c r="R34" s="96">
        <v>38611</v>
      </c>
      <c r="S34" s="122">
        <v>38631</v>
      </c>
      <c r="T34" s="98">
        <v>38672</v>
      </c>
      <c r="U34" s="96">
        <v>115036</v>
      </c>
      <c r="V34" s="122">
        <v>114234.475</v>
      </c>
      <c r="W34" s="123">
        <v>113643.864</v>
      </c>
      <c r="X34" s="57" t="s">
        <v>32</v>
      </c>
      <c r="Y34" s="85"/>
      <c r="Z34" s="86"/>
    </row>
    <row r="35" spans="3:26" ht="13.5" thickBot="1" thickTop="1">
      <c r="C35" s="14" t="s">
        <v>5</v>
      </c>
      <c r="D35" s="12"/>
      <c r="E35" s="13"/>
      <c r="F35" s="68">
        <v>103896.9942322678</v>
      </c>
      <c r="G35" s="69">
        <v>103195.54501173663</v>
      </c>
      <c r="H35" s="70">
        <v>102563.93401173662</v>
      </c>
      <c r="I35" s="68">
        <v>48212.013542423796</v>
      </c>
      <c r="J35" s="69">
        <v>48668.2219839353</v>
      </c>
      <c r="K35" s="70">
        <v>49442.2219839353</v>
      </c>
      <c r="L35" s="68">
        <v>52235.5452121906</v>
      </c>
      <c r="M35" s="69">
        <v>51060.2288520408</v>
      </c>
      <c r="N35" s="70">
        <v>49652.6178520408</v>
      </c>
      <c r="O35" s="68">
        <v>3449.4354776534</v>
      </c>
      <c r="P35" s="69">
        <v>3467.09417576053</v>
      </c>
      <c r="Q35" s="70">
        <v>3469.09417576053</v>
      </c>
      <c r="R35" s="68">
        <v>39487.84246519675</v>
      </c>
      <c r="S35" s="124">
        <v>39592.49687453567</v>
      </c>
      <c r="T35" s="70">
        <v>39633.49687453567</v>
      </c>
      <c r="U35" s="68">
        <v>143384.83669746455</v>
      </c>
      <c r="V35" s="124">
        <v>142788.0418862723</v>
      </c>
      <c r="W35" s="70">
        <v>142197.43088627228</v>
      </c>
      <c r="X35" s="17" t="s">
        <v>63</v>
      </c>
      <c r="Y35" s="8"/>
      <c r="Z35" s="9"/>
    </row>
    <row r="36" spans="5:15" ht="15" thickTop="1">
      <c r="E36" s="28" t="s">
        <v>110</v>
      </c>
      <c r="F36" t="s">
        <v>107</v>
      </c>
      <c r="N36" s="28" t="s">
        <v>110</v>
      </c>
      <c r="O36" t="s">
        <v>115</v>
      </c>
    </row>
    <row r="37" spans="5:15" ht="14.25">
      <c r="E37" s="23"/>
      <c r="F37" t="s">
        <v>108</v>
      </c>
      <c r="N37" s="23"/>
      <c r="O37" t="s">
        <v>116</v>
      </c>
    </row>
    <row r="38" spans="5:15" ht="14.25">
      <c r="E38" s="28" t="s">
        <v>111</v>
      </c>
      <c r="F38" t="s">
        <v>109</v>
      </c>
      <c r="N38" s="28" t="s">
        <v>111</v>
      </c>
      <c r="O38" t="s">
        <v>117</v>
      </c>
    </row>
    <row r="39" spans="5:15" ht="14.25">
      <c r="E39" s="28" t="s">
        <v>112</v>
      </c>
      <c r="F39" t="s">
        <v>113</v>
      </c>
      <c r="N39" s="28" t="s">
        <v>112</v>
      </c>
      <c r="O39" t="s">
        <v>118</v>
      </c>
    </row>
    <row r="40" spans="6:15" ht="12">
      <c r="F40" t="s">
        <v>114</v>
      </c>
      <c r="O40" t="s">
        <v>119</v>
      </c>
    </row>
  </sheetData>
  <sheetProtection/>
  <mergeCells count="18">
    <mergeCell ref="F7:H8"/>
    <mergeCell ref="I7:K7"/>
    <mergeCell ref="L7:N7"/>
    <mergeCell ref="O7:Q7"/>
    <mergeCell ref="U7:W7"/>
    <mergeCell ref="I8:K8"/>
    <mergeCell ref="L8:N8"/>
    <mergeCell ref="O8:Q8"/>
    <mergeCell ref="C6:E9"/>
    <mergeCell ref="F6:Q6"/>
    <mergeCell ref="C2:Z2"/>
    <mergeCell ref="F3:N3"/>
    <mergeCell ref="O3:W3"/>
    <mergeCell ref="F4:N4"/>
    <mergeCell ref="O4:W4"/>
    <mergeCell ref="C5:Z5"/>
    <mergeCell ref="R6:T8"/>
    <mergeCell ref="X6:Z9"/>
  </mergeCells>
  <conditionalFormatting sqref="C10:X35">
    <cfRule type="expression" priority="1" dxfId="0" stopIfTrue="1">
      <formula>AG10&gt;2</formula>
    </cfRule>
  </conditionalFormatting>
  <printOptions/>
  <pageMargins left="0.7" right="0.7" top="0.75" bottom="0.75" header="0.3" footer="0.3"/>
  <pageSetup horizontalDpi="1200" verticalDpi="12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2:T35"/>
  <sheetViews>
    <sheetView zoomScalePageLayoutView="0" workbookViewId="0" topLeftCell="A1">
      <selection activeCell="F29" sqref="F29"/>
    </sheetView>
  </sheetViews>
  <sheetFormatPr defaultColWidth="9.140625" defaultRowHeight="12.75"/>
  <sheetData>
    <row r="2" spans="3:20" ht="12.75">
      <c r="C2" s="146" t="s">
        <v>128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6:17" ht="12.75">
      <c r="F3" s="146" t="s">
        <v>279</v>
      </c>
      <c r="G3" s="146"/>
      <c r="H3" s="146"/>
      <c r="I3" s="146"/>
      <c r="J3" s="146"/>
      <c r="K3" s="146"/>
      <c r="L3" s="146" t="s">
        <v>280</v>
      </c>
      <c r="M3" s="146"/>
      <c r="N3" s="146"/>
      <c r="O3" s="146"/>
      <c r="P3" s="146"/>
      <c r="Q3" s="146"/>
    </row>
    <row r="4" spans="3:20" ht="12">
      <c r="C4" s="147" t="s">
        <v>286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1:15" ht="15" thickBot="1">
      <c r="K5" s="148" t="s">
        <v>36</v>
      </c>
      <c r="L5" s="148"/>
      <c r="N5" s="11"/>
      <c r="O5" s="11"/>
    </row>
    <row r="6" spans="3:20" ht="15" thickTop="1">
      <c r="C6" s="2"/>
      <c r="D6" s="3"/>
      <c r="E6" s="4"/>
      <c r="F6" s="149" t="s">
        <v>166</v>
      </c>
      <c r="G6" s="150"/>
      <c r="H6" s="151"/>
      <c r="I6" s="2"/>
      <c r="J6" s="3"/>
      <c r="K6" s="4"/>
      <c r="L6" s="16" t="s">
        <v>34</v>
      </c>
      <c r="M6" s="3"/>
      <c r="N6" s="4"/>
      <c r="O6" s="16" t="s">
        <v>33</v>
      </c>
      <c r="P6" s="3"/>
      <c r="Q6" s="4"/>
      <c r="R6" s="2"/>
      <c r="S6" s="3"/>
      <c r="T6" s="4"/>
    </row>
    <row r="7" spans="3:20" ht="14.25">
      <c r="C7" s="152" t="s">
        <v>0</v>
      </c>
      <c r="D7" s="153"/>
      <c r="E7" s="154"/>
      <c r="F7" s="183" t="s">
        <v>167</v>
      </c>
      <c r="G7" s="184"/>
      <c r="H7" s="185"/>
      <c r="I7" s="183" t="s">
        <v>8</v>
      </c>
      <c r="J7" s="184"/>
      <c r="K7" s="185"/>
      <c r="L7" s="183" t="s">
        <v>9</v>
      </c>
      <c r="M7" s="184"/>
      <c r="N7" s="185"/>
      <c r="O7" s="183" t="s">
        <v>10</v>
      </c>
      <c r="P7" s="184"/>
      <c r="Q7" s="185"/>
      <c r="R7" s="152" t="s">
        <v>11</v>
      </c>
      <c r="S7" s="153"/>
      <c r="T7" s="154"/>
    </row>
    <row r="8" spans="3:20" ht="12.75" thickBot="1">
      <c r="C8" s="7"/>
      <c r="D8" s="8"/>
      <c r="E8" s="9"/>
      <c r="F8" s="21">
        <v>2022</v>
      </c>
      <c r="G8" s="22">
        <v>2023</v>
      </c>
      <c r="H8" s="20">
        <v>2024</v>
      </c>
      <c r="I8" s="21">
        <v>2022</v>
      </c>
      <c r="J8" s="22">
        <v>2023</v>
      </c>
      <c r="K8" s="20">
        <v>2024</v>
      </c>
      <c r="L8" s="21">
        <v>2022</v>
      </c>
      <c r="M8" s="22">
        <v>2023</v>
      </c>
      <c r="N8" s="20">
        <v>2024</v>
      </c>
      <c r="O8" s="21">
        <v>2022</v>
      </c>
      <c r="P8" s="22">
        <v>2023</v>
      </c>
      <c r="Q8" s="20">
        <v>2024</v>
      </c>
      <c r="R8" s="7"/>
      <c r="S8" s="8"/>
      <c r="T8" s="9"/>
    </row>
    <row r="9" spans="3:20" ht="12.75" thickTop="1">
      <c r="C9" s="34" t="s">
        <v>39</v>
      </c>
      <c r="D9" s="83"/>
      <c r="E9" s="84"/>
      <c r="F9" s="93">
        <v>16101.02</v>
      </c>
      <c r="G9" s="94">
        <v>13943</v>
      </c>
      <c r="H9" s="95">
        <v>13638</v>
      </c>
      <c r="I9" s="93">
        <v>10382</v>
      </c>
      <c r="J9" s="94">
        <v>8638</v>
      </c>
      <c r="K9" s="95">
        <v>9038</v>
      </c>
      <c r="L9" s="93">
        <v>6664</v>
      </c>
      <c r="M9" s="94">
        <v>5710</v>
      </c>
      <c r="N9" s="95">
        <v>5000</v>
      </c>
      <c r="O9" s="93">
        <v>944.98</v>
      </c>
      <c r="P9" s="94">
        <v>405</v>
      </c>
      <c r="Q9" s="95">
        <v>400</v>
      </c>
      <c r="R9" s="38" t="s">
        <v>12</v>
      </c>
      <c r="S9" s="83"/>
      <c r="T9" s="84"/>
    </row>
    <row r="10" spans="3:20" ht="12">
      <c r="C10" s="34" t="s">
        <v>41</v>
      </c>
      <c r="D10" s="83"/>
      <c r="E10" s="84"/>
      <c r="F10" s="93">
        <v>2.019</v>
      </c>
      <c r="G10" s="94">
        <v>2</v>
      </c>
      <c r="H10" s="95">
        <v>2</v>
      </c>
      <c r="I10" s="93">
        <v>2.019</v>
      </c>
      <c r="J10" s="94">
        <v>2</v>
      </c>
      <c r="K10" s="95">
        <v>2</v>
      </c>
      <c r="L10" s="93">
        <v>0</v>
      </c>
      <c r="M10" s="94">
        <v>0</v>
      </c>
      <c r="N10" s="95">
        <v>0</v>
      </c>
      <c r="O10" s="93">
        <v>0</v>
      </c>
      <c r="P10" s="94">
        <v>0</v>
      </c>
      <c r="Q10" s="95">
        <v>0</v>
      </c>
      <c r="R10" s="38" t="s">
        <v>14</v>
      </c>
      <c r="S10" s="83"/>
      <c r="T10" s="84"/>
    </row>
    <row r="11" spans="3:20" ht="12">
      <c r="C11" s="34" t="s">
        <v>42</v>
      </c>
      <c r="D11" s="83"/>
      <c r="E11" s="84"/>
      <c r="F11" s="93">
        <v>8002</v>
      </c>
      <c r="G11" s="94">
        <v>6511.43</v>
      </c>
      <c r="H11" s="95">
        <v>6961.575999999999</v>
      </c>
      <c r="I11" s="93">
        <v>14019</v>
      </c>
      <c r="J11" s="94">
        <v>10093.68</v>
      </c>
      <c r="K11" s="95">
        <v>9588.996</v>
      </c>
      <c r="L11" s="93">
        <v>411</v>
      </c>
      <c r="M11" s="94">
        <v>595.9499999999999</v>
      </c>
      <c r="N11" s="95">
        <v>715.1399999999999</v>
      </c>
      <c r="O11" s="93">
        <v>6428</v>
      </c>
      <c r="P11" s="94">
        <v>4178.2</v>
      </c>
      <c r="Q11" s="95">
        <v>3342.56</v>
      </c>
      <c r="R11" s="38" t="s">
        <v>29</v>
      </c>
      <c r="S11" s="83"/>
      <c r="T11" s="84"/>
    </row>
    <row r="12" spans="3:20" ht="12">
      <c r="C12" s="34" t="s">
        <v>43</v>
      </c>
      <c r="D12" s="83"/>
      <c r="E12" s="84"/>
      <c r="F12" s="93">
        <v>3532.914418181818</v>
      </c>
      <c r="G12" s="94">
        <v>3270</v>
      </c>
      <c r="H12" s="95">
        <v>3270</v>
      </c>
      <c r="I12" s="93">
        <v>3118.181818181818</v>
      </c>
      <c r="J12" s="94">
        <v>3000</v>
      </c>
      <c r="K12" s="95">
        <v>3000</v>
      </c>
      <c r="L12" s="93">
        <v>522.2299999999999</v>
      </c>
      <c r="M12" s="94">
        <v>450</v>
      </c>
      <c r="N12" s="95">
        <v>450</v>
      </c>
      <c r="O12" s="93">
        <v>107.49740000000001</v>
      </c>
      <c r="P12" s="94">
        <v>180</v>
      </c>
      <c r="Q12" s="95">
        <v>180</v>
      </c>
      <c r="R12" s="38" t="s">
        <v>15</v>
      </c>
      <c r="S12" s="83"/>
      <c r="T12" s="84"/>
    </row>
    <row r="13" spans="3:20" ht="12">
      <c r="C13" s="34" t="s">
        <v>44</v>
      </c>
      <c r="D13" s="83"/>
      <c r="E13" s="84"/>
      <c r="F13" s="93">
        <v>24310</v>
      </c>
      <c r="G13" s="94">
        <v>21336</v>
      </c>
      <c r="H13" s="95">
        <v>21991</v>
      </c>
      <c r="I13" s="93">
        <v>24662</v>
      </c>
      <c r="J13" s="94">
        <v>21700</v>
      </c>
      <c r="K13" s="95">
        <v>22351</v>
      </c>
      <c r="L13" s="93">
        <v>127</v>
      </c>
      <c r="M13" s="94">
        <v>79</v>
      </c>
      <c r="N13" s="95">
        <v>83</v>
      </c>
      <c r="O13" s="93">
        <v>479</v>
      </c>
      <c r="P13" s="94">
        <v>443</v>
      </c>
      <c r="Q13" s="95">
        <v>443</v>
      </c>
      <c r="R13" s="38" t="s">
        <v>16</v>
      </c>
      <c r="S13" s="83"/>
      <c r="T13" s="84"/>
    </row>
    <row r="14" spans="3:20" ht="12">
      <c r="C14" s="34" t="s">
        <v>45</v>
      </c>
      <c r="D14" s="83"/>
      <c r="E14" s="84"/>
      <c r="F14" s="93">
        <v>12053</v>
      </c>
      <c r="G14" s="94">
        <v>12120</v>
      </c>
      <c r="H14" s="95">
        <v>12120</v>
      </c>
      <c r="I14" s="93">
        <v>12491</v>
      </c>
      <c r="J14" s="94">
        <v>12500</v>
      </c>
      <c r="K14" s="95">
        <v>12500</v>
      </c>
      <c r="L14" s="93">
        <v>335</v>
      </c>
      <c r="M14" s="94">
        <v>360</v>
      </c>
      <c r="N14" s="95">
        <v>360</v>
      </c>
      <c r="O14" s="93">
        <v>773</v>
      </c>
      <c r="P14" s="94">
        <v>740</v>
      </c>
      <c r="Q14" s="95">
        <v>740</v>
      </c>
      <c r="R14" s="38" t="s">
        <v>2</v>
      </c>
      <c r="S14" s="83"/>
      <c r="T14" s="84"/>
    </row>
    <row r="15" spans="3:20" ht="12">
      <c r="C15" s="34" t="s">
        <v>46</v>
      </c>
      <c r="D15" s="83"/>
      <c r="E15" s="84"/>
      <c r="F15" s="93">
        <v>39390.742</v>
      </c>
      <c r="G15" s="94">
        <v>35800</v>
      </c>
      <c r="H15" s="95">
        <v>34900</v>
      </c>
      <c r="I15" s="93">
        <v>41760.742</v>
      </c>
      <c r="J15" s="94">
        <v>38500</v>
      </c>
      <c r="K15" s="95">
        <v>37000</v>
      </c>
      <c r="L15" s="93">
        <v>3300</v>
      </c>
      <c r="M15" s="94">
        <v>3000</v>
      </c>
      <c r="N15" s="95">
        <v>3100</v>
      </c>
      <c r="O15" s="93">
        <v>5670</v>
      </c>
      <c r="P15" s="94">
        <v>5700</v>
      </c>
      <c r="Q15" s="95">
        <v>5200</v>
      </c>
      <c r="R15" s="38" t="s">
        <v>17</v>
      </c>
      <c r="S15" s="83"/>
      <c r="T15" s="84"/>
    </row>
    <row r="16" spans="3:20" ht="12">
      <c r="C16" s="34" t="s">
        <v>47</v>
      </c>
      <c r="D16" s="83"/>
      <c r="E16" s="84"/>
      <c r="F16" s="93">
        <v>175.494858957104</v>
      </c>
      <c r="G16" s="94">
        <v>201.037983473238</v>
      </c>
      <c r="H16" s="95">
        <v>208.459392149374</v>
      </c>
      <c r="I16" s="93">
        <v>175.494858957104</v>
      </c>
      <c r="J16" s="94">
        <v>201.037983473238</v>
      </c>
      <c r="K16" s="95">
        <v>208.459392149374</v>
      </c>
      <c r="L16" s="93">
        <v>0</v>
      </c>
      <c r="M16" s="94">
        <v>0</v>
      </c>
      <c r="N16" s="95">
        <v>0</v>
      </c>
      <c r="O16" s="93">
        <v>0</v>
      </c>
      <c r="P16" s="94">
        <v>0</v>
      </c>
      <c r="Q16" s="95">
        <v>0</v>
      </c>
      <c r="R16" s="38" t="s">
        <v>18</v>
      </c>
      <c r="S16" s="83"/>
      <c r="T16" s="84"/>
    </row>
    <row r="17" spans="3:20" ht="12">
      <c r="C17" s="34" t="s">
        <v>48</v>
      </c>
      <c r="D17" s="83"/>
      <c r="E17" s="84"/>
      <c r="F17" s="93">
        <v>1645.164</v>
      </c>
      <c r="G17" s="94">
        <v>1396.0106660625947</v>
      </c>
      <c r="H17" s="95">
        <v>1396.0106660625947</v>
      </c>
      <c r="I17" s="93">
        <v>1169</v>
      </c>
      <c r="J17" s="94">
        <v>1169</v>
      </c>
      <c r="K17" s="95">
        <v>1169</v>
      </c>
      <c r="L17" s="93">
        <v>579.982</v>
      </c>
      <c r="M17" s="94">
        <v>457.4617594757684</v>
      </c>
      <c r="N17" s="95">
        <v>457.4617594757684</v>
      </c>
      <c r="O17" s="93">
        <v>103.818</v>
      </c>
      <c r="P17" s="94">
        <v>230.45109341317365</v>
      </c>
      <c r="Q17" s="95">
        <v>230.45109341317365</v>
      </c>
      <c r="R17" s="38" t="s">
        <v>19</v>
      </c>
      <c r="S17" s="83"/>
      <c r="T17" s="84"/>
    </row>
    <row r="18" spans="3:20" ht="12">
      <c r="C18" s="34" t="s">
        <v>49</v>
      </c>
      <c r="D18" s="83"/>
      <c r="E18" s="84"/>
      <c r="F18" s="93">
        <v>6471</v>
      </c>
      <c r="G18" s="94">
        <v>5830</v>
      </c>
      <c r="H18" s="95">
        <v>6200</v>
      </c>
      <c r="I18" s="93">
        <v>5873</v>
      </c>
      <c r="J18" s="94">
        <v>5500</v>
      </c>
      <c r="K18" s="95">
        <v>5700</v>
      </c>
      <c r="L18" s="93">
        <v>1147</v>
      </c>
      <c r="M18" s="94">
        <v>900</v>
      </c>
      <c r="N18" s="95">
        <v>900</v>
      </c>
      <c r="O18" s="93">
        <v>549</v>
      </c>
      <c r="P18" s="94">
        <v>570</v>
      </c>
      <c r="Q18" s="95">
        <v>400</v>
      </c>
      <c r="R18" s="38" t="s">
        <v>20</v>
      </c>
      <c r="S18" s="83"/>
      <c r="T18" s="84"/>
    </row>
    <row r="19" spans="3:20" ht="12">
      <c r="C19" s="34" t="s">
        <v>73</v>
      </c>
      <c r="D19" s="83"/>
      <c r="E19" s="84"/>
      <c r="F19" s="93">
        <v>465.23</v>
      </c>
      <c r="G19" s="94">
        <v>403.11</v>
      </c>
      <c r="H19" s="95">
        <v>396.17</v>
      </c>
      <c r="I19" s="93">
        <v>124.23</v>
      </c>
      <c r="J19" s="94">
        <v>122.11</v>
      </c>
      <c r="K19" s="95">
        <v>115.17</v>
      </c>
      <c r="L19" s="93">
        <v>693</v>
      </c>
      <c r="M19" s="94">
        <v>424</v>
      </c>
      <c r="N19" s="95">
        <v>424</v>
      </c>
      <c r="O19" s="93">
        <v>352</v>
      </c>
      <c r="P19" s="94">
        <v>143</v>
      </c>
      <c r="Q19" s="95">
        <v>143</v>
      </c>
      <c r="R19" s="38" t="s">
        <v>72</v>
      </c>
      <c r="S19" s="83"/>
      <c r="T19" s="84"/>
    </row>
    <row r="20" spans="3:20" ht="12">
      <c r="C20" s="34" t="s">
        <v>289</v>
      </c>
      <c r="D20" s="83"/>
      <c r="E20" s="84"/>
      <c r="F20" s="93">
        <v>382</v>
      </c>
      <c r="G20" s="94">
        <v>361</v>
      </c>
      <c r="H20" s="95">
        <v>357</v>
      </c>
      <c r="I20" s="93">
        <v>372</v>
      </c>
      <c r="J20" s="94">
        <v>352</v>
      </c>
      <c r="K20" s="95">
        <v>349</v>
      </c>
      <c r="L20" s="93">
        <v>10</v>
      </c>
      <c r="M20" s="94">
        <v>9</v>
      </c>
      <c r="N20" s="95">
        <v>8</v>
      </c>
      <c r="O20" s="93">
        <v>0</v>
      </c>
      <c r="P20" s="94">
        <v>0</v>
      </c>
      <c r="Q20" s="95">
        <v>0</v>
      </c>
      <c r="R20" s="38" t="s">
        <v>225</v>
      </c>
      <c r="S20" s="83"/>
      <c r="T20" s="84"/>
    </row>
    <row r="21" spans="3:20" ht="12">
      <c r="C21" s="34" t="s">
        <v>51</v>
      </c>
      <c r="D21" s="83"/>
      <c r="E21" s="84"/>
      <c r="F21" s="93">
        <v>133.3</v>
      </c>
      <c r="G21" s="94">
        <v>145</v>
      </c>
      <c r="H21" s="95">
        <v>145</v>
      </c>
      <c r="I21" s="93">
        <v>173.1</v>
      </c>
      <c r="J21" s="94">
        <v>170</v>
      </c>
      <c r="K21" s="95">
        <v>165</v>
      </c>
      <c r="L21" s="93">
        <v>77.2</v>
      </c>
      <c r="M21" s="94">
        <v>80</v>
      </c>
      <c r="N21" s="95">
        <v>80</v>
      </c>
      <c r="O21" s="93">
        <v>117</v>
      </c>
      <c r="P21" s="94">
        <v>105</v>
      </c>
      <c r="Q21" s="95">
        <v>100</v>
      </c>
      <c r="R21" s="38" t="s">
        <v>22</v>
      </c>
      <c r="S21" s="83"/>
      <c r="T21" s="84"/>
    </row>
    <row r="22" spans="3:20" ht="12">
      <c r="C22" s="34" t="s">
        <v>52</v>
      </c>
      <c r="D22" s="83"/>
      <c r="E22" s="84"/>
      <c r="F22" s="93">
        <v>14243.169</v>
      </c>
      <c r="G22" s="94">
        <v>14500</v>
      </c>
      <c r="H22" s="95">
        <v>14800</v>
      </c>
      <c r="I22" s="93">
        <v>15775.241</v>
      </c>
      <c r="J22" s="94">
        <v>16000</v>
      </c>
      <c r="K22" s="95">
        <v>16250</v>
      </c>
      <c r="L22" s="93">
        <v>1244.55</v>
      </c>
      <c r="M22" s="94">
        <v>1400</v>
      </c>
      <c r="N22" s="95">
        <v>1550</v>
      </c>
      <c r="O22" s="93">
        <v>2776.622</v>
      </c>
      <c r="P22" s="94">
        <v>2900</v>
      </c>
      <c r="Q22" s="95">
        <v>3000</v>
      </c>
      <c r="R22" s="38" t="s">
        <v>23</v>
      </c>
      <c r="S22" s="83"/>
      <c r="T22" s="84"/>
    </row>
    <row r="23" spans="3:20" ht="12">
      <c r="C23" s="34" t="s">
        <v>53</v>
      </c>
      <c r="D23" s="83"/>
      <c r="E23" s="84"/>
      <c r="F23" s="93">
        <v>1880</v>
      </c>
      <c r="G23" s="94">
        <v>1905</v>
      </c>
      <c r="H23" s="95">
        <v>1900</v>
      </c>
      <c r="I23" s="93">
        <v>1682</v>
      </c>
      <c r="J23" s="94">
        <v>1710</v>
      </c>
      <c r="K23" s="95">
        <v>1700</v>
      </c>
      <c r="L23" s="93">
        <v>241</v>
      </c>
      <c r="M23" s="94">
        <v>230</v>
      </c>
      <c r="N23" s="95">
        <v>240</v>
      </c>
      <c r="O23" s="93">
        <v>43</v>
      </c>
      <c r="P23" s="94">
        <v>35</v>
      </c>
      <c r="Q23" s="95">
        <v>40</v>
      </c>
      <c r="R23" s="38" t="s">
        <v>3</v>
      </c>
      <c r="S23" s="83"/>
      <c r="T23" s="84"/>
    </row>
    <row r="24" spans="3:20" ht="12">
      <c r="C24" s="34" t="s">
        <v>224</v>
      </c>
      <c r="D24" s="83"/>
      <c r="E24" s="84"/>
      <c r="F24" s="93">
        <v>188</v>
      </c>
      <c r="G24" s="94">
        <v>187</v>
      </c>
      <c r="H24" s="95">
        <v>194</v>
      </c>
      <c r="I24" s="93">
        <v>178</v>
      </c>
      <c r="J24" s="94">
        <v>184</v>
      </c>
      <c r="K24" s="95">
        <v>190</v>
      </c>
      <c r="L24" s="93">
        <v>12</v>
      </c>
      <c r="M24" s="94">
        <v>9</v>
      </c>
      <c r="N24" s="95">
        <v>12</v>
      </c>
      <c r="O24" s="93">
        <v>2</v>
      </c>
      <c r="P24" s="94">
        <v>6</v>
      </c>
      <c r="Q24" s="95">
        <v>8</v>
      </c>
      <c r="R24" s="38" t="s">
        <v>223</v>
      </c>
      <c r="S24" s="83"/>
      <c r="T24" s="84"/>
    </row>
    <row r="25" spans="3:20" ht="12">
      <c r="C25" s="34" t="s">
        <v>54</v>
      </c>
      <c r="D25" s="83"/>
      <c r="E25" s="84"/>
      <c r="F25" s="93">
        <v>3059.431</v>
      </c>
      <c r="G25" s="94">
        <v>3030</v>
      </c>
      <c r="H25" s="95">
        <v>3100</v>
      </c>
      <c r="I25" s="93">
        <v>2559.431</v>
      </c>
      <c r="J25" s="94">
        <v>2430</v>
      </c>
      <c r="K25" s="95">
        <v>2400</v>
      </c>
      <c r="L25" s="93">
        <v>900</v>
      </c>
      <c r="M25" s="94">
        <v>950</v>
      </c>
      <c r="N25" s="95">
        <v>1000</v>
      </c>
      <c r="O25" s="93">
        <v>400</v>
      </c>
      <c r="P25" s="94">
        <v>350</v>
      </c>
      <c r="Q25" s="95">
        <v>300</v>
      </c>
      <c r="R25" s="38" t="s">
        <v>24</v>
      </c>
      <c r="S25" s="83"/>
      <c r="T25" s="84"/>
    </row>
    <row r="26" spans="3:20" ht="12">
      <c r="C26" s="34" t="s">
        <v>55</v>
      </c>
      <c r="D26" s="83"/>
      <c r="E26" s="84"/>
      <c r="F26" s="93">
        <v>1642.8107504999998</v>
      </c>
      <c r="G26" s="94">
        <v>1650</v>
      </c>
      <c r="H26" s="95">
        <v>1630</v>
      </c>
      <c r="I26" s="93">
        <v>1687.2827504999998</v>
      </c>
      <c r="J26" s="94">
        <v>2150</v>
      </c>
      <c r="K26" s="95">
        <v>2000</v>
      </c>
      <c r="L26" s="93">
        <v>238.577</v>
      </c>
      <c r="M26" s="94">
        <v>150</v>
      </c>
      <c r="N26" s="95">
        <v>180</v>
      </c>
      <c r="O26" s="93">
        <v>283.049</v>
      </c>
      <c r="P26" s="94">
        <v>650</v>
      </c>
      <c r="Q26" s="95">
        <v>550</v>
      </c>
      <c r="R26" s="38" t="s">
        <v>25</v>
      </c>
      <c r="S26" s="83"/>
      <c r="T26" s="84"/>
    </row>
    <row r="27" spans="3:20" ht="12">
      <c r="C27" s="34" t="s">
        <v>56</v>
      </c>
      <c r="D27" s="83"/>
      <c r="E27" s="84"/>
      <c r="F27" s="93">
        <v>3222.922</v>
      </c>
      <c r="G27" s="94">
        <v>3306.7542223046</v>
      </c>
      <c r="H27" s="95">
        <v>3306.7542223046</v>
      </c>
      <c r="I27" s="93">
        <v>3420.285</v>
      </c>
      <c r="J27" s="94">
        <v>3629.1876623045996</v>
      </c>
      <c r="K27" s="95">
        <v>3629.1876623045996</v>
      </c>
      <c r="L27" s="93">
        <v>239.724</v>
      </c>
      <c r="M27" s="94">
        <v>184.58748</v>
      </c>
      <c r="N27" s="95">
        <v>184.58748</v>
      </c>
      <c r="O27" s="93">
        <v>437.087</v>
      </c>
      <c r="P27" s="94">
        <v>507.02091999999993</v>
      </c>
      <c r="Q27" s="95">
        <v>507.02091999999993</v>
      </c>
      <c r="R27" s="38" t="s">
        <v>26</v>
      </c>
      <c r="S27" s="83"/>
      <c r="T27" s="84"/>
    </row>
    <row r="28" spans="3:20" ht="12">
      <c r="C28" s="34" t="s">
        <v>57</v>
      </c>
      <c r="D28" s="83"/>
      <c r="E28" s="84"/>
      <c r="F28" s="93">
        <v>38103</v>
      </c>
      <c r="G28" s="94">
        <v>37725</v>
      </c>
      <c r="H28" s="95">
        <v>37325</v>
      </c>
      <c r="I28" s="93">
        <v>38100</v>
      </c>
      <c r="J28" s="94">
        <v>37300</v>
      </c>
      <c r="K28" s="95">
        <v>36900</v>
      </c>
      <c r="L28" s="93">
        <v>964</v>
      </c>
      <c r="M28" s="94">
        <v>1128</v>
      </c>
      <c r="N28" s="95">
        <v>1128</v>
      </c>
      <c r="O28" s="93">
        <v>961</v>
      </c>
      <c r="P28" s="94">
        <v>703</v>
      </c>
      <c r="Q28" s="95">
        <v>703</v>
      </c>
      <c r="R28" s="38" t="s">
        <v>27</v>
      </c>
      <c r="S28" s="83"/>
      <c r="T28" s="84"/>
    </row>
    <row r="29" spans="3:20" ht="12">
      <c r="C29" s="34" t="s">
        <v>58</v>
      </c>
      <c r="D29" s="83"/>
      <c r="E29" s="84"/>
      <c r="F29" s="93">
        <v>2035</v>
      </c>
      <c r="G29" s="94">
        <v>2100</v>
      </c>
      <c r="H29" s="95">
        <v>2155</v>
      </c>
      <c r="I29" s="93">
        <v>2290</v>
      </c>
      <c r="J29" s="94">
        <v>2350</v>
      </c>
      <c r="K29" s="95">
        <v>2400</v>
      </c>
      <c r="L29" s="93">
        <v>55</v>
      </c>
      <c r="M29" s="94">
        <v>60</v>
      </c>
      <c r="N29" s="95">
        <v>65</v>
      </c>
      <c r="O29" s="93">
        <v>310</v>
      </c>
      <c r="P29" s="94">
        <v>310</v>
      </c>
      <c r="Q29" s="95">
        <v>310</v>
      </c>
      <c r="R29" s="38" t="s">
        <v>28</v>
      </c>
      <c r="S29" s="83"/>
      <c r="T29" s="84"/>
    </row>
    <row r="30" spans="3:20" ht="12.75" thickBot="1">
      <c r="C30" s="34" t="s">
        <v>59</v>
      </c>
      <c r="D30" s="83"/>
      <c r="E30" s="84"/>
      <c r="F30" s="93">
        <v>5810.4837125954</v>
      </c>
      <c r="G30" s="94">
        <v>5538</v>
      </c>
      <c r="H30" s="95">
        <v>5538</v>
      </c>
      <c r="I30" s="93">
        <v>5452.5955857654</v>
      </c>
      <c r="J30" s="94">
        <v>5180</v>
      </c>
      <c r="K30" s="95">
        <v>5180</v>
      </c>
      <c r="L30" s="93">
        <v>456.85271203</v>
      </c>
      <c r="M30" s="94">
        <v>457</v>
      </c>
      <c r="N30" s="95">
        <v>457</v>
      </c>
      <c r="O30" s="93">
        <v>98.96458520000002</v>
      </c>
      <c r="P30" s="94">
        <v>99</v>
      </c>
      <c r="Q30" s="95">
        <v>99</v>
      </c>
      <c r="R30" s="38" t="s">
        <v>30</v>
      </c>
      <c r="S30" s="83"/>
      <c r="T30" s="84"/>
    </row>
    <row r="31" spans="3:20" ht="13.5" thickBot="1" thickTop="1">
      <c r="C31" s="14" t="s">
        <v>4</v>
      </c>
      <c r="D31" s="87"/>
      <c r="E31" s="88"/>
      <c r="F31" s="68">
        <v>182848.70074023432</v>
      </c>
      <c r="G31" s="69">
        <v>171260.34287184043</v>
      </c>
      <c r="H31" s="70">
        <v>171533.97028051657</v>
      </c>
      <c r="I31" s="68">
        <v>185466.60301340432</v>
      </c>
      <c r="J31" s="69">
        <v>172881.01564577784</v>
      </c>
      <c r="K31" s="70">
        <v>171835.813054454</v>
      </c>
      <c r="L31" s="68">
        <v>18218.115712029998</v>
      </c>
      <c r="M31" s="69">
        <v>16633.999239475772</v>
      </c>
      <c r="N31" s="70">
        <v>16394.189239475767</v>
      </c>
      <c r="O31" s="68">
        <v>20836.017985199996</v>
      </c>
      <c r="P31" s="69">
        <v>18254.672013413172</v>
      </c>
      <c r="Q31" s="70">
        <v>16696.032013413173</v>
      </c>
      <c r="R31" s="14" t="s">
        <v>4</v>
      </c>
      <c r="S31" s="87"/>
      <c r="T31" s="88"/>
    </row>
    <row r="32" spans="3:20" ht="12.75" thickTop="1">
      <c r="C32" s="80" t="s">
        <v>61</v>
      </c>
      <c r="D32" s="81"/>
      <c r="E32" s="82"/>
      <c r="F32" s="90">
        <v>105869.812</v>
      </c>
      <c r="G32" s="91">
        <v>103492.24478201586</v>
      </c>
      <c r="H32" s="92">
        <v>103916.1451434819</v>
      </c>
      <c r="I32" s="90">
        <v>110046</v>
      </c>
      <c r="J32" s="91">
        <v>108423.797924722</v>
      </c>
      <c r="K32" s="92">
        <v>108423.797924722</v>
      </c>
      <c r="L32" s="90">
        <v>1345.622</v>
      </c>
      <c r="M32" s="91">
        <v>1401.61377679963</v>
      </c>
      <c r="N32" s="92">
        <v>1308.8039644992</v>
      </c>
      <c r="O32" s="90">
        <v>5521.81</v>
      </c>
      <c r="P32" s="91">
        <v>6333.16691950578</v>
      </c>
      <c r="Q32" s="92">
        <v>5816.4567457393</v>
      </c>
      <c r="R32" s="42" t="s">
        <v>1</v>
      </c>
      <c r="S32" s="81"/>
      <c r="T32" s="82"/>
    </row>
    <row r="33" spans="3:20" ht="12.75" thickBot="1">
      <c r="C33" s="56" t="s">
        <v>62</v>
      </c>
      <c r="D33" s="85"/>
      <c r="E33" s="86"/>
      <c r="F33" s="96">
        <v>148042.71600000001</v>
      </c>
      <c r="G33" s="97">
        <v>150508.97199999998</v>
      </c>
      <c r="H33" s="98">
        <v>153391.07700000002</v>
      </c>
      <c r="I33" s="96">
        <v>152798.695</v>
      </c>
      <c r="J33" s="97">
        <v>154479</v>
      </c>
      <c r="K33" s="98">
        <v>156695</v>
      </c>
      <c r="L33" s="96">
        <v>585.552</v>
      </c>
      <c r="M33" s="97">
        <v>570.023</v>
      </c>
      <c r="N33" s="98">
        <v>554.907</v>
      </c>
      <c r="O33" s="96">
        <v>5341.531</v>
      </c>
      <c r="P33" s="97">
        <v>4540.051</v>
      </c>
      <c r="Q33" s="98">
        <v>3858.83</v>
      </c>
      <c r="R33" s="57" t="s">
        <v>32</v>
      </c>
      <c r="S33" s="85"/>
      <c r="T33" s="86"/>
    </row>
    <row r="34" spans="3:20" ht="13.5" thickBot="1" thickTop="1">
      <c r="C34" s="14" t="s">
        <v>5</v>
      </c>
      <c r="D34" s="12"/>
      <c r="E34" s="13"/>
      <c r="F34" s="68">
        <v>253912.52800000002</v>
      </c>
      <c r="G34" s="69">
        <v>254001.21678201584</v>
      </c>
      <c r="H34" s="70">
        <v>257307.22214348192</v>
      </c>
      <c r="I34" s="68">
        <v>262844.695</v>
      </c>
      <c r="J34" s="69">
        <v>262902.797924722</v>
      </c>
      <c r="K34" s="70">
        <v>265118.797924722</v>
      </c>
      <c r="L34" s="68">
        <v>1931.174</v>
      </c>
      <c r="M34" s="69">
        <v>1971.6367767996298</v>
      </c>
      <c r="N34" s="70">
        <v>1863.7109644992001</v>
      </c>
      <c r="O34" s="68">
        <v>10863.341</v>
      </c>
      <c r="P34" s="69">
        <v>10873.21791950578</v>
      </c>
      <c r="Q34" s="70">
        <v>9675.2867457393</v>
      </c>
      <c r="R34" s="17" t="s">
        <v>63</v>
      </c>
      <c r="S34" s="8"/>
      <c r="T34" s="9"/>
    </row>
    <row r="35" spans="3:20" ht="15" thickTop="1">
      <c r="C35" s="30"/>
      <c r="D35" s="1"/>
      <c r="E35" s="32" t="s">
        <v>137</v>
      </c>
      <c r="G35" s="31"/>
      <c r="H35" s="31"/>
      <c r="I35" s="31"/>
      <c r="J35" s="31"/>
      <c r="K35" s="31"/>
      <c r="L35" s="32" t="s">
        <v>150</v>
      </c>
      <c r="M35" s="31"/>
      <c r="N35" s="31"/>
      <c r="O35" s="31"/>
      <c r="P35" s="31"/>
      <c r="Q35" s="31"/>
      <c r="R35" s="30"/>
      <c r="S35" s="1"/>
      <c r="T35" s="1"/>
    </row>
  </sheetData>
  <sheetProtection/>
  <mergeCells count="12">
    <mergeCell ref="C7:E7"/>
    <mergeCell ref="F7:H7"/>
    <mergeCell ref="I7:K7"/>
    <mergeCell ref="L7:N7"/>
    <mergeCell ref="O7:Q7"/>
    <mergeCell ref="R7:T7"/>
    <mergeCell ref="C2:T2"/>
    <mergeCell ref="F3:K3"/>
    <mergeCell ref="L3:Q3"/>
    <mergeCell ref="C4:T4"/>
    <mergeCell ref="K5:L5"/>
    <mergeCell ref="F6:H6"/>
  </mergeCells>
  <conditionalFormatting sqref="C9:R34">
    <cfRule type="expression" priority="1" dxfId="0" stopIfTrue="1">
      <formula>'Table 10'!#REF!&gt;2</formula>
    </cfRule>
  </conditionalFormatting>
  <printOptions/>
  <pageMargins left="0.7" right="0.7" top="0.75" bottom="0.75" header="0.3" footer="0.3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T38"/>
  <sheetViews>
    <sheetView zoomScalePageLayoutView="0" workbookViewId="0" topLeftCell="A1">
      <selection activeCell="F46" sqref="F46"/>
    </sheetView>
  </sheetViews>
  <sheetFormatPr defaultColWidth="9.140625" defaultRowHeight="12.75"/>
  <sheetData>
    <row r="2" spans="3:20" ht="12.75">
      <c r="C2" s="146" t="s">
        <v>38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6:17" ht="12.75">
      <c r="F3" s="146" t="s">
        <v>152</v>
      </c>
      <c r="G3" s="146"/>
      <c r="H3" s="146"/>
      <c r="I3" s="146"/>
      <c r="J3" s="146"/>
      <c r="K3" s="146"/>
      <c r="L3" s="146" t="s">
        <v>37</v>
      </c>
      <c r="M3" s="146"/>
      <c r="N3" s="146"/>
      <c r="O3" s="146"/>
      <c r="P3" s="146"/>
      <c r="Q3" s="146"/>
    </row>
    <row r="4" spans="3:20" ht="12">
      <c r="C4" s="147" t="s">
        <v>286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1:15" ht="15" thickBot="1">
      <c r="K5" s="148" t="s">
        <v>36</v>
      </c>
      <c r="L5" s="148"/>
      <c r="N5" s="11"/>
      <c r="O5" s="11"/>
    </row>
    <row r="6" spans="3:20" ht="12.75" thickTop="1">
      <c r="C6" s="2"/>
      <c r="D6" s="3"/>
      <c r="E6" s="4"/>
      <c r="F6" s="149" t="s">
        <v>6</v>
      </c>
      <c r="G6" s="150"/>
      <c r="H6" s="151"/>
      <c r="I6" s="2"/>
      <c r="J6" s="3"/>
      <c r="K6" s="4"/>
      <c r="L6" s="16" t="s">
        <v>34</v>
      </c>
      <c r="M6" s="3"/>
      <c r="N6" s="4"/>
      <c r="O6" s="16" t="s">
        <v>33</v>
      </c>
      <c r="P6" s="3"/>
      <c r="Q6" s="4"/>
      <c r="R6" s="2"/>
      <c r="S6" s="3"/>
      <c r="T6" s="4"/>
    </row>
    <row r="7" spans="3:20" ht="12">
      <c r="C7" s="152" t="s">
        <v>0</v>
      </c>
      <c r="D7" s="153"/>
      <c r="E7" s="154"/>
      <c r="F7" s="152" t="s">
        <v>7</v>
      </c>
      <c r="G7" s="153"/>
      <c r="H7" s="154"/>
      <c r="I7" s="152" t="s">
        <v>8</v>
      </c>
      <c r="J7" s="153"/>
      <c r="K7" s="154"/>
      <c r="L7" s="152" t="s">
        <v>9</v>
      </c>
      <c r="M7" s="153"/>
      <c r="N7" s="154"/>
      <c r="O7" s="152" t="s">
        <v>10</v>
      </c>
      <c r="P7" s="153"/>
      <c r="Q7" s="154"/>
      <c r="R7" s="152" t="s">
        <v>11</v>
      </c>
      <c r="S7" s="153"/>
      <c r="T7" s="154"/>
    </row>
    <row r="8" spans="3:20" ht="12.75" thickBot="1">
      <c r="C8" s="7"/>
      <c r="D8" s="8"/>
      <c r="E8" s="9"/>
      <c r="F8" s="21">
        <v>2022</v>
      </c>
      <c r="G8" s="22">
        <v>2023</v>
      </c>
      <c r="H8" s="20">
        <v>2024</v>
      </c>
      <c r="I8" s="21">
        <v>2022</v>
      </c>
      <c r="J8" s="22">
        <v>2023</v>
      </c>
      <c r="K8" s="20">
        <v>2024</v>
      </c>
      <c r="L8" s="21">
        <v>2022</v>
      </c>
      <c r="M8" s="22">
        <v>2023</v>
      </c>
      <c r="N8" s="20">
        <v>2024</v>
      </c>
      <c r="O8" s="21">
        <v>2022</v>
      </c>
      <c r="P8" s="22">
        <v>2023</v>
      </c>
      <c r="Q8" s="20">
        <v>2024</v>
      </c>
      <c r="R8" s="7"/>
      <c r="S8" s="8"/>
      <c r="T8" s="9"/>
    </row>
    <row r="9" spans="3:20" ht="12.75" thickTop="1">
      <c r="C9" s="34" t="s">
        <v>39</v>
      </c>
      <c r="D9" s="83"/>
      <c r="E9" s="84"/>
      <c r="F9" s="93">
        <v>6140.862999999999</v>
      </c>
      <c r="G9" s="94">
        <v>4978.4</v>
      </c>
      <c r="H9" s="95">
        <v>4978.4</v>
      </c>
      <c r="I9" s="93">
        <v>10104</v>
      </c>
      <c r="J9" s="94">
        <v>8588.4</v>
      </c>
      <c r="K9" s="95">
        <v>8588.4</v>
      </c>
      <c r="L9" s="93">
        <v>1784.146</v>
      </c>
      <c r="M9" s="94">
        <v>1270</v>
      </c>
      <c r="N9" s="95">
        <v>1270</v>
      </c>
      <c r="O9" s="93">
        <v>5747.283</v>
      </c>
      <c r="P9" s="94">
        <v>4880</v>
      </c>
      <c r="Q9" s="95">
        <v>4880</v>
      </c>
      <c r="R9" s="38" t="s">
        <v>12</v>
      </c>
      <c r="S9" s="83"/>
      <c r="T9" s="84"/>
    </row>
    <row r="10" spans="3:20" ht="12">
      <c r="C10" s="34" t="s">
        <v>41</v>
      </c>
      <c r="D10" s="83"/>
      <c r="E10" s="84"/>
      <c r="F10" s="93">
        <v>33.324</v>
      </c>
      <c r="G10" s="94">
        <v>34</v>
      </c>
      <c r="H10" s="95">
        <v>34</v>
      </c>
      <c r="I10" s="93">
        <v>1.369</v>
      </c>
      <c r="J10" s="94">
        <v>1</v>
      </c>
      <c r="K10" s="95">
        <v>1</v>
      </c>
      <c r="L10" s="93">
        <v>31.955</v>
      </c>
      <c r="M10" s="94">
        <v>33</v>
      </c>
      <c r="N10" s="95">
        <v>33</v>
      </c>
      <c r="O10" s="93">
        <v>0</v>
      </c>
      <c r="P10" s="94">
        <v>0</v>
      </c>
      <c r="Q10" s="95">
        <v>0</v>
      </c>
      <c r="R10" s="38" t="s">
        <v>14</v>
      </c>
      <c r="S10" s="83"/>
      <c r="T10" s="84"/>
    </row>
    <row r="11" spans="3:20" ht="12">
      <c r="C11" s="34" t="s">
        <v>42</v>
      </c>
      <c r="D11" s="83"/>
      <c r="E11" s="84"/>
      <c r="F11" s="93">
        <v>2965</v>
      </c>
      <c r="G11" s="94">
        <v>2342.91</v>
      </c>
      <c r="H11" s="95">
        <v>2470</v>
      </c>
      <c r="I11" s="93">
        <v>4720</v>
      </c>
      <c r="J11" s="94">
        <v>3776</v>
      </c>
      <c r="K11" s="95">
        <v>4040</v>
      </c>
      <c r="L11" s="93">
        <v>583</v>
      </c>
      <c r="M11" s="94">
        <v>413.93</v>
      </c>
      <c r="N11" s="95">
        <v>350</v>
      </c>
      <c r="O11" s="93">
        <v>2338</v>
      </c>
      <c r="P11" s="94">
        <v>1847.02</v>
      </c>
      <c r="Q11" s="95">
        <v>1920</v>
      </c>
      <c r="R11" s="38" t="s">
        <v>29</v>
      </c>
      <c r="S11" s="83"/>
      <c r="T11" s="84"/>
    </row>
    <row r="12" spans="3:20" ht="12">
      <c r="C12" s="34" t="s">
        <v>43</v>
      </c>
      <c r="D12" s="83"/>
      <c r="E12" s="84"/>
      <c r="F12" s="93">
        <v>2067.8273</v>
      </c>
      <c r="G12" s="94">
        <v>1550</v>
      </c>
      <c r="H12" s="95">
        <v>1550</v>
      </c>
      <c r="I12" s="93">
        <v>1725</v>
      </c>
      <c r="J12" s="94">
        <v>1500</v>
      </c>
      <c r="K12" s="95">
        <v>1500</v>
      </c>
      <c r="L12" s="93">
        <v>1208.5195999999999</v>
      </c>
      <c r="M12" s="94">
        <v>700</v>
      </c>
      <c r="N12" s="95">
        <v>700</v>
      </c>
      <c r="O12" s="93">
        <v>865.6922999999999</v>
      </c>
      <c r="P12" s="94">
        <v>650</v>
      </c>
      <c r="Q12" s="95">
        <v>650</v>
      </c>
      <c r="R12" s="38" t="s">
        <v>15</v>
      </c>
      <c r="S12" s="83"/>
      <c r="T12" s="84"/>
    </row>
    <row r="13" spans="3:20" ht="12">
      <c r="C13" s="34" t="s">
        <v>44</v>
      </c>
      <c r="D13" s="83"/>
      <c r="E13" s="84"/>
      <c r="F13" s="93">
        <v>2937.9759999999997</v>
      </c>
      <c r="G13" s="94">
        <v>2420</v>
      </c>
      <c r="H13" s="95">
        <v>2420</v>
      </c>
      <c r="I13" s="93">
        <v>11200</v>
      </c>
      <c r="J13" s="94">
        <v>10300</v>
      </c>
      <c r="K13" s="95">
        <v>10400</v>
      </c>
      <c r="L13" s="93">
        <v>305.004</v>
      </c>
      <c r="M13" s="94">
        <v>20</v>
      </c>
      <c r="N13" s="95">
        <v>20</v>
      </c>
      <c r="O13" s="93">
        <v>8567.028</v>
      </c>
      <c r="P13" s="94">
        <v>7900</v>
      </c>
      <c r="Q13" s="95">
        <v>8000</v>
      </c>
      <c r="R13" s="38" t="s">
        <v>16</v>
      </c>
      <c r="S13" s="83"/>
      <c r="T13" s="84"/>
    </row>
    <row r="14" spans="3:20" ht="12">
      <c r="C14" s="34" t="s">
        <v>45</v>
      </c>
      <c r="D14" s="83"/>
      <c r="E14" s="84"/>
      <c r="F14" s="93">
        <v>8633</v>
      </c>
      <c r="G14" s="94">
        <v>8750</v>
      </c>
      <c r="H14" s="95">
        <v>8800</v>
      </c>
      <c r="I14" s="93">
        <v>7168</v>
      </c>
      <c r="J14" s="94">
        <v>7200</v>
      </c>
      <c r="K14" s="95">
        <v>7300</v>
      </c>
      <c r="L14" s="93">
        <v>2350</v>
      </c>
      <c r="M14" s="94">
        <v>2450</v>
      </c>
      <c r="N14" s="95">
        <v>2400</v>
      </c>
      <c r="O14" s="93">
        <v>885</v>
      </c>
      <c r="P14" s="94">
        <v>900</v>
      </c>
      <c r="Q14" s="95">
        <v>900</v>
      </c>
      <c r="R14" s="38" t="s">
        <v>2</v>
      </c>
      <c r="S14" s="83"/>
      <c r="T14" s="84"/>
    </row>
    <row r="15" spans="3:20" ht="12">
      <c r="C15" s="34" t="s">
        <v>46</v>
      </c>
      <c r="D15" s="83"/>
      <c r="E15" s="84"/>
      <c r="F15" s="93">
        <v>17293.591</v>
      </c>
      <c r="G15" s="94">
        <v>14900</v>
      </c>
      <c r="H15" s="95">
        <v>13300</v>
      </c>
      <c r="I15" s="93">
        <v>24309.427</v>
      </c>
      <c r="J15" s="94">
        <v>21400</v>
      </c>
      <c r="K15" s="95">
        <v>19800</v>
      </c>
      <c r="L15" s="93">
        <v>4146.323</v>
      </c>
      <c r="M15" s="94">
        <v>2700</v>
      </c>
      <c r="N15" s="95">
        <v>3000</v>
      </c>
      <c r="O15" s="93">
        <v>11162.159</v>
      </c>
      <c r="P15" s="94">
        <v>9200</v>
      </c>
      <c r="Q15" s="95">
        <v>9500</v>
      </c>
      <c r="R15" s="38" t="s">
        <v>17</v>
      </c>
      <c r="S15" s="83"/>
      <c r="T15" s="84"/>
    </row>
    <row r="16" spans="3:20" ht="12">
      <c r="C16" s="34" t="s">
        <v>47</v>
      </c>
      <c r="D16" s="83"/>
      <c r="E16" s="84"/>
      <c r="F16" s="93">
        <v>787.525</v>
      </c>
      <c r="G16" s="94">
        <v>901.6059333333268</v>
      </c>
      <c r="H16" s="95">
        <v>917.947676190472</v>
      </c>
      <c r="I16" s="93">
        <v>84.75</v>
      </c>
      <c r="J16" s="94">
        <v>95.6507999999988</v>
      </c>
      <c r="K16" s="95">
        <v>85.9721714285697</v>
      </c>
      <c r="L16" s="93">
        <v>717.029</v>
      </c>
      <c r="M16" s="94">
        <v>820.754999999993</v>
      </c>
      <c r="N16" s="95">
        <v>842.490285714281</v>
      </c>
      <c r="O16" s="93">
        <v>14.254</v>
      </c>
      <c r="P16" s="94">
        <v>14.799866666665</v>
      </c>
      <c r="Q16" s="95">
        <v>10.5147809523787</v>
      </c>
      <c r="R16" s="38" t="s">
        <v>18</v>
      </c>
      <c r="S16" s="83"/>
      <c r="T16" s="84"/>
    </row>
    <row r="17" spans="3:20" ht="12">
      <c r="C17" s="34" t="s">
        <v>48</v>
      </c>
      <c r="D17" s="83"/>
      <c r="E17" s="84"/>
      <c r="F17" s="93">
        <v>4790.461</v>
      </c>
      <c r="G17" s="94">
        <v>4301.993452878691</v>
      </c>
      <c r="H17" s="95">
        <v>4301.993452878691</v>
      </c>
      <c r="I17" s="93">
        <v>400</v>
      </c>
      <c r="J17" s="94">
        <v>400</v>
      </c>
      <c r="K17" s="95">
        <v>400</v>
      </c>
      <c r="L17" s="93">
        <v>4607.604</v>
      </c>
      <c r="M17" s="94">
        <v>4157.364433976639</v>
      </c>
      <c r="N17" s="95">
        <v>4157.364433976639</v>
      </c>
      <c r="O17" s="93">
        <v>217.143</v>
      </c>
      <c r="P17" s="94">
        <v>255.37098109794846</v>
      </c>
      <c r="Q17" s="95">
        <v>255.37098109794846</v>
      </c>
      <c r="R17" s="38" t="s">
        <v>19</v>
      </c>
      <c r="S17" s="83"/>
      <c r="T17" s="84"/>
    </row>
    <row r="18" spans="3:20" ht="12">
      <c r="C18" s="34" t="s">
        <v>49</v>
      </c>
      <c r="D18" s="83"/>
      <c r="E18" s="84"/>
      <c r="F18" s="93">
        <v>1024.8000000000002</v>
      </c>
      <c r="G18" s="94">
        <v>950</v>
      </c>
      <c r="H18" s="95">
        <v>950</v>
      </c>
      <c r="I18" s="93">
        <v>3101.8</v>
      </c>
      <c r="J18" s="94">
        <v>3000</v>
      </c>
      <c r="K18" s="95">
        <v>3000</v>
      </c>
      <c r="L18" s="93">
        <v>829</v>
      </c>
      <c r="M18" s="94">
        <v>750</v>
      </c>
      <c r="N18" s="95">
        <v>750</v>
      </c>
      <c r="O18" s="93">
        <v>2906</v>
      </c>
      <c r="P18" s="94">
        <v>2800</v>
      </c>
      <c r="Q18" s="95">
        <v>2800</v>
      </c>
      <c r="R18" s="38" t="s">
        <v>20</v>
      </c>
      <c r="S18" s="83"/>
      <c r="T18" s="84"/>
    </row>
    <row r="19" spans="3:20" ht="12">
      <c r="C19" s="34" t="s">
        <v>73</v>
      </c>
      <c r="D19" s="83"/>
      <c r="E19" s="84"/>
      <c r="F19" s="93">
        <v>71.101</v>
      </c>
      <c r="G19" s="94">
        <v>122.22999999999999</v>
      </c>
      <c r="H19" s="95">
        <v>122.22999999999999</v>
      </c>
      <c r="I19" s="93">
        <v>39.23</v>
      </c>
      <c r="J19" s="94">
        <v>39.23</v>
      </c>
      <c r="K19" s="95">
        <v>39.23</v>
      </c>
      <c r="L19" s="93">
        <v>42.75</v>
      </c>
      <c r="M19" s="94">
        <v>91</v>
      </c>
      <c r="N19" s="95">
        <v>91</v>
      </c>
      <c r="O19" s="93">
        <v>10.879</v>
      </c>
      <c r="P19" s="94">
        <v>8</v>
      </c>
      <c r="Q19" s="95">
        <v>8</v>
      </c>
      <c r="R19" s="38" t="s">
        <v>72</v>
      </c>
      <c r="S19" s="83"/>
      <c r="T19" s="84"/>
    </row>
    <row r="20" spans="3:20" ht="12">
      <c r="C20" s="34" t="s">
        <v>50</v>
      </c>
      <c r="D20" s="83"/>
      <c r="E20" s="84"/>
      <c r="F20" s="93">
        <v>6.645</v>
      </c>
      <c r="G20" s="94">
        <v>9</v>
      </c>
      <c r="H20" s="95">
        <v>9</v>
      </c>
      <c r="I20" s="93">
        <v>0</v>
      </c>
      <c r="J20" s="94">
        <v>0</v>
      </c>
      <c r="K20" s="95">
        <v>0</v>
      </c>
      <c r="L20" s="93">
        <v>6.645</v>
      </c>
      <c r="M20" s="94">
        <v>9</v>
      </c>
      <c r="N20" s="95">
        <v>9</v>
      </c>
      <c r="O20" s="93">
        <v>0</v>
      </c>
      <c r="P20" s="94">
        <v>0</v>
      </c>
      <c r="Q20" s="95">
        <v>0</v>
      </c>
      <c r="R20" s="38" t="s">
        <v>21</v>
      </c>
      <c r="S20" s="83"/>
      <c r="T20" s="84"/>
    </row>
    <row r="21" spans="3:20" ht="12">
      <c r="C21" s="34" t="s">
        <v>289</v>
      </c>
      <c r="D21" s="83"/>
      <c r="E21" s="84"/>
      <c r="F21" s="93">
        <v>30</v>
      </c>
      <c r="G21" s="94">
        <v>30</v>
      </c>
      <c r="H21" s="95">
        <v>29</v>
      </c>
      <c r="I21" s="93">
        <v>118</v>
      </c>
      <c r="J21" s="94">
        <v>115</v>
      </c>
      <c r="K21" s="95">
        <v>112</v>
      </c>
      <c r="L21" s="93">
        <v>10</v>
      </c>
      <c r="M21" s="94">
        <v>9</v>
      </c>
      <c r="N21" s="95">
        <v>7</v>
      </c>
      <c r="O21" s="93">
        <v>98</v>
      </c>
      <c r="P21" s="94">
        <v>94</v>
      </c>
      <c r="Q21" s="95">
        <v>90</v>
      </c>
      <c r="R21" s="38" t="s">
        <v>225</v>
      </c>
      <c r="S21" s="83"/>
      <c r="T21" s="84"/>
    </row>
    <row r="22" spans="3:20" ht="12">
      <c r="C22" s="34" t="s">
        <v>51</v>
      </c>
      <c r="D22" s="83"/>
      <c r="E22" s="84"/>
      <c r="F22" s="93">
        <v>2259</v>
      </c>
      <c r="G22" s="94">
        <v>2088</v>
      </c>
      <c r="H22" s="95">
        <v>2029</v>
      </c>
      <c r="I22" s="93">
        <v>115</v>
      </c>
      <c r="J22" s="94">
        <v>115</v>
      </c>
      <c r="K22" s="95">
        <v>115</v>
      </c>
      <c r="L22" s="93">
        <v>2659</v>
      </c>
      <c r="M22" s="94">
        <v>2473</v>
      </c>
      <c r="N22" s="95">
        <v>2399</v>
      </c>
      <c r="O22" s="93">
        <v>515</v>
      </c>
      <c r="P22" s="94">
        <v>500</v>
      </c>
      <c r="Q22" s="95">
        <v>485</v>
      </c>
      <c r="R22" s="38" t="s">
        <v>22</v>
      </c>
      <c r="S22" s="83"/>
      <c r="T22" s="84"/>
    </row>
    <row r="23" spans="3:20" ht="12">
      <c r="C23" s="34" t="s">
        <v>52</v>
      </c>
      <c r="D23" s="83"/>
      <c r="E23" s="84"/>
      <c r="F23" s="93">
        <v>4630.898000000001</v>
      </c>
      <c r="G23" s="94">
        <v>4630</v>
      </c>
      <c r="H23" s="95">
        <v>4800</v>
      </c>
      <c r="I23" s="93">
        <v>4144.118</v>
      </c>
      <c r="J23" s="94">
        <v>4100</v>
      </c>
      <c r="K23" s="95">
        <v>4200</v>
      </c>
      <c r="L23" s="93">
        <v>1218.813</v>
      </c>
      <c r="M23" s="94">
        <v>1240</v>
      </c>
      <c r="N23" s="95">
        <v>1300</v>
      </c>
      <c r="O23" s="93">
        <v>732.033</v>
      </c>
      <c r="P23" s="94">
        <v>710</v>
      </c>
      <c r="Q23" s="95">
        <v>700</v>
      </c>
      <c r="R23" s="38" t="s">
        <v>23</v>
      </c>
      <c r="S23" s="83"/>
      <c r="T23" s="84"/>
    </row>
    <row r="24" spans="3:20" ht="12">
      <c r="C24" s="34" t="s">
        <v>53</v>
      </c>
      <c r="D24" s="83"/>
      <c r="E24" s="84"/>
      <c r="F24" s="93">
        <v>695.579</v>
      </c>
      <c r="G24" s="94">
        <v>686</v>
      </c>
      <c r="H24" s="95">
        <v>685</v>
      </c>
      <c r="I24" s="93">
        <v>807</v>
      </c>
      <c r="J24" s="94">
        <v>815</v>
      </c>
      <c r="K24" s="95">
        <v>820</v>
      </c>
      <c r="L24" s="93">
        <v>130.433</v>
      </c>
      <c r="M24" s="94">
        <v>130</v>
      </c>
      <c r="N24" s="95">
        <v>125</v>
      </c>
      <c r="O24" s="93">
        <v>241.854</v>
      </c>
      <c r="P24" s="94">
        <v>259</v>
      </c>
      <c r="Q24" s="95">
        <v>260</v>
      </c>
      <c r="R24" s="38" t="s">
        <v>3</v>
      </c>
      <c r="S24" s="83"/>
      <c r="T24" s="84"/>
    </row>
    <row r="25" spans="3:20" ht="12">
      <c r="C25" s="34" t="s">
        <v>224</v>
      </c>
      <c r="D25" s="83"/>
      <c r="E25" s="84"/>
      <c r="F25" s="93">
        <v>367</v>
      </c>
      <c r="G25" s="94">
        <v>361</v>
      </c>
      <c r="H25" s="95">
        <v>383</v>
      </c>
      <c r="I25" s="93">
        <v>91</v>
      </c>
      <c r="J25" s="94">
        <v>95</v>
      </c>
      <c r="K25" s="95">
        <v>98</v>
      </c>
      <c r="L25" s="93">
        <v>281</v>
      </c>
      <c r="M25" s="94">
        <v>270</v>
      </c>
      <c r="N25" s="95">
        <v>290</v>
      </c>
      <c r="O25" s="93">
        <v>5</v>
      </c>
      <c r="P25" s="94">
        <v>4</v>
      </c>
      <c r="Q25" s="95">
        <v>5</v>
      </c>
      <c r="R25" s="38" t="s">
        <v>223</v>
      </c>
      <c r="S25" s="83"/>
      <c r="T25" s="84"/>
    </row>
    <row r="26" spans="3:20" ht="12">
      <c r="C26" s="34" t="s">
        <v>54</v>
      </c>
      <c r="D26" s="83"/>
      <c r="E26" s="84"/>
      <c r="F26" s="93">
        <v>847.377</v>
      </c>
      <c r="G26" s="94">
        <v>810</v>
      </c>
      <c r="H26" s="95">
        <v>860</v>
      </c>
      <c r="I26" s="93">
        <v>1430</v>
      </c>
      <c r="J26" s="94">
        <v>1360</v>
      </c>
      <c r="K26" s="95">
        <v>1400</v>
      </c>
      <c r="L26" s="93">
        <v>480.377</v>
      </c>
      <c r="M26" s="94">
        <v>450</v>
      </c>
      <c r="N26" s="95">
        <v>460</v>
      </c>
      <c r="O26" s="93">
        <v>1063</v>
      </c>
      <c r="P26" s="94">
        <v>1000</v>
      </c>
      <c r="Q26" s="95">
        <v>1000</v>
      </c>
      <c r="R26" s="38" t="s">
        <v>24</v>
      </c>
      <c r="S26" s="83"/>
      <c r="T26" s="84"/>
    </row>
    <row r="27" spans="3:20" ht="12">
      <c r="C27" s="34" t="s">
        <v>55</v>
      </c>
      <c r="D27" s="83"/>
      <c r="E27" s="84"/>
      <c r="F27" s="93">
        <v>664.6686580254551</v>
      </c>
      <c r="G27" s="94">
        <v>670</v>
      </c>
      <c r="H27" s="95">
        <v>660</v>
      </c>
      <c r="I27" s="93">
        <v>983</v>
      </c>
      <c r="J27" s="94">
        <v>990</v>
      </c>
      <c r="K27" s="95">
        <v>980</v>
      </c>
      <c r="L27" s="93">
        <v>529.807778807273</v>
      </c>
      <c r="M27" s="94">
        <v>530</v>
      </c>
      <c r="N27" s="95">
        <v>530</v>
      </c>
      <c r="O27" s="93">
        <v>848.139120781818</v>
      </c>
      <c r="P27" s="94">
        <v>850</v>
      </c>
      <c r="Q27" s="95">
        <v>850</v>
      </c>
      <c r="R27" s="38" t="s">
        <v>25</v>
      </c>
      <c r="S27" s="83"/>
      <c r="T27" s="84"/>
    </row>
    <row r="28" spans="3:20" ht="12">
      <c r="C28" s="34" t="s">
        <v>56</v>
      </c>
      <c r="D28" s="83"/>
      <c r="E28" s="84"/>
      <c r="F28" s="93">
        <v>4029.0789999999997</v>
      </c>
      <c r="G28" s="94">
        <v>4001.33927467328</v>
      </c>
      <c r="H28" s="95">
        <v>4001.33927467328</v>
      </c>
      <c r="I28" s="93">
        <v>3005.888</v>
      </c>
      <c r="J28" s="94">
        <v>3189.48030467328</v>
      </c>
      <c r="K28" s="95">
        <v>3189.48030467328</v>
      </c>
      <c r="L28" s="93">
        <v>1166.126</v>
      </c>
      <c r="M28" s="94">
        <v>956.22332</v>
      </c>
      <c r="N28" s="95">
        <v>956.22332</v>
      </c>
      <c r="O28" s="93">
        <v>142.935</v>
      </c>
      <c r="P28" s="94">
        <v>144.36435</v>
      </c>
      <c r="Q28" s="95">
        <v>144.36435</v>
      </c>
      <c r="R28" s="38" t="s">
        <v>26</v>
      </c>
      <c r="S28" s="83"/>
      <c r="T28" s="84"/>
    </row>
    <row r="29" spans="3:20" ht="12">
      <c r="C29" s="34" t="s">
        <v>57</v>
      </c>
      <c r="D29" s="83"/>
      <c r="E29" s="84"/>
      <c r="F29" s="93">
        <v>5709.290999999999</v>
      </c>
      <c r="G29" s="94">
        <v>5050</v>
      </c>
      <c r="H29" s="95">
        <v>5650</v>
      </c>
      <c r="I29" s="93">
        <v>18870</v>
      </c>
      <c r="J29" s="94">
        <v>18400</v>
      </c>
      <c r="K29" s="95">
        <v>18300</v>
      </c>
      <c r="L29" s="93">
        <v>587.373</v>
      </c>
      <c r="M29" s="94">
        <v>500</v>
      </c>
      <c r="N29" s="95">
        <v>450</v>
      </c>
      <c r="O29" s="93">
        <v>13748.082</v>
      </c>
      <c r="P29" s="94">
        <v>13850</v>
      </c>
      <c r="Q29" s="95">
        <v>13100</v>
      </c>
      <c r="R29" s="38" t="s">
        <v>27</v>
      </c>
      <c r="S29" s="83"/>
      <c r="T29" s="84"/>
    </row>
    <row r="30" spans="3:20" ht="12">
      <c r="C30" s="34" t="s">
        <v>58</v>
      </c>
      <c r="D30" s="83"/>
      <c r="E30" s="84"/>
      <c r="F30" s="93">
        <v>1271</v>
      </c>
      <c r="G30" s="94">
        <v>1300</v>
      </c>
      <c r="H30" s="95">
        <v>1325</v>
      </c>
      <c r="I30" s="93">
        <v>1186</v>
      </c>
      <c r="J30" s="94">
        <v>1200</v>
      </c>
      <c r="K30" s="95">
        <v>1210</v>
      </c>
      <c r="L30" s="93">
        <v>300</v>
      </c>
      <c r="M30" s="94">
        <v>310</v>
      </c>
      <c r="N30" s="95">
        <v>320</v>
      </c>
      <c r="O30" s="93">
        <v>215</v>
      </c>
      <c r="P30" s="94">
        <v>210</v>
      </c>
      <c r="Q30" s="95">
        <v>205</v>
      </c>
      <c r="R30" s="38" t="s">
        <v>28</v>
      </c>
      <c r="S30" s="83"/>
      <c r="T30" s="84"/>
    </row>
    <row r="31" spans="3:20" ht="12.75" thickBot="1">
      <c r="C31" s="34" t="s">
        <v>59</v>
      </c>
      <c r="D31" s="83"/>
      <c r="E31" s="84"/>
      <c r="F31" s="93">
        <v>8662.83042193016</v>
      </c>
      <c r="G31" s="94">
        <v>8125</v>
      </c>
      <c r="H31" s="95">
        <v>8214</v>
      </c>
      <c r="I31" s="93">
        <v>3108.3637351</v>
      </c>
      <c r="J31" s="94">
        <v>2860</v>
      </c>
      <c r="K31" s="95">
        <v>2860</v>
      </c>
      <c r="L31" s="93">
        <v>5719.4541802781705</v>
      </c>
      <c r="M31" s="94">
        <v>5385</v>
      </c>
      <c r="N31" s="95">
        <v>5474</v>
      </c>
      <c r="O31" s="93">
        <v>164.987493448011</v>
      </c>
      <c r="P31" s="94">
        <v>120</v>
      </c>
      <c r="Q31" s="95">
        <v>120</v>
      </c>
      <c r="R31" s="38" t="s">
        <v>30</v>
      </c>
      <c r="S31" s="83"/>
      <c r="T31" s="84"/>
    </row>
    <row r="32" spans="3:20" ht="13.5" thickBot="1" thickTop="1">
      <c r="C32" s="14" t="s">
        <v>4</v>
      </c>
      <c r="D32" s="87"/>
      <c r="E32" s="88"/>
      <c r="F32" s="68">
        <v>75918.83637995562</v>
      </c>
      <c r="G32" s="69">
        <v>69011.4786608853</v>
      </c>
      <c r="H32" s="70">
        <v>68489.91040374245</v>
      </c>
      <c r="I32" s="68">
        <v>96711.94573510002</v>
      </c>
      <c r="J32" s="69">
        <v>89539.76110467328</v>
      </c>
      <c r="K32" s="70">
        <v>88439.08247610186</v>
      </c>
      <c r="L32" s="68">
        <v>29694.359559085446</v>
      </c>
      <c r="M32" s="69">
        <v>25668.272753976635</v>
      </c>
      <c r="N32" s="70">
        <v>25934.07803969092</v>
      </c>
      <c r="O32" s="68">
        <v>50487.46891422983</v>
      </c>
      <c r="P32" s="69">
        <v>46196.55519776461</v>
      </c>
      <c r="Q32" s="70">
        <v>45883.25011205033</v>
      </c>
      <c r="R32" s="14" t="s">
        <v>4</v>
      </c>
      <c r="S32" s="87"/>
      <c r="T32" s="88"/>
    </row>
    <row r="33" spans="3:20" ht="13.5" thickBot="1" thickTop="1">
      <c r="C33" s="34" t="s">
        <v>60</v>
      </c>
      <c r="D33" s="83"/>
      <c r="E33" s="84"/>
      <c r="F33" s="93">
        <v>2255.8025130299984</v>
      </c>
      <c r="G33" s="94">
        <v>1498.3018172700015</v>
      </c>
      <c r="H33" s="95">
        <v>1498.3018172700015</v>
      </c>
      <c r="I33" s="93">
        <v>0</v>
      </c>
      <c r="J33" s="94">
        <v>0</v>
      </c>
      <c r="K33" s="95">
        <v>0</v>
      </c>
      <c r="L33" s="93">
        <v>2255.830513029998</v>
      </c>
      <c r="M33" s="94">
        <v>1498.3149644700015</v>
      </c>
      <c r="N33" s="95">
        <v>1498.3149644700015</v>
      </c>
      <c r="O33" s="93">
        <v>0.028</v>
      </c>
      <c r="P33" s="94">
        <v>0.0131472</v>
      </c>
      <c r="Q33" s="95">
        <v>0.0131472</v>
      </c>
      <c r="R33" s="38" t="s">
        <v>31</v>
      </c>
      <c r="S33" s="83"/>
      <c r="T33" s="84"/>
    </row>
    <row r="34" spans="3:20" ht="13.5" thickBot="1" thickTop="1">
      <c r="C34" s="14" t="s">
        <v>221</v>
      </c>
      <c r="D34" s="87"/>
      <c r="E34" s="88"/>
      <c r="F34" s="68" t="e">
        <v>#N/A</v>
      </c>
      <c r="G34" s="69" t="e">
        <v>#N/A</v>
      </c>
      <c r="H34" s="70" t="e">
        <v>#N/A</v>
      </c>
      <c r="I34" s="68" t="e">
        <v>#N/A</v>
      </c>
      <c r="J34" s="69" t="e">
        <v>#N/A</v>
      </c>
      <c r="K34" s="70" t="e">
        <v>#N/A</v>
      </c>
      <c r="L34" s="68" t="e">
        <v>#N/A</v>
      </c>
      <c r="M34" s="69" t="e">
        <v>#N/A</v>
      </c>
      <c r="N34" s="70" t="e">
        <v>#N/A</v>
      </c>
      <c r="O34" s="68" t="e">
        <v>#N/A</v>
      </c>
      <c r="P34" s="69" t="e">
        <v>#N/A</v>
      </c>
      <c r="Q34" s="70" t="e">
        <v>#N/A</v>
      </c>
      <c r="R34" s="14" t="s">
        <v>222</v>
      </c>
      <c r="S34" s="87"/>
      <c r="T34" s="88"/>
    </row>
    <row r="35" spans="3:20" ht="15" thickTop="1">
      <c r="C35" s="80" t="s">
        <v>216</v>
      </c>
      <c r="D35" s="81"/>
      <c r="E35" s="82"/>
      <c r="F35" s="90">
        <v>3707.4600100000052</v>
      </c>
      <c r="G35" s="91">
        <v>2690.7961480520203</v>
      </c>
      <c r="H35" s="92">
        <v>2241.825493937947</v>
      </c>
      <c r="I35" s="90">
        <v>36397.872</v>
      </c>
      <c r="J35" s="91">
        <v>33227.85031936639</v>
      </c>
      <c r="K35" s="92">
        <v>31330.987595941824</v>
      </c>
      <c r="L35" s="90">
        <v>890.851631875</v>
      </c>
      <c r="M35" s="91">
        <v>987.700799636928</v>
      </c>
      <c r="N35" s="92">
        <v>947.820714862522</v>
      </c>
      <c r="O35" s="90">
        <v>33581.263621875</v>
      </c>
      <c r="P35" s="91">
        <v>31524.7549709513</v>
      </c>
      <c r="Q35" s="92">
        <v>30036.9828168664</v>
      </c>
      <c r="R35" s="64" t="s">
        <v>216</v>
      </c>
      <c r="S35" s="81"/>
      <c r="T35" s="82"/>
    </row>
    <row r="36" spans="3:20" ht="15" thickBot="1">
      <c r="C36" s="56" t="s">
        <v>217</v>
      </c>
      <c r="D36" s="85"/>
      <c r="E36" s="86"/>
      <c r="F36" s="96">
        <v>87924.661</v>
      </c>
      <c r="G36" s="97">
        <v>87155</v>
      </c>
      <c r="H36" s="98">
        <v>88151</v>
      </c>
      <c r="I36" s="96">
        <v>64039</v>
      </c>
      <c r="J36" s="97">
        <v>64178</v>
      </c>
      <c r="K36" s="98">
        <v>64399</v>
      </c>
      <c r="L36" s="96">
        <v>26202.002</v>
      </c>
      <c r="M36" s="97">
        <v>25492</v>
      </c>
      <c r="N36" s="98">
        <v>26149</v>
      </c>
      <c r="O36" s="96">
        <v>2316.341</v>
      </c>
      <c r="P36" s="97">
        <v>2515</v>
      </c>
      <c r="Q36" s="98">
        <v>2397</v>
      </c>
      <c r="R36" s="126" t="s">
        <v>219</v>
      </c>
      <c r="S36" s="85"/>
      <c r="T36" s="86"/>
    </row>
    <row r="37" spans="3:20" ht="13.5" thickBot="1" thickTop="1">
      <c r="C37" s="14" t="s">
        <v>5</v>
      </c>
      <c r="D37" s="87"/>
      <c r="E37" s="88"/>
      <c r="F37" s="68">
        <v>91632.12101</v>
      </c>
      <c r="G37" s="69">
        <v>89845.79614805202</v>
      </c>
      <c r="H37" s="70">
        <v>90392.82549393794</v>
      </c>
      <c r="I37" s="68">
        <v>100436.872</v>
      </c>
      <c r="J37" s="69">
        <v>97405.8503193664</v>
      </c>
      <c r="K37" s="70">
        <v>95729.98759594183</v>
      </c>
      <c r="L37" s="68">
        <v>27092.853631875</v>
      </c>
      <c r="M37" s="69">
        <v>26479.70079963693</v>
      </c>
      <c r="N37" s="70">
        <v>27096.820714862522</v>
      </c>
      <c r="O37" s="68">
        <v>35897.604621875</v>
      </c>
      <c r="P37" s="69">
        <v>34039.7549709513</v>
      </c>
      <c r="Q37" s="70">
        <v>32433.9828168664</v>
      </c>
      <c r="R37" s="17" t="s">
        <v>63</v>
      </c>
      <c r="S37" s="85"/>
      <c r="T37" s="86"/>
    </row>
    <row r="38" spans="3:20" ht="15" thickTop="1">
      <c r="C38" s="30"/>
      <c r="D38" s="83"/>
      <c r="E38" s="83"/>
      <c r="F38" s="32" t="s">
        <v>218</v>
      </c>
      <c r="G38" s="31"/>
      <c r="H38" s="31"/>
      <c r="I38" s="31"/>
      <c r="J38" s="31"/>
      <c r="K38" s="31"/>
      <c r="L38" s="32" t="s">
        <v>220</v>
      </c>
      <c r="M38" s="31"/>
      <c r="N38" s="103"/>
      <c r="O38" s="103"/>
      <c r="P38" s="103"/>
      <c r="Q38" s="103"/>
      <c r="R38" s="30"/>
      <c r="S38" s="83"/>
      <c r="T38" s="83"/>
    </row>
  </sheetData>
  <sheetProtection/>
  <mergeCells count="12">
    <mergeCell ref="C7:E7"/>
    <mergeCell ref="F7:H7"/>
    <mergeCell ref="I7:K7"/>
    <mergeCell ref="L7:N7"/>
    <mergeCell ref="O7:Q7"/>
    <mergeCell ref="R7:T7"/>
    <mergeCell ref="C2:T2"/>
    <mergeCell ref="F3:K3"/>
    <mergeCell ref="L3:Q3"/>
    <mergeCell ref="C4:T4"/>
    <mergeCell ref="K5:L5"/>
    <mergeCell ref="F6:H6"/>
  </mergeCells>
  <conditionalFormatting sqref="F34:M37 C34:E38 N34:R38 C9:R33">
    <cfRule type="expression" priority="1" dxfId="0" stopIfTrue="1">
      <formula>AA9&gt;2</formula>
    </cfRule>
  </conditionalFormatting>
  <printOptions/>
  <pageMargins left="0.7" right="0.7" top="0.75" bottom="0.75" header="0.3" footer="0.3"/>
  <pageSetup horizontalDpi="1200" verticalDpi="12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2:T34"/>
  <sheetViews>
    <sheetView zoomScalePageLayoutView="0" workbookViewId="0" topLeftCell="A1">
      <selection activeCell="F29" sqref="F29"/>
    </sheetView>
  </sheetViews>
  <sheetFormatPr defaultColWidth="9.140625" defaultRowHeight="12.75"/>
  <sheetData>
    <row r="2" spans="3:20" ht="12.75">
      <c r="C2" s="146" t="s">
        <v>126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6:17" ht="12.75">
      <c r="F3" s="146" t="s">
        <v>282</v>
      </c>
      <c r="G3" s="146"/>
      <c r="H3" s="146"/>
      <c r="I3" s="146"/>
      <c r="J3" s="146"/>
      <c r="K3" s="146"/>
      <c r="L3" s="146" t="s">
        <v>281</v>
      </c>
      <c r="M3" s="146"/>
      <c r="N3" s="146"/>
      <c r="O3" s="146"/>
      <c r="P3" s="146"/>
      <c r="Q3" s="146"/>
    </row>
    <row r="4" spans="3:20" ht="12">
      <c r="C4" s="147" t="s">
        <v>286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1:15" ht="15" thickBot="1">
      <c r="K5" s="148" t="s">
        <v>36</v>
      </c>
      <c r="L5" s="148"/>
      <c r="N5" s="11"/>
      <c r="O5" s="11"/>
    </row>
    <row r="6" spans="3:20" ht="15" thickTop="1">
      <c r="C6" s="2"/>
      <c r="D6" s="3"/>
      <c r="E6" s="4"/>
      <c r="F6" s="186" t="s">
        <v>166</v>
      </c>
      <c r="G6" s="150"/>
      <c r="H6" s="151"/>
      <c r="I6" s="2"/>
      <c r="J6" s="3"/>
      <c r="K6" s="4"/>
      <c r="L6" s="16" t="s">
        <v>34</v>
      </c>
      <c r="M6" s="3"/>
      <c r="N6" s="4"/>
      <c r="O6" s="16" t="s">
        <v>33</v>
      </c>
      <c r="P6" s="3"/>
      <c r="Q6" s="4"/>
      <c r="R6" s="2"/>
      <c r="S6" s="3"/>
      <c r="T6" s="4"/>
    </row>
    <row r="7" spans="3:20" ht="14.25">
      <c r="C7" s="152" t="s">
        <v>0</v>
      </c>
      <c r="D7" s="153"/>
      <c r="E7" s="154"/>
      <c r="F7" s="180" t="s">
        <v>167</v>
      </c>
      <c r="G7" s="153"/>
      <c r="H7" s="154"/>
      <c r="I7" s="152" t="s">
        <v>8</v>
      </c>
      <c r="J7" s="153"/>
      <c r="K7" s="154"/>
      <c r="L7" s="152" t="s">
        <v>9</v>
      </c>
      <c r="M7" s="153"/>
      <c r="N7" s="154"/>
      <c r="O7" s="152" t="s">
        <v>10</v>
      </c>
      <c r="P7" s="153"/>
      <c r="Q7" s="154"/>
      <c r="R7" s="152" t="s">
        <v>11</v>
      </c>
      <c r="S7" s="153"/>
      <c r="T7" s="154"/>
    </row>
    <row r="8" spans="3:20" ht="12.75" thickBot="1">
      <c r="C8" s="7"/>
      <c r="D8" s="8"/>
      <c r="E8" s="9"/>
      <c r="F8" s="21">
        <v>2022</v>
      </c>
      <c r="G8" s="22">
        <v>2023</v>
      </c>
      <c r="H8" s="20">
        <v>2024</v>
      </c>
      <c r="I8" s="21">
        <v>2022</v>
      </c>
      <c r="J8" s="22">
        <v>2023</v>
      </c>
      <c r="K8" s="20">
        <v>2024</v>
      </c>
      <c r="L8" s="21">
        <v>2022</v>
      </c>
      <c r="M8" s="22">
        <v>2023</v>
      </c>
      <c r="N8" s="20">
        <v>2024</v>
      </c>
      <c r="O8" s="21">
        <v>2022</v>
      </c>
      <c r="P8" s="22">
        <v>2023</v>
      </c>
      <c r="Q8" s="20">
        <v>2024</v>
      </c>
      <c r="R8" s="7"/>
      <c r="S8" s="8"/>
      <c r="T8" s="9"/>
    </row>
    <row r="9" spans="3:20" ht="12.75" thickTop="1">
      <c r="C9" s="34" t="s">
        <v>39</v>
      </c>
      <c r="D9" s="83"/>
      <c r="E9" s="84"/>
      <c r="F9" s="93">
        <v>406.415</v>
      </c>
      <c r="G9" s="94">
        <v>311</v>
      </c>
      <c r="H9" s="95">
        <v>300</v>
      </c>
      <c r="I9" s="93">
        <v>329.415</v>
      </c>
      <c r="J9" s="94">
        <v>266</v>
      </c>
      <c r="K9" s="95">
        <v>300</v>
      </c>
      <c r="L9" s="93">
        <v>134</v>
      </c>
      <c r="M9" s="94">
        <v>90</v>
      </c>
      <c r="N9" s="95">
        <v>50</v>
      </c>
      <c r="O9" s="93">
        <v>57</v>
      </c>
      <c r="P9" s="94">
        <v>45</v>
      </c>
      <c r="Q9" s="95">
        <v>50</v>
      </c>
      <c r="R9" s="38" t="s">
        <v>12</v>
      </c>
      <c r="S9" s="83"/>
      <c r="T9" s="5"/>
    </row>
    <row r="10" spans="3:20" ht="12">
      <c r="C10" s="34" t="s">
        <v>42</v>
      </c>
      <c r="D10" s="83"/>
      <c r="E10" s="84"/>
      <c r="F10" s="93">
        <v>544</v>
      </c>
      <c r="G10" s="94">
        <v>457.36</v>
      </c>
      <c r="H10" s="95">
        <v>447.44000000000005</v>
      </c>
      <c r="I10" s="93">
        <v>616</v>
      </c>
      <c r="J10" s="94">
        <v>523.6</v>
      </c>
      <c r="K10" s="95">
        <v>517.44</v>
      </c>
      <c r="L10" s="93">
        <v>144</v>
      </c>
      <c r="M10" s="94">
        <v>119.52</v>
      </c>
      <c r="N10" s="95">
        <v>125</v>
      </c>
      <c r="O10" s="93">
        <v>216</v>
      </c>
      <c r="P10" s="94">
        <v>185.76</v>
      </c>
      <c r="Q10" s="95">
        <v>195</v>
      </c>
      <c r="R10" s="38" t="s">
        <v>29</v>
      </c>
      <c r="S10" s="83"/>
      <c r="T10" s="5"/>
    </row>
    <row r="11" spans="3:20" ht="12">
      <c r="C11" s="34" t="s">
        <v>43</v>
      </c>
      <c r="D11" s="83"/>
      <c r="E11" s="84"/>
      <c r="F11" s="93">
        <v>1187.285</v>
      </c>
      <c r="G11" s="94">
        <v>1244</v>
      </c>
      <c r="H11" s="95">
        <v>1244</v>
      </c>
      <c r="I11" s="93">
        <v>1157.5</v>
      </c>
      <c r="J11" s="94">
        <v>1200</v>
      </c>
      <c r="K11" s="95">
        <v>1200</v>
      </c>
      <c r="L11" s="93">
        <v>45.605</v>
      </c>
      <c r="M11" s="94">
        <v>60</v>
      </c>
      <c r="N11" s="95">
        <v>60</v>
      </c>
      <c r="O11" s="93">
        <v>15.82</v>
      </c>
      <c r="P11" s="94">
        <v>16</v>
      </c>
      <c r="Q11" s="95">
        <v>16</v>
      </c>
      <c r="R11" s="38" t="s">
        <v>15</v>
      </c>
      <c r="S11" s="83"/>
      <c r="T11" s="5"/>
    </row>
    <row r="12" spans="3:20" ht="12">
      <c r="C12" s="34" t="s">
        <v>44</v>
      </c>
      <c r="D12" s="83"/>
      <c r="E12" s="84"/>
      <c r="F12" s="93">
        <v>1068</v>
      </c>
      <c r="G12" s="94">
        <v>1041</v>
      </c>
      <c r="H12" s="95">
        <v>1061</v>
      </c>
      <c r="I12" s="93">
        <v>1037</v>
      </c>
      <c r="J12" s="94">
        <v>1049</v>
      </c>
      <c r="K12" s="95">
        <v>1061</v>
      </c>
      <c r="L12" s="93">
        <v>32</v>
      </c>
      <c r="M12" s="94">
        <v>1</v>
      </c>
      <c r="N12" s="95">
        <v>9</v>
      </c>
      <c r="O12" s="93">
        <v>1</v>
      </c>
      <c r="P12" s="94">
        <v>9</v>
      </c>
      <c r="Q12" s="95">
        <v>9</v>
      </c>
      <c r="R12" s="38" t="s">
        <v>16</v>
      </c>
      <c r="S12" s="83"/>
      <c r="T12" s="5"/>
    </row>
    <row r="13" spans="3:20" ht="12">
      <c r="C13" s="34" t="s">
        <v>45</v>
      </c>
      <c r="D13" s="83"/>
      <c r="E13" s="84"/>
      <c r="F13" s="93">
        <v>3453</v>
      </c>
      <c r="G13" s="94">
        <v>4020</v>
      </c>
      <c r="H13" s="95">
        <v>4120</v>
      </c>
      <c r="I13" s="93">
        <v>4707</v>
      </c>
      <c r="J13" s="94">
        <v>4700</v>
      </c>
      <c r="K13" s="95">
        <v>4800</v>
      </c>
      <c r="L13" s="93">
        <v>116</v>
      </c>
      <c r="M13" s="94">
        <v>120</v>
      </c>
      <c r="N13" s="95">
        <v>120</v>
      </c>
      <c r="O13" s="93">
        <v>1370</v>
      </c>
      <c r="P13" s="94">
        <v>800</v>
      </c>
      <c r="Q13" s="95">
        <v>800</v>
      </c>
      <c r="R13" s="38" t="s">
        <v>2</v>
      </c>
      <c r="S13" s="83"/>
      <c r="T13" s="5"/>
    </row>
    <row r="14" spans="3:20" ht="12">
      <c r="C14" s="34" t="s">
        <v>46</v>
      </c>
      <c r="D14" s="83"/>
      <c r="E14" s="84"/>
      <c r="F14" s="93">
        <v>2531.976</v>
      </c>
      <c r="G14" s="94">
        <v>2290</v>
      </c>
      <c r="H14" s="95">
        <v>2130</v>
      </c>
      <c r="I14" s="93">
        <v>2994.976</v>
      </c>
      <c r="J14" s="94">
        <v>2700</v>
      </c>
      <c r="K14" s="95">
        <v>2500</v>
      </c>
      <c r="L14" s="93">
        <v>111</v>
      </c>
      <c r="M14" s="94">
        <v>110</v>
      </c>
      <c r="N14" s="95">
        <v>110</v>
      </c>
      <c r="O14" s="93">
        <v>574</v>
      </c>
      <c r="P14" s="94">
        <v>520</v>
      </c>
      <c r="Q14" s="95">
        <v>480</v>
      </c>
      <c r="R14" s="38" t="s">
        <v>17</v>
      </c>
      <c r="S14" s="83"/>
      <c r="T14" s="5"/>
    </row>
    <row r="15" spans="3:20" ht="12">
      <c r="C15" s="34" t="s">
        <v>47</v>
      </c>
      <c r="D15" s="83"/>
      <c r="E15" s="84"/>
      <c r="F15" s="93">
        <v>1234.08351733151</v>
      </c>
      <c r="G15" s="94">
        <v>1172.52979211737</v>
      </c>
      <c r="H15" s="95">
        <v>1190.67200997528</v>
      </c>
      <c r="I15" s="93">
        <v>1234.08351733151</v>
      </c>
      <c r="J15" s="94">
        <v>1172.52979211737</v>
      </c>
      <c r="K15" s="95">
        <v>1190.67200997528</v>
      </c>
      <c r="L15" s="93">
        <v>0</v>
      </c>
      <c r="M15" s="94">
        <v>0</v>
      </c>
      <c r="N15" s="95">
        <v>0</v>
      </c>
      <c r="O15" s="93">
        <v>0</v>
      </c>
      <c r="P15" s="94">
        <v>0</v>
      </c>
      <c r="Q15" s="95">
        <v>0</v>
      </c>
      <c r="R15" s="38" t="s">
        <v>18</v>
      </c>
      <c r="S15" s="83"/>
      <c r="T15" s="5"/>
    </row>
    <row r="16" spans="3:20" ht="12">
      <c r="C16" s="34" t="s">
        <v>48</v>
      </c>
      <c r="D16" s="83"/>
      <c r="E16" s="84"/>
      <c r="F16" s="93">
        <v>2087.838</v>
      </c>
      <c r="G16" s="94">
        <v>1717.803213711445</v>
      </c>
      <c r="H16" s="95">
        <v>1717.803213711445</v>
      </c>
      <c r="I16" s="93">
        <v>721</v>
      </c>
      <c r="J16" s="94">
        <v>721</v>
      </c>
      <c r="K16" s="95">
        <v>721</v>
      </c>
      <c r="L16" s="93">
        <v>1413.459</v>
      </c>
      <c r="M16" s="94">
        <v>1055.489467803707</v>
      </c>
      <c r="N16" s="95">
        <v>1055.489467803707</v>
      </c>
      <c r="O16" s="93">
        <v>46.621</v>
      </c>
      <c r="P16" s="94">
        <v>58.68625409226191</v>
      </c>
      <c r="Q16" s="95">
        <v>58.68625409226191</v>
      </c>
      <c r="R16" s="38" t="s">
        <v>19</v>
      </c>
      <c r="S16" s="83"/>
      <c r="T16" s="5"/>
    </row>
    <row r="17" spans="3:20" ht="12">
      <c r="C17" s="34" t="s">
        <v>49</v>
      </c>
      <c r="D17" s="83"/>
      <c r="E17" s="84"/>
      <c r="F17" s="93">
        <v>1220.8</v>
      </c>
      <c r="G17" s="94">
        <v>1190</v>
      </c>
      <c r="H17" s="95">
        <v>1410</v>
      </c>
      <c r="I17" s="93">
        <v>1730</v>
      </c>
      <c r="J17" s="94">
        <v>1750</v>
      </c>
      <c r="K17" s="95">
        <v>1750</v>
      </c>
      <c r="L17" s="93">
        <v>86.8</v>
      </c>
      <c r="M17" s="94">
        <v>40</v>
      </c>
      <c r="N17" s="95">
        <v>60</v>
      </c>
      <c r="O17" s="93">
        <v>596</v>
      </c>
      <c r="P17" s="94">
        <v>600</v>
      </c>
      <c r="Q17" s="95">
        <v>400</v>
      </c>
      <c r="R17" s="38" t="s">
        <v>20</v>
      </c>
      <c r="S17" s="83"/>
      <c r="T17" s="5"/>
    </row>
    <row r="18" spans="3:20" ht="12">
      <c r="C18" s="34" t="s">
        <v>73</v>
      </c>
      <c r="D18" s="83"/>
      <c r="E18" s="84"/>
      <c r="F18" s="93">
        <v>225.77</v>
      </c>
      <c r="G18" s="94">
        <v>148.05</v>
      </c>
      <c r="H18" s="95">
        <v>143.59</v>
      </c>
      <c r="I18" s="93">
        <v>22.77</v>
      </c>
      <c r="J18" s="94">
        <v>22.05</v>
      </c>
      <c r="K18" s="95">
        <v>17.59</v>
      </c>
      <c r="L18" s="93">
        <v>221</v>
      </c>
      <c r="M18" s="94">
        <v>160</v>
      </c>
      <c r="N18" s="95">
        <v>160</v>
      </c>
      <c r="O18" s="93">
        <v>18</v>
      </c>
      <c r="P18" s="94">
        <v>34</v>
      </c>
      <c r="Q18" s="95">
        <v>34</v>
      </c>
      <c r="R18" s="38" t="s">
        <v>72</v>
      </c>
      <c r="S18" s="83"/>
      <c r="T18" s="5"/>
    </row>
    <row r="19" spans="3:20" ht="12">
      <c r="C19" s="34" t="s">
        <v>289</v>
      </c>
      <c r="D19" s="83"/>
      <c r="E19" s="84"/>
      <c r="F19" s="93">
        <v>143</v>
      </c>
      <c r="G19" s="94">
        <v>140</v>
      </c>
      <c r="H19" s="95">
        <v>138</v>
      </c>
      <c r="I19" s="93">
        <v>143</v>
      </c>
      <c r="J19" s="94">
        <v>140</v>
      </c>
      <c r="K19" s="95">
        <v>138</v>
      </c>
      <c r="L19" s="93">
        <v>0</v>
      </c>
      <c r="M19" s="94">
        <v>0</v>
      </c>
      <c r="N19" s="95">
        <v>0</v>
      </c>
      <c r="O19" s="93">
        <v>0</v>
      </c>
      <c r="P19" s="94">
        <v>0</v>
      </c>
      <c r="Q19" s="95">
        <v>0</v>
      </c>
      <c r="R19" s="38" t="s">
        <v>225</v>
      </c>
      <c r="S19" s="83"/>
      <c r="T19" s="5"/>
    </row>
    <row r="20" spans="3:20" ht="12">
      <c r="C20" s="34" t="s">
        <v>51</v>
      </c>
      <c r="D20" s="83"/>
      <c r="E20" s="84"/>
      <c r="F20" s="93">
        <v>54</v>
      </c>
      <c r="G20" s="94">
        <v>60</v>
      </c>
      <c r="H20" s="95">
        <v>60</v>
      </c>
      <c r="I20" s="93">
        <v>48</v>
      </c>
      <c r="J20" s="94">
        <v>50</v>
      </c>
      <c r="K20" s="95">
        <v>50</v>
      </c>
      <c r="L20" s="93">
        <v>54</v>
      </c>
      <c r="M20" s="94">
        <v>60</v>
      </c>
      <c r="N20" s="95">
        <v>60</v>
      </c>
      <c r="O20" s="93">
        <v>48</v>
      </c>
      <c r="P20" s="94">
        <v>50</v>
      </c>
      <c r="Q20" s="95">
        <v>50</v>
      </c>
      <c r="R20" s="38" t="s">
        <v>22</v>
      </c>
      <c r="S20" s="83"/>
      <c r="T20" s="5"/>
    </row>
    <row r="21" spans="3:20" ht="12">
      <c r="C21" s="34" t="s">
        <v>52</v>
      </c>
      <c r="D21" s="83"/>
      <c r="E21" s="84"/>
      <c r="F21" s="93">
        <v>2687.424</v>
      </c>
      <c r="G21" s="94">
        <v>2730</v>
      </c>
      <c r="H21" s="95">
        <v>2830</v>
      </c>
      <c r="I21" s="93">
        <v>2757.424</v>
      </c>
      <c r="J21" s="94">
        <v>2800</v>
      </c>
      <c r="K21" s="95">
        <v>2900</v>
      </c>
      <c r="L21" s="93">
        <v>80</v>
      </c>
      <c r="M21" s="94">
        <v>80</v>
      </c>
      <c r="N21" s="95">
        <v>80</v>
      </c>
      <c r="O21" s="93">
        <v>150</v>
      </c>
      <c r="P21" s="94">
        <v>150</v>
      </c>
      <c r="Q21" s="95">
        <v>150</v>
      </c>
      <c r="R21" s="38" t="s">
        <v>23</v>
      </c>
      <c r="S21" s="83"/>
      <c r="T21" s="5"/>
    </row>
    <row r="22" spans="3:20" ht="12">
      <c r="C22" s="34" t="s">
        <v>53</v>
      </c>
      <c r="D22" s="83"/>
      <c r="E22" s="84"/>
      <c r="F22" s="93">
        <v>996.963</v>
      </c>
      <c r="G22" s="94">
        <v>885</v>
      </c>
      <c r="H22" s="95">
        <v>925</v>
      </c>
      <c r="I22" s="93">
        <v>355.963</v>
      </c>
      <c r="J22" s="94">
        <v>330</v>
      </c>
      <c r="K22" s="95">
        <v>360</v>
      </c>
      <c r="L22" s="93">
        <v>663</v>
      </c>
      <c r="M22" s="94">
        <v>580</v>
      </c>
      <c r="N22" s="95">
        <v>590</v>
      </c>
      <c r="O22" s="93">
        <v>22</v>
      </c>
      <c r="P22" s="94">
        <v>25</v>
      </c>
      <c r="Q22" s="95">
        <v>25</v>
      </c>
      <c r="R22" s="38" t="s">
        <v>3</v>
      </c>
      <c r="S22" s="83"/>
      <c r="T22" s="5"/>
    </row>
    <row r="23" spans="3:20" ht="12">
      <c r="C23" s="34" t="s">
        <v>224</v>
      </c>
      <c r="D23" s="83"/>
      <c r="E23" s="84"/>
      <c r="F23" s="93">
        <v>894</v>
      </c>
      <c r="G23" s="94">
        <v>922</v>
      </c>
      <c r="H23" s="95">
        <v>946</v>
      </c>
      <c r="I23" s="93">
        <v>899</v>
      </c>
      <c r="J23" s="94">
        <v>920</v>
      </c>
      <c r="K23" s="95">
        <v>940</v>
      </c>
      <c r="L23" s="93">
        <v>15</v>
      </c>
      <c r="M23" s="94">
        <v>20</v>
      </c>
      <c r="N23" s="95">
        <v>28</v>
      </c>
      <c r="O23" s="93">
        <v>20</v>
      </c>
      <c r="P23" s="94">
        <v>18</v>
      </c>
      <c r="Q23" s="95">
        <v>22</v>
      </c>
      <c r="R23" s="38" t="s">
        <v>223</v>
      </c>
      <c r="S23" s="83"/>
      <c r="T23" s="5"/>
    </row>
    <row r="24" spans="3:20" ht="12">
      <c r="C24" s="34" t="s">
        <v>54</v>
      </c>
      <c r="D24" s="83"/>
      <c r="E24" s="84"/>
      <c r="F24" s="93">
        <v>1670.221</v>
      </c>
      <c r="G24" s="94">
        <v>1700</v>
      </c>
      <c r="H24" s="95">
        <v>1750</v>
      </c>
      <c r="I24" s="93">
        <v>1570.221</v>
      </c>
      <c r="J24" s="94">
        <v>1650</v>
      </c>
      <c r="K24" s="95">
        <v>1700</v>
      </c>
      <c r="L24" s="93">
        <v>500</v>
      </c>
      <c r="M24" s="94">
        <v>450</v>
      </c>
      <c r="N24" s="95">
        <v>450</v>
      </c>
      <c r="O24" s="93">
        <v>400</v>
      </c>
      <c r="P24" s="94">
        <v>400</v>
      </c>
      <c r="Q24" s="95">
        <v>400</v>
      </c>
      <c r="R24" s="38" t="s">
        <v>24</v>
      </c>
      <c r="S24" s="83"/>
      <c r="T24" s="5"/>
    </row>
    <row r="25" spans="3:20" ht="12">
      <c r="C25" s="34" t="s">
        <v>55</v>
      </c>
      <c r="D25" s="83"/>
      <c r="E25" s="84"/>
      <c r="F25" s="93">
        <v>280.717709509323</v>
      </c>
      <c r="G25" s="94">
        <v>290</v>
      </c>
      <c r="H25" s="95">
        <v>280</v>
      </c>
      <c r="I25" s="93">
        <v>496.876709509323</v>
      </c>
      <c r="J25" s="94">
        <v>630</v>
      </c>
      <c r="K25" s="95">
        <v>600</v>
      </c>
      <c r="L25" s="93">
        <v>31.157</v>
      </c>
      <c r="M25" s="94">
        <v>30</v>
      </c>
      <c r="N25" s="95">
        <v>30</v>
      </c>
      <c r="O25" s="93">
        <v>247.316</v>
      </c>
      <c r="P25" s="94">
        <v>370</v>
      </c>
      <c r="Q25" s="95">
        <v>350</v>
      </c>
      <c r="R25" s="38" t="s">
        <v>25</v>
      </c>
      <c r="S25" s="83"/>
      <c r="T25" s="5"/>
    </row>
    <row r="26" spans="3:20" ht="12">
      <c r="C26" s="34" t="s">
        <v>56</v>
      </c>
      <c r="D26" s="83"/>
      <c r="E26" s="84"/>
      <c r="F26" s="93">
        <v>833.0606006</v>
      </c>
      <c r="G26" s="94">
        <v>854.38430563024</v>
      </c>
      <c r="H26" s="95">
        <v>854.38430563024</v>
      </c>
      <c r="I26" s="93">
        <v>730.024</v>
      </c>
      <c r="J26" s="94">
        <v>774.61208466144</v>
      </c>
      <c r="K26" s="95">
        <v>774.61208466144</v>
      </c>
      <c r="L26" s="93">
        <v>164.38363324</v>
      </c>
      <c r="M26" s="94">
        <v>174.2466512344</v>
      </c>
      <c r="N26" s="95">
        <v>174.2466512344</v>
      </c>
      <c r="O26" s="93">
        <v>61.34703264</v>
      </c>
      <c r="P26" s="94">
        <v>94.4744302656</v>
      </c>
      <c r="Q26" s="95">
        <v>94.4744302656</v>
      </c>
      <c r="R26" s="38" t="s">
        <v>26</v>
      </c>
      <c r="S26" s="83"/>
      <c r="T26" s="5"/>
    </row>
    <row r="27" spans="3:20" ht="12">
      <c r="C27" s="34" t="s">
        <v>57</v>
      </c>
      <c r="D27" s="83"/>
      <c r="E27" s="84"/>
      <c r="F27" s="93">
        <v>217</v>
      </c>
      <c r="G27" s="94">
        <v>217</v>
      </c>
      <c r="H27" s="95">
        <v>217</v>
      </c>
      <c r="I27" s="93">
        <v>180</v>
      </c>
      <c r="J27" s="94">
        <v>180</v>
      </c>
      <c r="K27" s="95">
        <v>180</v>
      </c>
      <c r="L27" s="93">
        <v>37</v>
      </c>
      <c r="M27" s="94">
        <v>37</v>
      </c>
      <c r="N27" s="95">
        <v>37</v>
      </c>
      <c r="O27" s="93">
        <v>0</v>
      </c>
      <c r="P27" s="94">
        <v>0</v>
      </c>
      <c r="Q27" s="95">
        <v>0</v>
      </c>
      <c r="R27" s="38" t="s">
        <v>27</v>
      </c>
      <c r="S27" s="83"/>
      <c r="T27" s="5"/>
    </row>
    <row r="28" spans="3:20" ht="12">
      <c r="C28" s="34" t="s">
        <v>58</v>
      </c>
      <c r="D28" s="83"/>
      <c r="E28" s="84"/>
      <c r="F28" s="93">
        <v>145</v>
      </c>
      <c r="G28" s="94">
        <v>155</v>
      </c>
      <c r="H28" s="95">
        <v>160</v>
      </c>
      <c r="I28" s="93">
        <v>265</v>
      </c>
      <c r="J28" s="94">
        <v>275</v>
      </c>
      <c r="K28" s="95">
        <v>280</v>
      </c>
      <c r="L28" s="93">
        <v>35</v>
      </c>
      <c r="M28" s="94">
        <v>40</v>
      </c>
      <c r="N28" s="95">
        <v>40</v>
      </c>
      <c r="O28" s="93">
        <v>155</v>
      </c>
      <c r="P28" s="94">
        <v>160</v>
      </c>
      <c r="Q28" s="95">
        <v>160</v>
      </c>
      <c r="R28" s="38" t="s">
        <v>28</v>
      </c>
      <c r="S28" s="83"/>
      <c r="T28" s="5"/>
    </row>
    <row r="29" spans="3:20" ht="12.75" thickBot="1">
      <c r="C29" s="34" t="s">
        <v>59</v>
      </c>
      <c r="D29" s="83"/>
      <c r="E29" s="84"/>
      <c r="F29" s="93">
        <v>78.24995450246556</v>
      </c>
      <c r="G29" s="94">
        <v>77</v>
      </c>
      <c r="H29" s="95">
        <v>77</v>
      </c>
      <c r="I29" s="93">
        <v>56.431655539</v>
      </c>
      <c r="J29" s="94">
        <v>56</v>
      </c>
      <c r="K29" s="95">
        <v>56</v>
      </c>
      <c r="L29" s="93">
        <v>26.41029896346555</v>
      </c>
      <c r="M29" s="94">
        <v>26</v>
      </c>
      <c r="N29" s="95">
        <v>26</v>
      </c>
      <c r="O29" s="93">
        <v>4.592</v>
      </c>
      <c r="P29" s="94">
        <v>5</v>
      </c>
      <c r="Q29" s="95">
        <v>5</v>
      </c>
      <c r="R29" s="38" t="s">
        <v>30</v>
      </c>
      <c r="S29" s="83"/>
      <c r="T29" s="5"/>
    </row>
    <row r="30" spans="3:20" ht="13.5" thickBot="1" thickTop="1">
      <c r="C30" s="14" t="s">
        <v>4</v>
      </c>
      <c r="D30" s="87"/>
      <c r="E30" s="88"/>
      <c r="F30" s="68">
        <v>21959.124781943305</v>
      </c>
      <c r="G30" s="69">
        <v>21622.127311459055</v>
      </c>
      <c r="H30" s="70">
        <v>22001.889529316966</v>
      </c>
      <c r="I30" s="68">
        <v>22052.005882379835</v>
      </c>
      <c r="J30" s="69">
        <v>21909.79187677881</v>
      </c>
      <c r="K30" s="70">
        <v>22036.31409463672</v>
      </c>
      <c r="L30" s="68">
        <v>3909.814932203466</v>
      </c>
      <c r="M30" s="69">
        <v>3253.2561190381066</v>
      </c>
      <c r="N30" s="70">
        <v>3264.736119038107</v>
      </c>
      <c r="O30" s="68">
        <v>4002.69603264</v>
      </c>
      <c r="P30" s="69">
        <v>3540.920684357862</v>
      </c>
      <c r="Q30" s="70">
        <v>3299.160684357862</v>
      </c>
      <c r="R30" s="14" t="s">
        <v>4</v>
      </c>
      <c r="S30" s="87"/>
      <c r="T30" s="13"/>
    </row>
    <row r="31" spans="3:20" ht="12.75" thickTop="1">
      <c r="C31" s="80" t="s">
        <v>61</v>
      </c>
      <c r="D31" s="81"/>
      <c r="E31" s="82"/>
      <c r="F31" s="90">
        <v>15890.1775424238</v>
      </c>
      <c r="G31" s="91">
        <v>15922.755424476734</v>
      </c>
      <c r="H31" s="92">
        <v>15894.909316116707</v>
      </c>
      <c r="I31" s="90">
        <v>14854.0135424238</v>
      </c>
      <c r="J31" s="91">
        <v>14926.2219839353</v>
      </c>
      <c r="K31" s="92">
        <v>14926.2219839353</v>
      </c>
      <c r="L31" s="90">
        <v>1105.968</v>
      </c>
      <c r="M31" s="91">
        <v>1060.23987943165</v>
      </c>
      <c r="N31" s="92">
        <v>1027.23988020162</v>
      </c>
      <c r="O31" s="90">
        <v>69.804</v>
      </c>
      <c r="P31" s="91">
        <v>63.7064388902158</v>
      </c>
      <c r="Q31" s="92">
        <v>58.5525480202118</v>
      </c>
      <c r="R31" s="42" t="s">
        <v>1</v>
      </c>
      <c r="S31" s="81"/>
      <c r="T31" s="4"/>
    </row>
    <row r="32" spans="3:20" ht="12.75" thickBot="1">
      <c r="C32" s="56" t="s">
        <v>62</v>
      </c>
      <c r="D32" s="85"/>
      <c r="E32" s="86"/>
      <c r="F32" s="96">
        <v>31550.378999999997</v>
      </c>
      <c r="G32" s="97">
        <v>32311.16</v>
      </c>
      <c r="H32" s="98">
        <v>33430.72</v>
      </c>
      <c r="I32" s="96">
        <v>33358</v>
      </c>
      <c r="J32" s="97">
        <v>33742</v>
      </c>
      <c r="K32" s="98">
        <v>34516</v>
      </c>
      <c r="L32" s="96">
        <v>220.617</v>
      </c>
      <c r="M32" s="97">
        <v>155.86</v>
      </c>
      <c r="N32" s="98">
        <v>156</v>
      </c>
      <c r="O32" s="96">
        <v>2028.238</v>
      </c>
      <c r="P32" s="97">
        <v>1586.7</v>
      </c>
      <c r="Q32" s="98">
        <v>1241.28</v>
      </c>
      <c r="R32" s="57" t="s">
        <v>32</v>
      </c>
      <c r="S32" s="85"/>
      <c r="T32" s="9"/>
    </row>
    <row r="33" spans="3:20" ht="13.5" thickBot="1" thickTop="1">
      <c r="C33" s="14" t="s">
        <v>5</v>
      </c>
      <c r="D33" s="12"/>
      <c r="E33" s="13"/>
      <c r="F33" s="68">
        <v>47440.5565424238</v>
      </c>
      <c r="G33" s="69">
        <v>48233.915424476734</v>
      </c>
      <c r="H33" s="70">
        <v>49325.62931611671</v>
      </c>
      <c r="I33" s="68">
        <v>48212.013542423796</v>
      </c>
      <c r="J33" s="69">
        <v>48668.2219839353</v>
      </c>
      <c r="K33" s="70">
        <v>49442.2219839353</v>
      </c>
      <c r="L33" s="68">
        <v>1326.585</v>
      </c>
      <c r="M33" s="69">
        <v>1216.0998794316502</v>
      </c>
      <c r="N33" s="70">
        <v>1183.23988020162</v>
      </c>
      <c r="O33" s="68">
        <v>2098.042</v>
      </c>
      <c r="P33" s="69">
        <v>1650.406438890216</v>
      </c>
      <c r="Q33" s="70">
        <v>1299.8325480202118</v>
      </c>
      <c r="R33" s="17" t="s">
        <v>63</v>
      </c>
      <c r="S33" s="8"/>
      <c r="T33" s="9"/>
    </row>
    <row r="34" spans="3:20" ht="15" thickTop="1">
      <c r="C34" s="30"/>
      <c r="D34" s="1"/>
      <c r="E34" s="32" t="s">
        <v>137</v>
      </c>
      <c r="G34" s="31"/>
      <c r="H34" s="31"/>
      <c r="I34" s="31"/>
      <c r="J34" s="31"/>
      <c r="K34" s="31"/>
      <c r="L34" s="32" t="s">
        <v>150</v>
      </c>
      <c r="M34" s="31"/>
      <c r="N34" s="31"/>
      <c r="O34" s="31"/>
      <c r="P34" s="31"/>
      <c r="Q34" s="31"/>
      <c r="R34" s="30"/>
      <c r="S34" s="1"/>
      <c r="T34" s="1"/>
    </row>
  </sheetData>
  <sheetProtection/>
  <mergeCells count="12">
    <mergeCell ref="C7:E7"/>
    <mergeCell ref="F7:H7"/>
    <mergeCell ref="I7:K7"/>
    <mergeCell ref="L7:N7"/>
    <mergeCell ref="O7:Q7"/>
    <mergeCell ref="R7:T7"/>
    <mergeCell ref="C2:T2"/>
    <mergeCell ref="F3:K3"/>
    <mergeCell ref="L3:Q3"/>
    <mergeCell ref="C4:T4"/>
    <mergeCell ref="K5:L5"/>
    <mergeCell ref="F6:H6"/>
  </mergeCells>
  <conditionalFormatting sqref="C9:R33">
    <cfRule type="expression" priority="1" dxfId="0" stopIfTrue="1">
      <formula>AA9&gt;2</formula>
    </cfRule>
  </conditionalFormatting>
  <printOptions/>
  <pageMargins left="0.7" right="0.7" top="0.75" bottom="0.75" header="0.3" footer="0.3"/>
  <pageSetup horizontalDpi="1200" verticalDpi="12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2:T34"/>
  <sheetViews>
    <sheetView zoomScalePageLayoutView="0" workbookViewId="0" topLeftCell="A1">
      <selection activeCell="F29" sqref="F29"/>
    </sheetView>
  </sheetViews>
  <sheetFormatPr defaultColWidth="9.140625" defaultRowHeight="12.75"/>
  <sheetData>
    <row r="2" spans="3:20" ht="12.75">
      <c r="C2" s="146" t="s">
        <v>184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6:17" ht="12.75">
      <c r="F3" s="146" t="s">
        <v>158</v>
      </c>
      <c r="G3" s="146"/>
      <c r="H3" s="146"/>
      <c r="I3" s="146"/>
      <c r="J3" s="146"/>
      <c r="K3" s="146"/>
      <c r="L3" s="146" t="s">
        <v>209</v>
      </c>
      <c r="M3" s="146"/>
      <c r="N3" s="146"/>
      <c r="O3" s="146"/>
      <c r="P3" s="146"/>
      <c r="Q3" s="146"/>
    </row>
    <row r="4" spans="3:20" ht="12">
      <c r="C4" s="147" t="s">
        <v>286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1:15" ht="15" thickBot="1">
      <c r="K5" s="148" t="s">
        <v>36</v>
      </c>
      <c r="L5" s="148"/>
      <c r="N5" s="11"/>
      <c r="O5" s="11"/>
    </row>
    <row r="6" spans="3:20" ht="15" thickTop="1">
      <c r="C6" s="2"/>
      <c r="D6" s="3"/>
      <c r="E6" s="4"/>
      <c r="F6" s="186" t="s">
        <v>166</v>
      </c>
      <c r="G6" s="150"/>
      <c r="H6" s="151"/>
      <c r="I6" s="2"/>
      <c r="J6" s="3"/>
      <c r="K6" s="4"/>
      <c r="L6" s="16" t="s">
        <v>34</v>
      </c>
      <c r="M6" s="3"/>
      <c r="N6" s="4"/>
      <c r="O6" s="16" t="s">
        <v>33</v>
      </c>
      <c r="P6" s="3"/>
      <c r="Q6" s="4"/>
      <c r="R6" s="2"/>
      <c r="S6" s="3"/>
      <c r="T6" s="4"/>
    </row>
    <row r="7" spans="3:20" ht="14.25">
      <c r="C7" s="152" t="s">
        <v>0</v>
      </c>
      <c r="D7" s="153"/>
      <c r="E7" s="154"/>
      <c r="F7" s="180" t="s">
        <v>167</v>
      </c>
      <c r="G7" s="153"/>
      <c r="H7" s="154"/>
      <c r="I7" s="152" t="s">
        <v>8</v>
      </c>
      <c r="J7" s="153"/>
      <c r="K7" s="154"/>
      <c r="L7" s="152" t="s">
        <v>9</v>
      </c>
      <c r="M7" s="153"/>
      <c r="N7" s="154"/>
      <c r="O7" s="152" t="s">
        <v>10</v>
      </c>
      <c r="P7" s="153"/>
      <c r="Q7" s="154"/>
      <c r="R7" s="152" t="s">
        <v>11</v>
      </c>
      <c r="S7" s="153"/>
      <c r="T7" s="154"/>
    </row>
    <row r="8" spans="3:20" ht="12.75" thickBot="1">
      <c r="C8" s="7"/>
      <c r="D8" s="8"/>
      <c r="E8" s="9"/>
      <c r="F8" s="21">
        <v>2022</v>
      </c>
      <c r="G8" s="22">
        <v>2023</v>
      </c>
      <c r="H8" s="20">
        <v>2024</v>
      </c>
      <c r="I8" s="21">
        <v>2022</v>
      </c>
      <c r="J8" s="22">
        <v>2023</v>
      </c>
      <c r="K8" s="20">
        <v>2024</v>
      </c>
      <c r="L8" s="21">
        <v>2022</v>
      </c>
      <c r="M8" s="22">
        <v>2023</v>
      </c>
      <c r="N8" s="20">
        <v>2024</v>
      </c>
      <c r="O8" s="21">
        <v>2022</v>
      </c>
      <c r="P8" s="22">
        <v>2023</v>
      </c>
      <c r="Q8" s="20">
        <v>2024</v>
      </c>
      <c r="R8" s="7"/>
      <c r="S8" s="8"/>
      <c r="T8" s="9"/>
    </row>
    <row r="9" spans="3:20" ht="12.75" thickTop="1">
      <c r="C9" s="34" t="s">
        <v>39</v>
      </c>
      <c r="D9" s="83"/>
      <c r="E9" s="84"/>
      <c r="F9" s="93">
        <v>406.415</v>
      </c>
      <c r="G9" s="94">
        <v>311</v>
      </c>
      <c r="H9" s="95">
        <v>300</v>
      </c>
      <c r="I9" s="111">
        <v>329.415</v>
      </c>
      <c r="J9" s="115">
        <v>266</v>
      </c>
      <c r="K9" s="100">
        <v>300</v>
      </c>
      <c r="L9" s="93">
        <v>134</v>
      </c>
      <c r="M9" s="94">
        <v>90</v>
      </c>
      <c r="N9" s="95">
        <v>50</v>
      </c>
      <c r="O9" s="93">
        <v>57</v>
      </c>
      <c r="P9" s="94">
        <v>45</v>
      </c>
      <c r="Q9" s="95">
        <v>50</v>
      </c>
      <c r="R9" s="38" t="s">
        <v>12</v>
      </c>
      <c r="S9" s="83"/>
      <c r="T9" s="84"/>
    </row>
    <row r="10" spans="3:20" ht="12">
      <c r="C10" s="34" t="s">
        <v>42</v>
      </c>
      <c r="D10" s="83"/>
      <c r="E10" s="84"/>
      <c r="F10" s="93">
        <v>544</v>
      </c>
      <c r="G10" s="94">
        <v>457.36</v>
      </c>
      <c r="H10" s="95">
        <v>447.44000000000005</v>
      </c>
      <c r="I10" s="111">
        <v>616</v>
      </c>
      <c r="J10" s="115">
        <v>523.6</v>
      </c>
      <c r="K10" s="100">
        <v>517.44</v>
      </c>
      <c r="L10" s="93">
        <v>144</v>
      </c>
      <c r="M10" s="94">
        <v>119.52</v>
      </c>
      <c r="N10" s="95">
        <v>125</v>
      </c>
      <c r="O10" s="93">
        <v>216</v>
      </c>
      <c r="P10" s="94">
        <v>185.76</v>
      </c>
      <c r="Q10" s="95">
        <v>195</v>
      </c>
      <c r="R10" s="38" t="s">
        <v>29</v>
      </c>
      <c r="S10" s="83"/>
      <c r="T10" s="84"/>
    </row>
    <row r="11" spans="3:20" ht="12">
      <c r="C11" s="34" t="s">
        <v>43</v>
      </c>
      <c r="D11" s="83"/>
      <c r="E11" s="84"/>
      <c r="F11" s="93">
        <v>1187.2674</v>
      </c>
      <c r="G11" s="94">
        <v>1243.983</v>
      </c>
      <c r="H11" s="95">
        <v>1243.983</v>
      </c>
      <c r="I11" s="111">
        <v>1157.5</v>
      </c>
      <c r="J11" s="115">
        <v>1200</v>
      </c>
      <c r="K11" s="100">
        <v>1200</v>
      </c>
      <c r="L11" s="93">
        <v>45.587399999999995</v>
      </c>
      <c r="M11" s="94">
        <v>59.983</v>
      </c>
      <c r="N11" s="95">
        <v>59.983</v>
      </c>
      <c r="O11" s="93">
        <v>15.82</v>
      </c>
      <c r="P11" s="94">
        <v>16</v>
      </c>
      <c r="Q11" s="95">
        <v>16</v>
      </c>
      <c r="R11" s="38" t="s">
        <v>15</v>
      </c>
      <c r="S11" s="83"/>
      <c r="T11" s="84"/>
    </row>
    <row r="12" spans="3:20" ht="12">
      <c r="C12" s="34" t="s">
        <v>44</v>
      </c>
      <c r="D12" s="83"/>
      <c r="E12" s="84"/>
      <c r="F12" s="93">
        <v>1068</v>
      </c>
      <c r="G12" s="94">
        <v>1041</v>
      </c>
      <c r="H12" s="95">
        <v>1061</v>
      </c>
      <c r="I12" s="111">
        <v>1037</v>
      </c>
      <c r="J12" s="115">
        <v>1049</v>
      </c>
      <c r="K12" s="100">
        <v>1061</v>
      </c>
      <c r="L12" s="93">
        <v>32</v>
      </c>
      <c r="M12" s="94">
        <v>1</v>
      </c>
      <c r="N12" s="95">
        <v>9</v>
      </c>
      <c r="O12" s="93">
        <v>1</v>
      </c>
      <c r="P12" s="94">
        <v>9</v>
      </c>
      <c r="Q12" s="95">
        <v>9</v>
      </c>
      <c r="R12" s="38" t="s">
        <v>16</v>
      </c>
      <c r="S12" s="83"/>
      <c r="T12" s="84"/>
    </row>
    <row r="13" spans="3:20" ht="12">
      <c r="C13" s="34" t="s">
        <v>45</v>
      </c>
      <c r="D13" s="83"/>
      <c r="E13" s="84"/>
      <c r="F13" s="93">
        <v>3412</v>
      </c>
      <c r="G13" s="94">
        <v>3978</v>
      </c>
      <c r="H13" s="95">
        <v>4078</v>
      </c>
      <c r="I13" s="111">
        <v>4707</v>
      </c>
      <c r="J13" s="115">
        <v>4700</v>
      </c>
      <c r="K13" s="100">
        <v>4800</v>
      </c>
      <c r="L13" s="93">
        <v>72</v>
      </c>
      <c r="M13" s="94">
        <v>75</v>
      </c>
      <c r="N13" s="95">
        <v>75</v>
      </c>
      <c r="O13" s="93">
        <v>1367</v>
      </c>
      <c r="P13" s="94">
        <v>797</v>
      </c>
      <c r="Q13" s="95">
        <v>797</v>
      </c>
      <c r="R13" s="38" t="s">
        <v>2</v>
      </c>
      <c r="S13" s="83"/>
      <c r="T13" s="84"/>
    </row>
    <row r="14" spans="3:20" ht="12">
      <c r="C14" s="34" t="s">
        <v>46</v>
      </c>
      <c r="D14" s="83"/>
      <c r="E14" s="84"/>
      <c r="F14" s="93">
        <v>2526.976</v>
      </c>
      <c r="G14" s="94">
        <v>2285</v>
      </c>
      <c r="H14" s="95">
        <v>2125</v>
      </c>
      <c r="I14" s="111">
        <v>2994.976</v>
      </c>
      <c r="J14" s="115">
        <v>2700</v>
      </c>
      <c r="K14" s="100">
        <v>2500</v>
      </c>
      <c r="L14" s="93">
        <v>101</v>
      </c>
      <c r="M14" s="94">
        <v>100</v>
      </c>
      <c r="N14" s="95">
        <v>100</v>
      </c>
      <c r="O14" s="93">
        <v>569</v>
      </c>
      <c r="P14" s="94">
        <v>515</v>
      </c>
      <c r="Q14" s="95">
        <v>475</v>
      </c>
      <c r="R14" s="38" t="s">
        <v>17</v>
      </c>
      <c r="S14" s="83"/>
      <c r="T14" s="84"/>
    </row>
    <row r="15" spans="3:20" ht="12">
      <c r="C15" s="34" t="s">
        <v>47</v>
      </c>
      <c r="D15" s="83"/>
      <c r="E15" s="84"/>
      <c r="F15" s="93">
        <v>1234.08351733151</v>
      </c>
      <c r="G15" s="94">
        <v>1172.52979211737</v>
      </c>
      <c r="H15" s="95">
        <v>1190.67200997528</v>
      </c>
      <c r="I15" s="111">
        <v>1234.08351733151</v>
      </c>
      <c r="J15" s="115">
        <v>1172.52979211737</v>
      </c>
      <c r="K15" s="100">
        <v>1190.67200997528</v>
      </c>
      <c r="L15" s="93">
        <v>0</v>
      </c>
      <c r="M15" s="94">
        <v>0</v>
      </c>
      <c r="N15" s="95">
        <v>0</v>
      </c>
      <c r="O15" s="93">
        <v>0</v>
      </c>
      <c r="P15" s="94">
        <v>0</v>
      </c>
      <c r="Q15" s="95">
        <v>0</v>
      </c>
      <c r="R15" s="38" t="s">
        <v>18</v>
      </c>
      <c r="S15" s="83"/>
      <c r="T15" s="84"/>
    </row>
    <row r="16" spans="3:20" ht="12">
      <c r="C16" s="34" t="s">
        <v>48</v>
      </c>
      <c r="D16" s="83"/>
      <c r="E16" s="84"/>
      <c r="F16" s="93">
        <v>2067.5730000000003</v>
      </c>
      <c r="G16" s="94">
        <v>1729.2080584051464</v>
      </c>
      <c r="H16" s="95">
        <v>1729.2080584051464</v>
      </c>
      <c r="I16" s="111">
        <v>721</v>
      </c>
      <c r="J16" s="115">
        <v>721</v>
      </c>
      <c r="K16" s="100">
        <v>721</v>
      </c>
      <c r="L16" s="93">
        <v>1388.862</v>
      </c>
      <c r="M16" s="94">
        <v>1046.8943124974085</v>
      </c>
      <c r="N16" s="95">
        <v>1046.8943124974085</v>
      </c>
      <c r="O16" s="93">
        <v>42.289</v>
      </c>
      <c r="P16" s="94">
        <v>38.68625409226191</v>
      </c>
      <c r="Q16" s="95">
        <v>38.68625409226191</v>
      </c>
      <c r="R16" s="38" t="s">
        <v>19</v>
      </c>
      <c r="S16" s="83"/>
      <c r="T16" s="84"/>
    </row>
    <row r="17" spans="3:20" ht="12">
      <c r="C17" s="34" t="s">
        <v>49</v>
      </c>
      <c r="D17" s="83"/>
      <c r="E17" s="84"/>
      <c r="F17" s="93">
        <v>1220.8</v>
      </c>
      <c r="G17" s="94">
        <v>1190</v>
      </c>
      <c r="H17" s="95">
        <v>1410</v>
      </c>
      <c r="I17" s="111">
        <v>1730</v>
      </c>
      <c r="J17" s="115">
        <v>1750</v>
      </c>
      <c r="K17" s="100">
        <v>1750</v>
      </c>
      <c r="L17" s="93">
        <v>86.8</v>
      </c>
      <c r="M17" s="94">
        <v>40</v>
      </c>
      <c r="N17" s="95">
        <v>60</v>
      </c>
      <c r="O17" s="93">
        <v>596</v>
      </c>
      <c r="P17" s="94">
        <v>600</v>
      </c>
      <c r="Q17" s="95">
        <v>400</v>
      </c>
      <c r="R17" s="38" t="s">
        <v>20</v>
      </c>
      <c r="S17" s="83"/>
      <c r="T17" s="84"/>
    </row>
    <row r="18" spans="3:20" ht="12">
      <c r="C18" s="34" t="s">
        <v>73</v>
      </c>
      <c r="D18" s="83"/>
      <c r="E18" s="84"/>
      <c r="F18" s="93">
        <v>225.77</v>
      </c>
      <c r="G18" s="94">
        <v>148.05</v>
      </c>
      <c r="H18" s="95">
        <v>143.59</v>
      </c>
      <c r="I18" s="111">
        <v>22.77</v>
      </c>
      <c r="J18" s="115">
        <v>22.05</v>
      </c>
      <c r="K18" s="100">
        <v>17.59</v>
      </c>
      <c r="L18" s="93">
        <v>221</v>
      </c>
      <c r="M18" s="94">
        <v>160</v>
      </c>
      <c r="N18" s="95">
        <v>160</v>
      </c>
      <c r="O18" s="93">
        <v>18</v>
      </c>
      <c r="P18" s="94">
        <v>34</v>
      </c>
      <c r="Q18" s="95">
        <v>34</v>
      </c>
      <c r="R18" s="38" t="s">
        <v>72</v>
      </c>
      <c r="S18" s="83"/>
      <c r="T18" s="84"/>
    </row>
    <row r="19" spans="3:20" ht="12">
      <c r="C19" s="34" t="s">
        <v>289</v>
      </c>
      <c r="D19" s="83"/>
      <c r="E19" s="84"/>
      <c r="F19" s="93">
        <v>143</v>
      </c>
      <c r="G19" s="94">
        <v>140</v>
      </c>
      <c r="H19" s="95">
        <v>138</v>
      </c>
      <c r="I19" s="111">
        <v>143</v>
      </c>
      <c r="J19" s="115">
        <v>140</v>
      </c>
      <c r="K19" s="100">
        <v>138</v>
      </c>
      <c r="L19" s="93">
        <v>0</v>
      </c>
      <c r="M19" s="94">
        <v>0</v>
      </c>
      <c r="N19" s="95">
        <v>0</v>
      </c>
      <c r="O19" s="93">
        <v>0</v>
      </c>
      <c r="P19" s="94">
        <v>0</v>
      </c>
      <c r="Q19" s="95">
        <v>0</v>
      </c>
      <c r="R19" s="38" t="s">
        <v>225</v>
      </c>
      <c r="S19" s="83"/>
      <c r="T19" s="84"/>
    </row>
    <row r="20" spans="3:20" ht="12">
      <c r="C20" s="34" t="s">
        <v>51</v>
      </c>
      <c r="D20" s="83"/>
      <c r="E20" s="84"/>
      <c r="F20" s="93">
        <v>46.400000000000006</v>
      </c>
      <c r="G20" s="94">
        <v>55</v>
      </c>
      <c r="H20" s="95">
        <v>55</v>
      </c>
      <c r="I20" s="111">
        <v>48</v>
      </c>
      <c r="J20" s="115">
        <v>50</v>
      </c>
      <c r="K20" s="100">
        <v>50</v>
      </c>
      <c r="L20" s="93">
        <v>42.2</v>
      </c>
      <c r="M20" s="94">
        <v>50</v>
      </c>
      <c r="N20" s="95">
        <v>50</v>
      </c>
      <c r="O20" s="93">
        <v>43.8</v>
      </c>
      <c r="P20" s="94">
        <v>45</v>
      </c>
      <c r="Q20" s="95">
        <v>45</v>
      </c>
      <c r="R20" s="38" t="s">
        <v>22</v>
      </c>
      <c r="S20" s="83"/>
      <c r="T20" s="84"/>
    </row>
    <row r="21" spans="3:20" ht="12">
      <c r="C21" s="34" t="s">
        <v>52</v>
      </c>
      <c r="D21" s="83"/>
      <c r="E21" s="84"/>
      <c r="F21" s="93">
        <v>2685.339</v>
      </c>
      <c r="G21" s="94">
        <v>2727</v>
      </c>
      <c r="H21" s="95">
        <v>2827</v>
      </c>
      <c r="I21" s="111">
        <v>2757.424</v>
      </c>
      <c r="J21" s="115">
        <v>2800</v>
      </c>
      <c r="K21" s="100">
        <v>2900</v>
      </c>
      <c r="L21" s="93">
        <v>77.71</v>
      </c>
      <c r="M21" s="94">
        <v>77</v>
      </c>
      <c r="N21" s="95">
        <v>77</v>
      </c>
      <c r="O21" s="93">
        <v>149.795</v>
      </c>
      <c r="P21" s="94">
        <v>150</v>
      </c>
      <c r="Q21" s="95">
        <v>150</v>
      </c>
      <c r="R21" s="38" t="s">
        <v>23</v>
      </c>
      <c r="S21" s="83"/>
      <c r="T21" s="84"/>
    </row>
    <row r="22" spans="3:20" ht="12">
      <c r="C22" s="34" t="s">
        <v>53</v>
      </c>
      <c r="D22" s="83"/>
      <c r="E22" s="84"/>
      <c r="F22" s="93">
        <v>980.963</v>
      </c>
      <c r="G22" s="94">
        <v>870</v>
      </c>
      <c r="H22" s="95">
        <v>912</v>
      </c>
      <c r="I22" s="111">
        <v>355.963</v>
      </c>
      <c r="J22" s="115">
        <v>330</v>
      </c>
      <c r="K22" s="100">
        <v>360</v>
      </c>
      <c r="L22" s="93">
        <v>642</v>
      </c>
      <c r="M22" s="94">
        <v>560</v>
      </c>
      <c r="N22" s="95">
        <v>571</v>
      </c>
      <c r="O22" s="93">
        <v>17</v>
      </c>
      <c r="P22" s="94">
        <v>20</v>
      </c>
      <c r="Q22" s="95">
        <v>19</v>
      </c>
      <c r="R22" s="38" t="s">
        <v>3</v>
      </c>
      <c r="S22" s="83"/>
      <c r="T22" s="84"/>
    </row>
    <row r="23" spans="3:20" ht="12">
      <c r="C23" s="34" t="s">
        <v>224</v>
      </c>
      <c r="D23" s="83"/>
      <c r="E23" s="84"/>
      <c r="F23" s="93">
        <v>893</v>
      </c>
      <c r="G23" s="94">
        <v>921</v>
      </c>
      <c r="H23" s="95">
        <v>945</v>
      </c>
      <c r="I23" s="111">
        <v>899</v>
      </c>
      <c r="J23" s="115">
        <v>920</v>
      </c>
      <c r="K23" s="100">
        <v>940</v>
      </c>
      <c r="L23" s="93">
        <v>14</v>
      </c>
      <c r="M23" s="94">
        <v>19</v>
      </c>
      <c r="N23" s="95">
        <v>27</v>
      </c>
      <c r="O23" s="93">
        <v>20</v>
      </c>
      <c r="P23" s="94">
        <v>18</v>
      </c>
      <c r="Q23" s="95">
        <v>22</v>
      </c>
      <c r="R23" s="38" t="s">
        <v>223</v>
      </c>
      <c r="S23" s="83"/>
      <c r="T23" s="84"/>
    </row>
    <row r="24" spans="3:20" ht="12">
      <c r="C24" s="34" t="s">
        <v>54</v>
      </c>
      <c r="D24" s="83"/>
      <c r="E24" s="84"/>
      <c r="F24" s="93">
        <v>1670.221</v>
      </c>
      <c r="G24" s="94">
        <v>1700</v>
      </c>
      <c r="H24" s="95">
        <v>1750</v>
      </c>
      <c r="I24" s="111">
        <v>1570.221</v>
      </c>
      <c r="J24" s="115">
        <v>1650</v>
      </c>
      <c r="K24" s="100">
        <v>1700</v>
      </c>
      <c r="L24" s="93">
        <v>500</v>
      </c>
      <c r="M24" s="94">
        <v>450</v>
      </c>
      <c r="N24" s="95">
        <v>450</v>
      </c>
      <c r="O24" s="93">
        <v>400</v>
      </c>
      <c r="P24" s="94">
        <v>400</v>
      </c>
      <c r="Q24" s="95">
        <v>400</v>
      </c>
      <c r="R24" s="38" t="s">
        <v>24</v>
      </c>
      <c r="S24" s="83"/>
      <c r="T24" s="84"/>
    </row>
    <row r="25" spans="3:20" ht="12">
      <c r="C25" s="34" t="s">
        <v>55</v>
      </c>
      <c r="D25" s="83"/>
      <c r="E25" s="84"/>
      <c r="F25" s="93">
        <v>279.75070950932303</v>
      </c>
      <c r="G25" s="94">
        <v>289.62</v>
      </c>
      <c r="H25" s="95">
        <v>279.52</v>
      </c>
      <c r="I25" s="111">
        <v>496.876709509323</v>
      </c>
      <c r="J25" s="115">
        <v>630</v>
      </c>
      <c r="K25" s="100">
        <v>600</v>
      </c>
      <c r="L25" s="93">
        <v>30.118</v>
      </c>
      <c r="M25" s="94">
        <v>29.6</v>
      </c>
      <c r="N25" s="95">
        <v>29.5</v>
      </c>
      <c r="O25" s="93">
        <v>247.244</v>
      </c>
      <c r="P25" s="94">
        <v>369.98</v>
      </c>
      <c r="Q25" s="95">
        <v>349.98</v>
      </c>
      <c r="R25" s="38" t="s">
        <v>25</v>
      </c>
      <c r="S25" s="83"/>
      <c r="T25" s="84"/>
    </row>
    <row r="26" spans="3:20" ht="12">
      <c r="C26" s="34" t="s">
        <v>56</v>
      </c>
      <c r="D26" s="83"/>
      <c r="E26" s="84"/>
      <c r="F26" s="93">
        <v>827.45408705</v>
      </c>
      <c r="G26" s="94">
        <v>847.14200064114</v>
      </c>
      <c r="H26" s="95">
        <v>847.14200064114</v>
      </c>
      <c r="I26" s="111">
        <v>730.024</v>
      </c>
      <c r="J26" s="115">
        <v>774.61208466144</v>
      </c>
      <c r="K26" s="100">
        <v>774.61208466144</v>
      </c>
      <c r="L26" s="93">
        <v>158.36781291</v>
      </c>
      <c r="M26" s="94">
        <v>166.9675086351</v>
      </c>
      <c r="N26" s="95">
        <v>166.9675086351</v>
      </c>
      <c r="O26" s="93">
        <v>60.93772586</v>
      </c>
      <c r="P26" s="94">
        <v>94.43759265540001</v>
      </c>
      <c r="Q26" s="95">
        <v>94.43759265540001</v>
      </c>
      <c r="R26" s="38" t="s">
        <v>26</v>
      </c>
      <c r="S26" s="83"/>
      <c r="T26" s="84"/>
    </row>
    <row r="27" spans="3:20" ht="12">
      <c r="C27" s="34" t="s">
        <v>57</v>
      </c>
      <c r="D27" s="83"/>
      <c r="E27" s="84"/>
      <c r="F27" s="93">
        <v>217</v>
      </c>
      <c r="G27" s="94">
        <v>217</v>
      </c>
      <c r="H27" s="95">
        <v>217</v>
      </c>
      <c r="I27" s="111">
        <v>180</v>
      </c>
      <c r="J27" s="115">
        <v>180</v>
      </c>
      <c r="K27" s="100">
        <v>180</v>
      </c>
      <c r="L27" s="93">
        <v>37</v>
      </c>
      <c r="M27" s="94">
        <v>37</v>
      </c>
      <c r="N27" s="95">
        <v>37</v>
      </c>
      <c r="O27" s="93">
        <v>0</v>
      </c>
      <c r="P27" s="94">
        <v>0</v>
      </c>
      <c r="Q27" s="95">
        <v>0</v>
      </c>
      <c r="R27" s="38" t="s">
        <v>27</v>
      </c>
      <c r="S27" s="83"/>
      <c r="T27" s="84"/>
    </row>
    <row r="28" spans="3:20" ht="12">
      <c r="C28" s="34" t="s">
        <v>58</v>
      </c>
      <c r="D28" s="83"/>
      <c r="E28" s="84"/>
      <c r="F28" s="93">
        <v>145</v>
      </c>
      <c r="G28" s="94">
        <v>155</v>
      </c>
      <c r="H28" s="95">
        <v>160</v>
      </c>
      <c r="I28" s="111">
        <v>265</v>
      </c>
      <c r="J28" s="115">
        <v>275</v>
      </c>
      <c r="K28" s="100">
        <v>280</v>
      </c>
      <c r="L28" s="93">
        <v>35</v>
      </c>
      <c r="M28" s="94">
        <v>40</v>
      </c>
      <c r="N28" s="95">
        <v>40</v>
      </c>
      <c r="O28" s="93">
        <v>155</v>
      </c>
      <c r="P28" s="94">
        <v>160</v>
      </c>
      <c r="Q28" s="95">
        <v>160</v>
      </c>
      <c r="R28" s="38" t="s">
        <v>28</v>
      </c>
      <c r="S28" s="83"/>
      <c r="T28" s="84"/>
    </row>
    <row r="29" spans="3:20" ht="12.75" thickBot="1">
      <c r="C29" s="34" t="s">
        <v>59</v>
      </c>
      <c r="D29" s="83"/>
      <c r="E29" s="84"/>
      <c r="F29" s="93">
        <v>75.98817075246555</v>
      </c>
      <c r="G29" s="94">
        <v>75</v>
      </c>
      <c r="H29" s="95">
        <v>75</v>
      </c>
      <c r="I29" s="111">
        <v>56.431655539</v>
      </c>
      <c r="J29" s="115">
        <v>56</v>
      </c>
      <c r="K29" s="100">
        <v>56</v>
      </c>
      <c r="L29" s="93">
        <v>24.14851521346555</v>
      </c>
      <c r="M29" s="94">
        <v>24</v>
      </c>
      <c r="N29" s="95">
        <v>24</v>
      </c>
      <c r="O29" s="93">
        <v>4.592</v>
      </c>
      <c r="P29" s="94">
        <v>5</v>
      </c>
      <c r="Q29" s="95">
        <v>5</v>
      </c>
      <c r="R29" s="38" t="s">
        <v>30</v>
      </c>
      <c r="S29" s="83"/>
      <c r="T29" s="84"/>
    </row>
    <row r="30" spans="3:20" ht="13.5" thickBot="1" thickTop="1">
      <c r="C30" s="14" t="s">
        <v>4</v>
      </c>
      <c r="D30" s="87"/>
      <c r="E30" s="88"/>
      <c r="F30" s="68">
        <v>21857.321884643297</v>
      </c>
      <c r="G30" s="68">
        <v>21552.892851163655</v>
      </c>
      <c r="H30" s="68">
        <v>21934.555069021564</v>
      </c>
      <c r="I30" s="112">
        <v>22052.005882379835</v>
      </c>
      <c r="J30" s="116">
        <v>21909.79187677881</v>
      </c>
      <c r="K30" s="102">
        <v>22036.31409463672</v>
      </c>
      <c r="L30" s="68">
        <v>3785.793728123465</v>
      </c>
      <c r="M30" s="69">
        <v>3145.964821132508</v>
      </c>
      <c r="N30" s="70">
        <v>3158.3448211325085</v>
      </c>
      <c r="O30" s="68">
        <v>3980.47772586</v>
      </c>
      <c r="P30" s="69">
        <v>3502.8638467476617</v>
      </c>
      <c r="Q30" s="70">
        <v>3260.103846747662</v>
      </c>
      <c r="R30" s="14" t="s">
        <v>4</v>
      </c>
      <c r="S30" s="87"/>
      <c r="T30" s="88"/>
    </row>
    <row r="31" spans="3:20" ht="12.75" thickTop="1">
      <c r="C31" s="80" t="s">
        <v>61</v>
      </c>
      <c r="D31" s="81"/>
      <c r="E31" s="82"/>
      <c r="F31" s="90">
        <v>15890.1775424238</v>
      </c>
      <c r="G31" s="91">
        <v>15922.755424476734</v>
      </c>
      <c r="H31" s="92">
        <v>15894.909316116707</v>
      </c>
      <c r="I31" s="110">
        <v>14854.0135424238</v>
      </c>
      <c r="J31" s="114">
        <v>14926.2219839353</v>
      </c>
      <c r="K31" s="99">
        <v>14926.2219839353</v>
      </c>
      <c r="L31" s="90">
        <v>1105.968</v>
      </c>
      <c r="M31" s="91">
        <v>1060.23987943165</v>
      </c>
      <c r="N31" s="92">
        <v>1027.23988020162</v>
      </c>
      <c r="O31" s="90">
        <v>69.804</v>
      </c>
      <c r="P31" s="91">
        <v>63.7064388902158</v>
      </c>
      <c r="Q31" s="92">
        <v>58.5525480202118</v>
      </c>
      <c r="R31" s="42" t="s">
        <v>1</v>
      </c>
      <c r="S31" s="81"/>
      <c r="T31" s="82"/>
    </row>
    <row r="32" spans="3:20" ht="12.75" thickBot="1">
      <c r="C32" s="56" t="s">
        <v>62</v>
      </c>
      <c r="D32" s="85"/>
      <c r="E32" s="86"/>
      <c r="F32" s="96">
        <v>31549.378999999997</v>
      </c>
      <c r="G32" s="97">
        <v>32308.44</v>
      </c>
      <c r="H32" s="98">
        <v>33429.4</v>
      </c>
      <c r="I32" s="113">
        <v>33358</v>
      </c>
      <c r="J32" s="117">
        <v>33742</v>
      </c>
      <c r="K32" s="101">
        <v>34516</v>
      </c>
      <c r="L32" s="96">
        <v>218.617</v>
      </c>
      <c r="M32" s="97">
        <v>152.14000000000001</v>
      </c>
      <c r="N32" s="98">
        <v>153.68</v>
      </c>
      <c r="O32" s="96">
        <v>2027.238</v>
      </c>
      <c r="P32" s="97">
        <v>1585.7</v>
      </c>
      <c r="Q32" s="98">
        <v>1240.28</v>
      </c>
      <c r="R32" s="57" t="s">
        <v>32</v>
      </c>
      <c r="S32" s="85"/>
      <c r="T32" s="86"/>
    </row>
    <row r="33" spans="3:20" ht="13.5" thickBot="1" thickTop="1">
      <c r="C33" s="14" t="s">
        <v>5</v>
      </c>
      <c r="D33" s="12"/>
      <c r="E33" s="13"/>
      <c r="F33" s="68">
        <v>47439.5565424238</v>
      </c>
      <c r="G33" s="68">
        <v>48231.19542447673</v>
      </c>
      <c r="H33" s="68">
        <v>49324.309316116705</v>
      </c>
      <c r="I33" s="112">
        <v>48212.013542423796</v>
      </c>
      <c r="J33" s="116">
        <v>48668.2219839353</v>
      </c>
      <c r="K33" s="102">
        <v>49442.2219839353</v>
      </c>
      <c r="L33" s="68">
        <v>1324.585</v>
      </c>
      <c r="M33" s="69">
        <v>1212.3798794316501</v>
      </c>
      <c r="N33" s="70">
        <v>1180.9198802016201</v>
      </c>
      <c r="O33" s="68">
        <v>2097.042</v>
      </c>
      <c r="P33" s="69">
        <v>1649.406438890216</v>
      </c>
      <c r="Q33" s="70">
        <v>1298.8325480202118</v>
      </c>
      <c r="R33" s="17" t="s">
        <v>63</v>
      </c>
      <c r="S33" s="8"/>
      <c r="T33" s="9"/>
    </row>
    <row r="34" spans="3:20" ht="15" thickTop="1">
      <c r="C34" s="30"/>
      <c r="D34" s="1"/>
      <c r="E34" s="32" t="s">
        <v>137</v>
      </c>
      <c r="G34" s="31"/>
      <c r="H34" s="31"/>
      <c r="I34" s="31"/>
      <c r="J34" s="31"/>
      <c r="K34" s="31"/>
      <c r="L34" s="32" t="s">
        <v>150</v>
      </c>
      <c r="M34" s="103"/>
      <c r="N34" s="103"/>
      <c r="O34" s="103"/>
      <c r="P34" s="103"/>
      <c r="Q34" s="103"/>
      <c r="R34" s="30"/>
      <c r="S34" s="1"/>
      <c r="T34" s="1"/>
    </row>
  </sheetData>
  <sheetProtection/>
  <mergeCells count="12">
    <mergeCell ref="C7:E7"/>
    <mergeCell ref="F7:H7"/>
    <mergeCell ref="I7:K7"/>
    <mergeCell ref="L7:N7"/>
    <mergeCell ref="O7:Q7"/>
    <mergeCell ref="R7:T7"/>
    <mergeCell ref="C2:T2"/>
    <mergeCell ref="F3:K3"/>
    <mergeCell ref="L3:Q3"/>
    <mergeCell ref="C4:T4"/>
    <mergeCell ref="K5:L5"/>
    <mergeCell ref="F6:H6"/>
  </mergeCells>
  <conditionalFormatting sqref="C9:R33">
    <cfRule type="expression" priority="1" dxfId="0" stopIfTrue="1">
      <formula>AA9&gt;2</formula>
    </cfRule>
  </conditionalFormatting>
  <printOptions/>
  <pageMargins left="0.7" right="0.7" top="0.75" bottom="0.75" header="0.3" footer="0.3"/>
  <pageSetup horizontalDpi="1200" verticalDpi="12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2:T21"/>
  <sheetViews>
    <sheetView zoomScalePageLayoutView="0" workbookViewId="0" topLeftCell="A1">
      <selection activeCell="F29" sqref="F29"/>
    </sheetView>
  </sheetViews>
  <sheetFormatPr defaultColWidth="9.140625" defaultRowHeight="12.75"/>
  <sheetData>
    <row r="2" spans="3:20" ht="12.75">
      <c r="C2" s="146" t="s">
        <v>185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6:17" ht="12.75">
      <c r="F3" s="146" t="s">
        <v>159</v>
      </c>
      <c r="G3" s="146"/>
      <c r="H3" s="146"/>
      <c r="I3" s="146"/>
      <c r="J3" s="146"/>
      <c r="K3" s="146"/>
      <c r="L3" s="146" t="s">
        <v>173</v>
      </c>
      <c r="M3" s="146"/>
      <c r="N3" s="146"/>
      <c r="O3" s="146"/>
      <c r="P3" s="146"/>
      <c r="Q3" s="146"/>
    </row>
    <row r="4" spans="3:20" ht="12">
      <c r="C4" s="147" t="s">
        <v>286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1:15" ht="15" thickBot="1">
      <c r="K5" s="148" t="s">
        <v>36</v>
      </c>
      <c r="L5" s="148"/>
      <c r="N5" s="11"/>
      <c r="O5" s="11"/>
    </row>
    <row r="6" spans="3:20" ht="12.75" thickTop="1">
      <c r="C6" s="2"/>
      <c r="D6" s="3"/>
      <c r="E6" s="4"/>
      <c r="F6" s="149" t="s">
        <v>94</v>
      </c>
      <c r="G6" s="150"/>
      <c r="H6" s="151"/>
      <c r="I6" s="2"/>
      <c r="J6" s="3"/>
      <c r="K6" s="4"/>
      <c r="L6" s="16" t="s">
        <v>34</v>
      </c>
      <c r="M6" s="3"/>
      <c r="N6" s="4"/>
      <c r="O6" s="16" t="s">
        <v>33</v>
      </c>
      <c r="P6" s="3"/>
      <c r="Q6" s="4"/>
      <c r="R6" s="2"/>
      <c r="S6" s="3"/>
      <c r="T6" s="4"/>
    </row>
    <row r="7" spans="3:20" ht="12">
      <c r="C7" s="152" t="s">
        <v>0</v>
      </c>
      <c r="D7" s="153"/>
      <c r="E7" s="154"/>
      <c r="F7" s="187" t="s">
        <v>168</v>
      </c>
      <c r="G7" s="188"/>
      <c r="H7" s="189"/>
      <c r="I7" s="152" t="s">
        <v>8</v>
      </c>
      <c r="J7" s="153"/>
      <c r="K7" s="154"/>
      <c r="L7" s="152" t="s">
        <v>9</v>
      </c>
      <c r="M7" s="153"/>
      <c r="N7" s="154"/>
      <c r="O7" s="152" t="s">
        <v>10</v>
      </c>
      <c r="P7" s="153"/>
      <c r="Q7" s="154"/>
      <c r="R7" s="152" t="s">
        <v>11</v>
      </c>
      <c r="S7" s="153"/>
      <c r="T7" s="154"/>
    </row>
    <row r="8" spans="3:20" ht="12.75" thickBot="1">
      <c r="C8" s="7"/>
      <c r="D8" s="8"/>
      <c r="E8" s="9"/>
      <c r="F8" s="21">
        <v>2022</v>
      </c>
      <c r="G8" s="22">
        <v>2023</v>
      </c>
      <c r="H8" s="20">
        <v>2024</v>
      </c>
      <c r="I8" s="21">
        <v>2022</v>
      </c>
      <c r="J8" s="22">
        <v>2023</v>
      </c>
      <c r="K8" s="20">
        <v>2024</v>
      </c>
      <c r="L8" s="21">
        <v>2022</v>
      </c>
      <c r="M8" s="22">
        <v>2023</v>
      </c>
      <c r="N8" s="20">
        <v>2024</v>
      </c>
      <c r="O8" s="21">
        <v>2022</v>
      </c>
      <c r="P8" s="22">
        <v>2023</v>
      </c>
      <c r="Q8" s="20">
        <v>2024</v>
      </c>
      <c r="R8" s="7"/>
      <c r="S8" s="8"/>
      <c r="T8" s="9"/>
    </row>
    <row r="9" spans="3:20" ht="12.75" thickTop="1">
      <c r="C9" s="34" t="s">
        <v>45</v>
      </c>
      <c r="D9" s="83"/>
      <c r="E9" s="84"/>
      <c r="F9" s="93">
        <v>-41</v>
      </c>
      <c r="G9" s="94">
        <v>-42</v>
      </c>
      <c r="H9" s="95">
        <v>-42</v>
      </c>
      <c r="I9" s="71"/>
      <c r="J9" s="72"/>
      <c r="K9" s="73"/>
      <c r="L9" s="93">
        <v>44</v>
      </c>
      <c r="M9" s="94">
        <v>45</v>
      </c>
      <c r="N9" s="95">
        <v>45</v>
      </c>
      <c r="O9" s="93">
        <v>3</v>
      </c>
      <c r="P9" s="94">
        <v>3</v>
      </c>
      <c r="Q9" s="95">
        <v>3</v>
      </c>
      <c r="R9" s="38" t="s">
        <v>2</v>
      </c>
      <c r="S9" s="83"/>
      <c r="T9" s="84"/>
    </row>
    <row r="10" spans="3:20" ht="12">
      <c r="C10" s="34" t="s">
        <v>46</v>
      </c>
      <c r="D10" s="83"/>
      <c r="E10" s="84"/>
      <c r="F10" s="93">
        <v>-5</v>
      </c>
      <c r="G10" s="94">
        <v>-5</v>
      </c>
      <c r="H10" s="95">
        <v>-5</v>
      </c>
      <c r="I10" s="71"/>
      <c r="J10" s="72"/>
      <c r="K10" s="73"/>
      <c r="L10" s="93">
        <v>10</v>
      </c>
      <c r="M10" s="94">
        <v>10</v>
      </c>
      <c r="N10" s="95">
        <v>10</v>
      </c>
      <c r="O10" s="93">
        <v>5</v>
      </c>
      <c r="P10" s="94">
        <v>5</v>
      </c>
      <c r="Q10" s="95">
        <v>5</v>
      </c>
      <c r="R10" s="38" t="s">
        <v>17</v>
      </c>
      <c r="S10" s="83"/>
      <c r="T10" s="84"/>
    </row>
    <row r="11" spans="3:20" ht="12">
      <c r="C11" s="34" t="s">
        <v>48</v>
      </c>
      <c r="D11" s="83"/>
      <c r="E11" s="84"/>
      <c r="F11" s="93">
        <v>-20.265</v>
      </c>
      <c r="G11" s="94">
        <v>11.404844693701467</v>
      </c>
      <c r="H11" s="95">
        <v>11.404844693701467</v>
      </c>
      <c r="I11" s="71"/>
      <c r="J11" s="72"/>
      <c r="K11" s="73"/>
      <c r="L11" s="93">
        <v>24.597</v>
      </c>
      <c r="M11" s="94">
        <v>8.595155306298533</v>
      </c>
      <c r="N11" s="95">
        <v>8.595155306298533</v>
      </c>
      <c r="O11" s="93">
        <v>4.332</v>
      </c>
      <c r="P11" s="94">
        <v>20</v>
      </c>
      <c r="Q11" s="95">
        <v>20</v>
      </c>
      <c r="R11" s="38" t="s">
        <v>19</v>
      </c>
      <c r="S11" s="83"/>
      <c r="T11" s="84"/>
    </row>
    <row r="12" spans="3:20" ht="12">
      <c r="C12" s="34" t="s">
        <v>51</v>
      </c>
      <c r="D12" s="83"/>
      <c r="E12" s="84"/>
      <c r="F12" s="93">
        <v>-7.6000000000000005</v>
      </c>
      <c r="G12" s="94">
        <v>-5</v>
      </c>
      <c r="H12" s="95">
        <v>-5</v>
      </c>
      <c r="I12" s="71"/>
      <c r="J12" s="72"/>
      <c r="K12" s="73"/>
      <c r="L12" s="93">
        <v>11.8</v>
      </c>
      <c r="M12" s="94">
        <v>10</v>
      </c>
      <c r="N12" s="95">
        <v>10</v>
      </c>
      <c r="O12" s="93">
        <v>4.2</v>
      </c>
      <c r="P12" s="94">
        <v>5</v>
      </c>
      <c r="Q12" s="95">
        <v>5</v>
      </c>
      <c r="R12" s="38" t="s">
        <v>22</v>
      </c>
      <c r="S12" s="83"/>
      <c r="T12" s="84"/>
    </row>
    <row r="13" spans="3:20" ht="12">
      <c r="C13" s="34" t="s">
        <v>52</v>
      </c>
      <c r="D13" s="83"/>
      <c r="E13" s="84"/>
      <c r="F13" s="93">
        <v>-2.085</v>
      </c>
      <c r="G13" s="94">
        <v>-3</v>
      </c>
      <c r="H13" s="95">
        <v>-3</v>
      </c>
      <c r="I13" s="71"/>
      <c r="J13" s="72"/>
      <c r="K13" s="73"/>
      <c r="L13" s="93">
        <v>2.29</v>
      </c>
      <c r="M13" s="94">
        <v>3</v>
      </c>
      <c r="N13" s="95">
        <v>3</v>
      </c>
      <c r="O13" s="93">
        <v>0.205</v>
      </c>
      <c r="P13" s="94">
        <v>0</v>
      </c>
      <c r="Q13" s="95">
        <v>0</v>
      </c>
      <c r="R13" s="38" t="s">
        <v>23</v>
      </c>
      <c r="S13" s="83"/>
      <c r="T13" s="84"/>
    </row>
    <row r="14" spans="3:20" ht="12">
      <c r="C14" s="34" t="s">
        <v>53</v>
      </c>
      <c r="D14" s="83"/>
      <c r="E14" s="84"/>
      <c r="F14" s="93">
        <v>-16</v>
      </c>
      <c r="G14" s="94">
        <v>-15</v>
      </c>
      <c r="H14" s="95">
        <v>-13</v>
      </c>
      <c r="I14" s="71"/>
      <c r="J14" s="72"/>
      <c r="K14" s="73"/>
      <c r="L14" s="93">
        <v>21</v>
      </c>
      <c r="M14" s="94">
        <v>20</v>
      </c>
      <c r="N14" s="95">
        <v>19</v>
      </c>
      <c r="O14" s="93">
        <v>5</v>
      </c>
      <c r="P14" s="94">
        <v>5</v>
      </c>
      <c r="Q14" s="95">
        <v>6</v>
      </c>
      <c r="R14" s="38" t="s">
        <v>3</v>
      </c>
      <c r="S14" s="83"/>
      <c r="T14" s="84"/>
    </row>
    <row r="15" spans="3:20" ht="12">
      <c r="C15" s="34" t="s">
        <v>224</v>
      </c>
      <c r="D15" s="83"/>
      <c r="E15" s="84"/>
      <c r="F15" s="93">
        <v>-1</v>
      </c>
      <c r="G15" s="94">
        <v>-1</v>
      </c>
      <c r="H15" s="95">
        <v>-1</v>
      </c>
      <c r="I15" s="71"/>
      <c r="J15" s="72"/>
      <c r="K15" s="73"/>
      <c r="L15" s="93">
        <v>1</v>
      </c>
      <c r="M15" s="94">
        <v>1</v>
      </c>
      <c r="N15" s="95">
        <v>1</v>
      </c>
      <c r="O15" s="93">
        <v>0</v>
      </c>
      <c r="P15" s="94">
        <v>0</v>
      </c>
      <c r="Q15" s="95">
        <v>0</v>
      </c>
      <c r="R15" s="38" t="s">
        <v>223</v>
      </c>
      <c r="S15" s="83"/>
      <c r="T15" s="84"/>
    </row>
    <row r="16" spans="3:20" ht="12">
      <c r="C16" s="34" t="s">
        <v>55</v>
      </c>
      <c r="D16" s="83"/>
      <c r="E16" s="84"/>
      <c r="F16" s="93">
        <v>-0.967</v>
      </c>
      <c r="G16" s="94">
        <v>-0.38</v>
      </c>
      <c r="H16" s="95">
        <v>-0.48</v>
      </c>
      <c r="I16" s="71"/>
      <c r="J16" s="72"/>
      <c r="K16" s="73"/>
      <c r="L16" s="93">
        <v>1.039</v>
      </c>
      <c r="M16" s="94">
        <v>0.4</v>
      </c>
      <c r="N16" s="95">
        <v>0.5</v>
      </c>
      <c r="O16" s="93">
        <v>0.072</v>
      </c>
      <c r="P16" s="94">
        <v>0.02</v>
      </c>
      <c r="Q16" s="95">
        <v>0.02</v>
      </c>
      <c r="R16" s="38" t="s">
        <v>25</v>
      </c>
      <c r="S16" s="83"/>
      <c r="T16" s="84"/>
    </row>
    <row r="17" spans="3:20" ht="12">
      <c r="C17" s="34" t="s">
        <v>56</v>
      </c>
      <c r="D17" s="83"/>
      <c r="E17" s="84"/>
      <c r="F17" s="93">
        <v>-5.606513550000001</v>
      </c>
      <c r="G17" s="94">
        <v>-7.2423049891</v>
      </c>
      <c r="H17" s="95">
        <v>-7.2423049891</v>
      </c>
      <c r="I17" s="71"/>
      <c r="J17" s="72"/>
      <c r="K17" s="73"/>
      <c r="L17" s="93">
        <v>6.01582033</v>
      </c>
      <c r="M17" s="94">
        <v>7.2791425993</v>
      </c>
      <c r="N17" s="95">
        <v>7.2791425993</v>
      </c>
      <c r="O17" s="93">
        <v>0.40930678</v>
      </c>
      <c r="P17" s="94">
        <v>0.036837610199999996</v>
      </c>
      <c r="Q17" s="95">
        <v>0.036837610199999996</v>
      </c>
      <c r="R17" s="38" t="s">
        <v>26</v>
      </c>
      <c r="S17" s="83"/>
      <c r="T17" s="84"/>
    </row>
    <row r="18" spans="3:20" ht="12.75" thickBot="1">
      <c r="C18" s="34" t="s">
        <v>59</v>
      </c>
      <c r="D18" s="83"/>
      <c r="E18" s="84"/>
      <c r="F18" s="93">
        <v>-2.26178375</v>
      </c>
      <c r="G18" s="94">
        <v>-2</v>
      </c>
      <c r="H18" s="95">
        <v>-2</v>
      </c>
      <c r="I18" s="71"/>
      <c r="J18" s="72"/>
      <c r="K18" s="73"/>
      <c r="L18" s="93">
        <v>2.26178375</v>
      </c>
      <c r="M18" s="94">
        <v>2</v>
      </c>
      <c r="N18" s="95">
        <v>2</v>
      </c>
      <c r="O18" s="93">
        <v>0</v>
      </c>
      <c r="P18" s="94">
        <v>0</v>
      </c>
      <c r="Q18" s="95">
        <v>0</v>
      </c>
      <c r="R18" s="38" t="s">
        <v>30</v>
      </c>
      <c r="S18" s="83"/>
      <c r="T18" s="84"/>
    </row>
    <row r="19" spans="3:20" ht="13.5" thickBot="1" thickTop="1">
      <c r="C19" s="14" t="s">
        <v>4</v>
      </c>
      <c r="D19" s="87"/>
      <c r="E19" s="88"/>
      <c r="F19" s="68">
        <v>-101.80289730000001</v>
      </c>
      <c r="G19" s="69">
        <v>-69.23446029539853</v>
      </c>
      <c r="H19" s="70">
        <v>-67.33446029539853</v>
      </c>
      <c r="I19" s="77"/>
      <c r="J19" s="78"/>
      <c r="K19" s="79"/>
      <c r="L19" s="68">
        <v>124.02120408</v>
      </c>
      <c r="M19" s="69">
        <v>107.29129790559854</v>
      </c>
      <c r="N19" s="70">
        <v>106.39129790559853</v>
      </c>
      <c r="O19" s="68">
        <v>22.21830678</v>
      </c>
      <c r="P19" s="69">
        <v>38.056837610200006</v>
      </c>
      <c r="Q19" s="70">
        <v>39.056837610200006</v>
      </c>
      <c r="R19" s="14" t="s">
        <v>4</v>
      </c>
      <c r="S19" s="87"/>
      <c r="T19" s="88"/>
    </row>
    <row r="20" spans="3:20" ht="13.5" thickBot="1" thickTop="1">
      <c r="C20" s="7" t="s">
        <v>62</v>
      </c>
      <c r="D20" s="8"/>
      <c r="E20" s="9"/>
      <c r="F20" s="65">
        <v>-1</v>
      </c>
      <c r="G20" s="66">
        <v>-2.72</v>
      </c>
      <c r="H20" s="67">
        <v>-1.3199999999999998</v>
      </c>
      <c r="I20" s="74"/>
      <c r="J20" s="75"/>
      <c r="K20" s="76"/>
      <c r="L20" s="65">
        <v>2</v>
      </c>
      <c r="M20" s="66">
        <v>3.72</v>
      </c>
      <c r="N20" s="67">
        <v>2.32</v>
      </c>
      <c r="O20" s="65">
        <v>1</v>
      </c>
      <c r="P20" s="66">
        <v>1</v>
      </c>
      <c r="Q20" s="67">
        <v>1</v>
      </c>
      <c r="R20" s="19" t="s">
        <v>32</v>
      </c>
      <c r="S20" s="8"/>
      <c r="T20" s="9"/>
    </row>
    <row r="21" spans="3:20" ht="13.5" thickBot="1" thickTop="1">
      <c r="C21" s="14" t="s">
        <v>5</v>
      </c>
      <c r="D21" s="12"/>
      <c r="E21" s="13"/>
      <c r="F21" s="68">
        <v>-1</v>
      </c>
      <c r="G21" s="69">
        <v>-2.72</v>
      </c>
      <c r="H21" s="70">
        <v>-1.3199999999999998</v>
      </c>
      <c r="I21" s="77"/>
      <c r="J21" s="78"/>
      <c r="K21" s="79"/>
      <c r="L21" s="68">
        <v>2</v>
      </c>
      <c r="M21" s="69">
        <v>3.72</v>
      </c>
      <c r="N21" s="70">
        <v>2.32</v>
      </c>
      <c r="O21" s="68">
        <v>1</v>
      </c>
      <c r="P21" s="69">
        <v>1</v>
      </c>
      <c r="Q21" s="70">
        <v>1</v>
      </c>
      <c r="R21" s="17" t="s">
        <v>63</v>
      </c>
      <c r="S21" s="8"/>
      <c r="T21" s="9"/>
    </row>
    <row r="22" ht="12.75" thickTop="1"/>
  </sheetData>
  <sheetProtection/>
  <mergeCells count="12">
    <mergeCell ref="C7:E7"/>
    <mergeCell ref="F7:H7"/>
    <mergeCell ref="I7:K7"/>
    <mergeCell ref="L7:N7"/>
    <mergeCell ref="O7:Q7"/>
    <mergeCell ref="R7:T7"/>
    <mergeCell ref="C2:T2"/>
    <mergeCell ref="F3:K3"/>
    <mergeCell ref="L3:Q3"/>
    <mergeCell ref="C4:T4"/>
    <mergeCell ref="K5:L5"/>
    <mergeCell ref="F6:H6"/>
  </mergeCells>
  <conditionalFormatting sqref="C9:R21">
    <cfRule type="expression" priority="1" dxfId="0" stopIfTrue="1">
      <formula>AA9&gt;2</formula>
    </cfRule>
  </conditionalFormatting>
  <printOptions/>
  <pageMargins left="0.7" right="0.7" top="0.75" bottom="0.75" header="0.3" footer="0.3"/>
  <pageSetup horizontalDpi="1200" verticalDpi="12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2:T37"/>
  <sheetViews>
    <sheetView tabSelected="1" zoomScalePageLayoutView="0" workbookViewId="0" topLeftCell="A1">
      <selection activeCell="F29" sqref="F29"/>
    </sheetView>
  </sheetViews>
  <sheetFormatPr defaultColWidth="9.140625" defaultRowHeight="12.75"/>
  <sheetData>
    <row r="2" spans="3:20" ht="12.75">
      <c r="C2" s="146" t="s">
        <v>127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6:17" ht="12.75">
      <c r="F3" s="146" t="s">
        <v>89</v>
      </c>
      <c r="G3" s="146"/>
      <c r="H3" s="146"/>
      <c r="I3" s="146"/>
      <c r="J3" s="146"/>
      <c r="K3" s="146"/>
      <c r="L3" s="146" t="s">
        <v>90</v>
      </c>
      <c r="M3" s="146"/>
      <c r="N3" s="146"/>
      <c r="O3" s="146"/>
      <c r="P3" s="146"/>
      <c r="Q3" s="146"/>
    </row>
    <row r="4" spans="3:20" ht="12">
      <c r="C4" s="147" t="s">
        <v>286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1:15" ht="15" thickBot="1">
      <c r="K5" s="148" t="s">
        <v>36</v>
      </c>
      <c r="L5" s="148"/>
      <c r="N5" s="11"/>
      <c r="O5" s="11"/>
    </row>
    <row r="6" spans="3:20" ht="15" thickTop="1">
      <c r="C6" s="2"/>
      <c r="D6" s="3"/>
      <c r="E6" s="4"/>
      <c r="F6" s="186" t="s">
        <v>166</v>
      </c>
      <c r="G6" s="150"/>
      <c r="H6" s="151"/>
      <c r="I6" s="2"/>
      <c r="J6" s="3"/>
      <c r="K6" s="4"/>
      <c r="L6" s="16" t="s">
        <v>34</v>
      </c>
      <c r="M6" s="3"/>
      <c r="N6" s="4"/>
      <c r="O6" s="16" t="s">
        <v>33</v>
      </c>
      <c r="P6" s="3"/>
      <c r="Q6" s="4"/>
      <c r="R6" s="2"/>
      <c r="S6" s="3"/>
      <c r="T6" s="4"/>
    </row>
    <row r="7" spans="3:20" ht="14.25">
      <c r="C7" s="152" t="s">
        <v>0</v>
      </c>
      <c r="D7" s="153"/>
      <c r="E7" s="154"/>
      <c r="F7" s="180" t="s">
        <v>167</v>
      </c>
      <c r="G7" s="153"/>
      <c r="H7" s="154"/>
      <c r="I7" s="152" t="s">
        <v>8</v>
      </c>
      <c r="J7" s="153"/>
      <c r="K7" s="154"/>
      <c r="L7" s="152" t="s">
        <v>9</v>
      </c>
      <c r="M7" s="153"/>
      <c r="N7" s="154"/>
      <c r="O7" s="152" t="s">
        <v>10</v>
      </c>
      <c r="P7" s="153"/>
      <c r="Q7" s="154"/>
      <c r="R7" s="152" t="s">
        <v>11</v>
      </c>
      <c r="S7" s="153"/>
      <c r="T7" s="154"/>
    </row>
    <row r="8" spans="3:20" ht="12.75" thickBot="1">
      <c r="C8" s="7"/>
      <c r="D8" s="8"/>
      <c r="E8" s="9"/>
      <c r="F8" s="21">
        <v>2022</v>
      </c>
      <c r="G8" s="22">
        <v>2023</v>
      </c>
      <c r="H8" s="20">
        <v>2024</v>
      </c>
      <c r="I8" s="21">
        <v>2022</v>
      </c>
      <c r="J8" s="22">
        <v>2023</v>
      </c>
      <c r="K8" s="20">
        <v>2024</v>
      </c>
      <c r="L8" s="21">
        <v>2022</v>
      </c>
      <c r="M8" s="22">
        <v>2023</v>
      </c>
      <c r="N8" s="20">
        <v>2024</v>
      </c>
      <c r="O8" s="21">
        <v>2022</v>
      </c>
      <c r="P8" s="22">
        <v>2023</v>
      </c>
      <c r="Q8" s="20">
        <v>2024</v>
      </c>
      <c r="R8" s="7"/>
      <c r="S8" s="8"/>
      <c r="T8" s="9"/>
    </row>
    <row r="9" spans="3:20" ht="12.75" thickTop="1">
      <c r="C9" s="34" t="s">
        <v>39</v>
      </c>
      <c r="D9" s="83"/>
      <c r="E9" s="84"/>
      <c r="F9" s="93">
        <v>13843.502092362189</v>
      </c>
      <c r="G9" s="94">
        <v>12627</v>
      </c>
      <c r="H9" s="95">
        <v>12592</v>
      </c>
      <c r="I9" s="93">
        <v>11047.005000000001</v>
      </c>
      <c r="J9" s="94">
        <v>9212</v>
      </c>
      <c r="K9" s="95">
        <v>9287</v>
      </c>
      <c r="L9" s="93">
        <v>3675.8796589418316</v>
      </c>
      <c r="M9" s="94">
        <v>4070</v>
      </c>
      <c r="N9" s="95">
        <v>4020</v>
      </c>
      <c r="O9" s="93">
        <v>879.3825665796427</v>
      </c>
      <c r="P9" s="94">
        <v>655</v>
      </c>
      <c r="Q9" s="95">
        <v>715</v>
      </c>
      <c r="R9" s="38" t="s">
        <v>12</v>
      </c>
      <c r="S9" s="83"/>
      <c r="T9" s="84"/>
    </row>
    <row r="10" spans="3:20" ht="12">
      <c r="C10" s="34" t="s">
        <v>41</v>
      </c>
      <c r="D10" s="83"/>
      <c r="E10" s="84"/>
      <c r="F10" s="93">
        <v>8.247</v>
      </c>
      <c r="G10" s="94">
        <v>9</v>
      </c>
      <c r="H10" s="95">
        <v>10</v>
      </c>
      <c r="I10" s="93">
        <v>6.907</v>
      </c>
      <c r="J10" s="94">
        <v>8</v>
      </c>
      <c r="K10" s="95">
        <v>9</v>
      </c>
      <c r="L10" s="93">
        <v>1.358</v>
      </c>
      <c r="M10" s="94">
        <v>1</v>
      </c>
      <c r="N10" s="95">
        <v>1</v>
      </c>
      <c r="O10" s="93">
        <v>0.018</v>
      </c>
      <c r="P10" s="94">
        <v>0</v>
      </c>
      <c r="Q10" s="95">
        <v>0</v>
      </c>
      <c r="R10" s="38" t="s">
        <v>14</v>
      </c>
      <c r="S10" s="83"/>
      <c r="T10" s="84"/>
    </row>
    <row r="11" spans="3:20" ht="12">
      <c r="C11" s="34" t="s">
        <v>42</v>
      </c>
      <c r="D11" s="83"/>
      <c r="E11" s="84"/>
      <c r="F11" s="93">
        <v>5559</v>
      </c>
      <c r="G11" s="94">
        <v>5135.2</v>
      </c>
      <c r="H11" s="95">
        <v>5153.650000000001</v>
      </c>
      <c r="I11" s="93">
        <v>7664</v>
      </c>
      <c r="J11" s="94">
        <v>6163.65</v>
      </c>
      <c r="K11" s="95">
        <v>6129.56</v>
      </c>
      <c r="L11" s="93">
        <v>1270</v>
      </c>
      <c r="M11" s="94">
        <v>1146.37</v>
      </c>
      <c r="N11" s="95">
        <v>1162.49</v>
      </c>
      <c r="O11" s="93">
        <v>3375</v>
      </c>
      <c r="P11" s="94">
        <v>2174.8199999999997</v>
      </c>
      <c r="Q11" s="95">
        <v>2138.3999999999996</v>
      </c>
      <c r="R11" s="38" t="s">
        <v>29</v>
      </c>
      <c r="S11" s="83"/>
      <c r="T11" s="84"/>
    </row>
    <row r="12" spans="3:20" ht="12">
      <c r="C12" s="34" t="s">
        <v>43</v>
      </c>
      <c r="D12" s="83"/>
      <c r="E12" s="84"/>
      <c r="F12" s="93">
        <v>3117.488213697716</v>
      </c>
      <c r="G12" s="94">
        <v>2380</v>
      </c>
      <c r="H12" s="95">
        <v>2435</v>
      </c>
      <c r="I12" s="93">
        <v>6548.181818181818</v>
      </c>
      <c r="J12" s="94">
        <v>6550</v>
      </c>
      <c r="K12" s="95">
        <v>6550</v>
      </c>
      <c r="L12" s="93">
        <v>256.33068388102566</v>
      </c>
      <c r="M12" s="94">
        <v>330</v>
      </c>
      <c r="N12" s="95">
        <v>285</v>
      </c>
      <c r="O12" s="93">
        <v>3687.0242883651276</v>
      </c>
      <c r="P12" s="94">
        <v>4500</v>
      </c>
      <c r="Q12" s="95">
        <v>4400</v>
      </c>
      <c r="R12" s="38" t="s">
        <v>15</v>
      </c>
      <c r="S12" s="83"/>
      <c r="T12" s="84"/>
    </row>
    <row r="13" spans="3:20" ht="12">
      <c r="C13" s="34" t="s">
        <v>44</v>
      </c>
      <c r="D13" s="83"/>
      <c r="E13" s="84"/>
      <c r="F13" s="93">
        <v>48404</v>
      </c>
      <c r="G13" s="94">
        <v>47240.721854999996</v>
      </c>
      <c r="H13" s="95">
        <v>49358.055642207895</v>
      </c>
      <c r="I13" s="93">
        <v>44923</v>
      </c>
      <c r="J13" s="94">
        <v>44026.269275</v>
      </c>
      <c r="K13" s="95">
        <v>45567.957804207894</v>
      </c>
      <c r="L13" s="93">
        <v>5037</v>
      </c>
      <c r="M13" s="94">
        <v>4969.45258</v>
      </c>
      <c r="N13" s="95">
        <v>5545.097838</v>
      </c>
      <c r="O13" s="93">
        <v>1556</v>
      </c>
      <c r="P13" s="94">
        <v>1755</v>
      </c>
      <c r="Q13" s="95">
        <v>1755</v>
      </c>
      <c r="R13" s="38" t="s">
        <v>16</v>
      </c>
      <c r="S13" s="83"/>
      <c r="T13" s="84"/>
    </row>
    <row r="14" spans="3:20" ht="12">
      <c r="C14" s="34" t="s">
        <v>45</v>
      </c>
      <c r="D14" s="83"/>
      <c r="E14" s="84"/>
      <c r="F14" s="93">
        <v>24495.46</v>
      </c>
      <c r="G14" s="94">
        <v>24350</v>
      </c>
      <c r="H14" s="95">
        <v>24050</v>
      </c>
      <c r="I14" s="93">
        <v>24257.217</v>
      </c>
      <c r="J14" s="94">
        <v>24000</v>
      </c>
      <c r="K14" s="95">
        <v>23700</v>
      </c>
      <c r="L14" s="93">
        <v>2527.419</v>
      </c>
      <c r="M14" s="94">
        <v>2600</v>
      </c>
      <c r="N14" s="95">
        <v>2600</v>
      </c>
      <c r="O14" s="93">
        <v>2289.176</v>
      </c>
      <c r="P14" s="94">
        <v>2250</v>
      </c>
      <c r="Q14" s="95">
        <v>2250</v>
      </c>
      <c r="R14" s="38" t="s">
        <v>2</v>
      </c>
      <c r="S14" s="83"/>
      <c r="T14" s="84"/>
    </row>
    <row r="15" spans="3:20" ht="12">
      <c r="C15" s="34" t="s">
        <v>46</v>
      </c>
      <c r="D15" s="83"/>
      <c r="E15" s="84"/>
      <c r="F15" s="93">
        <v>26555.346</v>
      </c>
      <c r="G15" s="94">
        <v>26580</v>
      </c>
      <c r="H15" s="95">
        <v>23090</v>
      </c>
      <c r="I15" s="93">
        <v>27936.184</v>
      </c>
      <c r="J15" s="94">
        <v>27100</v>
      </c>
      <c r="K15" s="95">
        <v>23500</v>
      </c>
      <c r="L15" s="93">
        <v>4474.109</v>
      </c>
      <c r="M15" s="94">
        <v>3870</v>
      </c>
      <c r="N15" s="95">
        <v>3770</v>
      </c>
      <c r="O15" s="93">
        <v>5854.947</v>
      </c>
      <c r="P15" s="94">
        <v>4390</v>
      </c>
      <c r="Q15" s="95">
        <v>4180</v>
      </c>
      <c r="R15" s="38" t="s">
        <v>17</v>
      </c>
      <c r="S15" s="83"/>
      <c r="T15" s="84"/>
    </row>
    <row r="16" spans="3:20" ht="12">
      <c r="C16" s="34" t="s">
        <v>47</v>
      </c>
      <c r="D16" s="83"/>
      <c r="E16" s="84"/>
      <c r="F16" s="93">
        <v>2121.730505213041</v>
      </c>
      <c r="G16" s="94">
        <v>2017.4161695961589</v>
      </c>
      <c r="H16" s="95">
        <v>2065.1234137783645</v>
      </c>
      <c r="I16" s="93">
        <v>2049.330242813041</v>
      </c>
      <c r="J16" s="94">
        <v>1983.942007889495</v>
      </c>
      <c r="K16" s="95">
        <v>2022.5029120031309</v>
      </c>
      <c r="L16" s="93">
        <v>111.6937296</v>
      </c>
      <c r="M16" s="94">
        <v>72.7676289066638</v>
      </c>
      <c r="N16" s="95">
        <v>81.9139689752337</v>
      </c>
      <c r="O16" s="93">
        <v>39.2934672</v>
      </c>
      <c r="P16" s="94">
        <v>39.2934672</v>
      </c>
      <c r="Q16" s="95">
        <v>39.2934672</v>
      </c>
      <c r="R16" s="38" t="s">
        <v>18</v>
      </c>
      <c r="S16" s="83"/>
      <c r="T16" s="84"/>
    </row>
    <row r="17" spans="3:20" ht="12">
      <c r="C17" s="34" t="s">
        <v>48</v>
      </c>
      <c r="D17" s="83"/>
      <c r="E17" s="84"/>
      <c r="F17" s="93">
        <v>4508.085</v>
      </c>
      <c r="G17" s="94">
        <v>5210.165</v>
      </c>
      <c r="H17" s="95">
        <v>5210.165</v>
      </c>
      <c r="I17" s="93">
        <v>3916</v>
      </c>
      <c r="J17" s="94">
        <v>4618.08</v>
      </c>
      <c r="K17" s="95">
        <v>4618.08</v>
      </c>
      <c r="L17" s="93">
        <v>1287.596</v>
      </c>
      <c r="M17" s="94">
        <v>1287.596</v>
      </c>
      <c r="N17" s="95">
        <v>1287.596</v>
      </c>
      <c r="O17" s="93">
        <v>695.5110000000001</v>
      </c>
      <c r="P17" s="94">
        <v>695.5110000000001</v>
      </c>
      <c r="Q17" s="95">
        <v>695.5110000000001</v>
      </c>
      <c r="R17" s="38" t="s">
        <v>19</v>
      </c>
      <c r="S17" s="83"/>
      <c r="T17" s="84"/>
    </row>
    <row r="18" spans="3:20" ht="12">
      <c r="C18" s="34" t="s">
        <v>49</v>
      </c>
      <c r="D18" s="83"/>
      <c r="E18" s="84"/>
      <c r="F18" s="93">
        <v>5540</v>
      </c>
      <c r="G18" s="94">
        <v>5150</v>
      </c>
      <c r="H18" s="95">
        <v>5150</v>
      </c>
      <c r="I18" s="93">
        <v>9484</v>
      </c>
      <c r="J18" s="94">
        <v>8800</v>
      </c>
      <c r="K18" s="95">
        <v>8800</v>
      </c>
      <c r="L18" s="93">
        <v>1084</v>
      </c>
      <c r="M18" s="94">
        <v>950</v>
      </c>
      <c r="N18" s="95">
        <v>950</v>
      </c>
      <c r="O18" s="93">
        <v>5028</v>
      </c>
      <c r="P18" s="94">
        <v>4600</v>
      </c>
      <c r="Q18" s="95">
        <v>4600</v>
      </c>
      <c r="R18" s="38" t="s">
        <v>20</v>
      </c>
      <c r="S18" s="83"/>
      <c r="T18" s="84"/>
    </row>
    <row r="19" spans="3:20" ht="12">
      <c r="C19" s="34" t="s">
        <v>73</v>
      </c>
      <c r="D19" s="83"/>
      <c r="E19" s="84"/>
      <c r="F19" s="93">
        <v>583.09</v>
      </c>
      <c r="G19" s="94">
        <v>588.75</v>
      </c>
      <c r="H19" s="95">
        <v>588.82</v>
      </c>
      <c r="I19" s="93">
        <v>577.09</v>
      </c>
      <c r="J19" s="94">
        <v>558.75</v>
      </c>
      <c r="K19" s="95">
        <v>558.82</v>
      </c>
      <c r="L19" s="93">
        <v>182</v>
      </c>
      <c r="M19" s="94">
        <v>130</v>
      </c>
      <c r="N19" s="95">
        <v>130</v>
      </c>
      <c r="O19" s="93">
        <v>176</v>
      </c>
      <c r="P19" s="94">
        <v>100</v>
      </c>
      <c r="Q19" s="95">
        <v>100</v>
      </c>
      <c r="R19" s="38" t="s">
        <v>72</v>
      </c>
      <c r="S19" s="83"/>
      <c r="T19" s="84"/>
    </row>
    <row r="20" spans="3:20" ht="12">
      <c r="C20" s="34" t="s">
        <v>50</v>
      </c>
      <c r="D20" s="83"/>
      <c r="E20" s="84"/>
      <c r="F20" s="93">
        <v>2.469</v>
      </c>
      <c r="G20" s="94">
        <v>3</v>
      </c>
      <c r="H20" s="95">
        <v>3</v>
      </c>
      <c r="I20" s="93">
        <v>0</v>
      </c>
      <c r="J20" s="94">
        <v>0</v>
      </c>
      <c r="K20" s="95">
        <v>0</v>
      </c>
      <c r="L20" s="93">
        <v>2.469</v>
      </c>
      <c r="M20" s="94">
        <v>3</v>
      </c>
      <c r="N20" s="95">
        <v>3</v>
      </c>
      <c r="O20" s="93">
        <v>0</v>
      </c>
      <c r="P20" s="94">
        <v>0</v>
      </c>
      <c r="Q20" s="95">
        <v>0</v>
      </c>
      <c r="R20" s="38" t="s">
        <v>21</v>
      </c>
      <c r="S20" s="83"/>
      <c r="T20" s="84"/>
    </row>
    <row r="21" spans="3:20" ht="12">
      <c r="C21" s="34" t="s">
        <v>289</v>
      </c>
      <c r="D21" s="83"/>
      <c r="E21" s="84"/>
      <c r="F21" s="93">
        <v>245.32999999999998</v>
      </c>
      <c r="G21" s="94">
        <v>241.2515</v>
      </c>
      <c r="H21" s="95">
        <v>227.121</v>
      </c>
      <c r="I21" s="93">
        <v>245.325</v>
      </c>
      <c r="J21" s="94">
        <v>241.25</v>
      </c>
      <c r="K21" s="95">
        <v>227.12</v>
      </c>
      <c r="L21" s="93">
        <v>0.005</v>
      </c>
      <c r="M21" s="94">
        <v>0.0015</v>
      </c>
      <c r="N21" s="95">
        <v>0.001</v>
      </c>
      <c r="O21" s="93">
        <v>0</v>
      </c>
      <c r="P21" s="94">
        <v>0</v>
      </c>
      <c r="Q21" s="95">
        <v>0</v>
      </c>
      <c r="R21" s="38" t="s">
        <v>225</v>
      </c>
      <c r="S21" s="83"/>
      <c r="T21" s="84"/>
    </row>
    <row r="22" spans="3:20" ht="12">
      <c r="C22" s="34" t="s">
        <v>51</v>
      </c>
      <c r="D22" s="83"/>
      <c r="E22" s="84"/>
      <c r="F22" s="93">
        <v>603.5999999999999</v>
      </c>
      <c r="G22" s="94">
        <v>1100</v>
      </c>
      <c r="H22" s="95">
        <v>1095</v>
      </c>
      <c r="I22" s="93">
        <v>1267</v>
      </c>
      <c r="J22" s="94">
        <v>1240</v>
      </c>
      <c r="K22" s="95">
        <v>1230</v>
      </c>
      <c r="L22" s="93">
        <v>288.8</v>
      </c>
      <c r="M22" s="94">
        <v>100</v>
      </c>
      <c r="N22" s="95">
        <v>105</v>
      </c>
      <c r="O22" s="93">
        <v>952.2</v>
      </c>
      <c r="P22" s="94">
        <v>240</v>
      </c>
      <c r="Q22" s="95">
        <v>240</v>
      </c>
      <c r="R22" s="38" t="s">
        <v>22</v>
      </c>
      <c r="S22" s="83"/>
      <c r="T22" s="84"/>
    </row>
    <row r="23" spans="3:20" ht="12">
      <c r="C23" s="34" t="s">
        <v>52</v>
      </c>
      <c r="D23" s="83"/>
      <c r="E23" s="84"/>
      <c r="F23" s="93">
        <v>35249.888999999996</v>
      </c>
      <c r="G23" s="94">
        <v>36265</v>
      </c>
      <c r="H23" s="95">
        <v>37135</v>
      </c>
      <c r="I23" s="93">
        <v>33530.839</v>
      </c>
      <c r="J23" s="94">
        <v>34600</v>
      </c>
      <c r="K23" s="95">
        <v>35450</v>
      </c>
      <c r="L23" s="93">
        <v>3652.469</v>
      </c>
      <c r="M23" s="94">
        <v>3660</v>
      </c>
      <c r="N23" s="95">
        <v>3710</v>
      </c>
      <c r="O23" s="93">
        <v>1933.4189999999999</v>
      </c>
      <c r="P23" s="94">
        <v>1995</v>
      </c>
      <c r="Q23" s="95">
        <v>2025</v>
      </c>
      <c r="R23" s="38" t="s">
        <v>23</v>
      </c>
      <c r="S23" s="83"/>
      <c r="T23" s="84"/>
    </row>
    <row r="24" spans="3:20" ht="12">
      <c r="C24" s="34" t="s">
        <v>53</v>
      </c>
      <c r="D24" s="83"/>
      <c r="E24" s="84"/>
      <c r="F24" s="93">
        <v>15953.768</v>
      </c>
      <c r="G24" s="94">
        <v>15330</v>
      </c>
      <c r="H24" s="95">
        <v>15365</v>
      </c>
      <c r="I24" s="93">
        <v>11664.467</v>
      </c>
      <c r="J24" s="94">
        <v>11720</v>
      </c>
      <c r="K24" s="95">
        <v>11590</v>
      </c>
      <c r="L24" s="93">
        <v>4657.3009999999995</v>
      </c>
      <c r="M24" s="94">
        <v>4000</v>
      </c>
      <c r="N24" s="95">
        <v>4140</v>
      </c>
      <c r="O24" s="93">
        <v>368</v>
      </c>
      <c r="P24" s="94">
        <v>390</v>
      </c>
      <c r="Q24" s="95">
        <v>365</v>
      </c>
      <c r="R24" s="38" t="s">
        <v>3</v>
      </c>
      <c r="S24" s="83"/>
      <c r="T24" s="84"/>
    </row>
    <row r="25" spans="3:20" ht="12">
      <c r="C25" s="34" t="s">
        <v>224</v>
      </c>
      <c r="D25" s="83"/>
      <c r="E25" s="84"/>
      <c r="F25" s="93">
        <v>981</v>
      </c>
      <c r="G25" s="94">
        <v>1007</v>
      </c>
      <c r="H25" s="95">
        <v>1045</v>
      </c>
      <c r="I25" s="93">
        <v>967</v>
      </c>
      <c r="J25" s="94">
        <v>1000</v>
      </c>
      <c r="K25" s="95">
        <v>1033</v>
      </c>
      <c r="L25" s="93">
        <v>15</v>
      </c>
      <c r="M25" s="94">
        <v>8</v>
      </c>
      <c r="N25" s="95">
        <v>13</v>
      </c>
      <c r="O25" s="93">
        <v>1</v>
      </c>
      <c r="P25" s="94">
        <v>1</v>
      </c>
      <c r="Q25" s="95">
        <v>1</v>
      </c>
      <c r="R25" s="38" t="s">
        <v>223</v>
      </c>
      <c r="S25" s="83"/>
      <c r="T25" s="84"/>
    </row>
    <row r="26" spans="3:20" ht="12">
      <c r="C26" s="34" t="s">
        <v>54</v>
      </c>
      <c r="D26" s="83"/>
      <c r="E26" s="84"/>
      <c r="F26" s="93">
        <v>3633.67</v>
      </c>
      <c r="G26" s="94">
        <v>3650</v>
      </c>
      <c r="H26" s="95">
        <v>3760</v>
      </c>
      <c r="I26" s="93">
        <v>3821.161</v>
      </c>
      <c r="J26" s="94">
        <v>3860</v>
      </c>
      <c r="K26" s="95">
        <v>3950</v>
      </c>
      <c r="L26" s="93">
        <v>1022.697</v>
      </c>
      <c r="M26" s="94">
        <v>1030</v>
      </c>
      <c r="N26" s="95">
        <v>1050</v>
      </c>
      <c r="O26" s="93">
        <v>1210.188</v>
      </c>
      <c r="P26" s="94">
        <v>1240</v>
      </c>
      <c r="Q26" s="95">
        <v>1240</v>
      </c>
      <c r="R26" s="38" t="s">
        <v>24</v>
      </c>
      <c r="S26" s="83"/>
      <c r="T26" s="84"/>
    </row>
    <row r="27" spans="3:20" ht="12">
      <c r="C27" s="34" t="s">
        <v>55</v>
      </c>
      <c r="D27" s="83"/>
      <c r="E27" s="84"/>
      <c r="F27" s="93">
        <v>926.3519532854016</v>
      </c>
      <c r="G27" s="94">
        <v>770</v>
      </c>
      <c r="H27" s="95">
        <v>790</v>
      </c>
      <c r="I27" s="93">
        <v>2058.169686416187</v>
      </c>
      <c r="J27" s="94">
        <v>2280</v>
      </c>
      <c r="K27" s="95">
        <v>2230</v>
      </c>
      <c r="L27" s="93">
        <v>625.0194614341949</v>
      </c>
      <c r="M27" s="94">
        <v>490</v>
      </c>
      <c r="N27" s="95">
        <v>530</v>
      </c>
      <c r="O27" s="93">
        <v>1756.83719456498</v>
      </c>
      <c r="P27" s="94">
        <v>2000</v>
      </c>
      <c r="Q27" s="95">
        <v>1970</v>
      </c>
      <c r="R27" s="38" t="s">
        <v>25</v>
      </c>
      <c r="S27" s="83"/>
      <c r="T27" s="84"/>
    </row>
    <row r="28" spans="3:20" ht="12">
      <c r="C28" s="34" t="s">
        <v>56</v>
      </c>
      <c r="D28" s="83"/>
      <c r="E28" s="84"/>
      <c r="F28" s="93">
        <v>13959.37724708</v>
      </c>
      <c r="G28" s="94">
        <v>14357.972190033799</v>
      </c>
      <c r="H28" s="95">
        <v>14357.972190033799</v>
      </c>
      <c r="I28" s="93">
        <v>14382.94</v>
      </c>
      <c r="J28" s="94">
        <v>15261.4148808264</v>
      </c>
      <c r="K28" s="95">
        <v>15261.4148808264</v>
      </c>
      <c r="L28" s="93">
        <v>1435.2369417700002</v>
      </c>
      <c r="M28" s="94">
        <v>1563.6287911207999</v>
      </c>
      <c r="N28" s="95">
        <v>1563.6287911207999</v>
      </c>
      <c r="O28" s="93">
        <v>1858.7996946900003</v>
      </c>
      <c r="P28" s="94">
        <v>2467.0714819134</v>
      </c>
      <c r="Q28" s="95">
        <v>2467.0714819134</v>
      </c>
      <c r="R28" s="38" t="s">
        <v>26</v>
      </c>
      <c r="S28" s="83"/>
      <c r="T28" s="84"/>
    </row>
    <row r="29" spans="3:20" ht="12">
      <c r="C29" s="34" t="s">
        <v>57</v>
      </c>
      <c r="D29" s="83"/>
      <c r="E29" s="84"/>
      <c r="F29" s="93">
        <v>55632.369999999995</v>
      </c>
      <c r="G29" s="94">
        <v>54193</v>
      </c>
      <c r="H29" s="95">
        <v>54727</v>
      </c>
      <c r="I29" s="93">
        <v>50015.14</v>
      </c>
      <c r="J29" s="94">
        <v>48196</v>
      </c>
      <c r="K29" s="95">
        <v>48730</v>
      </c>
      <c r="L29" s="93">
        <v>7036.23</v>
      </c>
      <c r="M29" s="94">
        <v>7750</v>
      </c>
      <c r="N29" s="95">
        <v>7750</v>
      </c>
      <c r="O29" s="93">
        <v>1419</v>
      </c>
      <c r="P29" s="94">
        <v>1753</v>
      </c>
      <c r="Q29" s="95">
        <v>1753</v>
      </c>
      <c r="R29" s="38" t="s">
        <v>27</v>
      </c>
      <c r="S29" s="83"/>
      <c r="T29" s="84"/>
    </row>
    <row r="30" spans="3:20" ht="12">
      <c r="C30" s="34" t="s">
        <v>58</v>
      </c>
      <c r="D30" s="83"/>
      <c r="E30" s="84"/>
      <c r="F30" s="93">
        <v>1823</v>
      </c>
      <c r="G30" s="94">
        <v>1824</v>
      </c>
      <c r="H30" s="95">
        <v>1829</v>
      </c>
      <c r="I30" s="93">
        <v>1216</v>
      </c>
      <c r="J30" s="94">
        <v>1217</v>
      </c>
      <c r="K30" s="95">
        <v>1222</v>
      </c>
      <c r="L30" s="93">
        <v>795</v>
      </c>
      <c r="M30" s="94">
        <v>795</v>
      </c>
      <c r="N30" s="95">
        <v>795</v>
      </c>
      <c r="O30" s="93">
        <v>188</v>
      </c>
      <c r="P30" s="94">
        <v>188</v>
      </c>
      <c r="Q30" s="95">
        <v>188</v>
      </c>
      <c r="R30" s="38" t="s">
        <v>28</v>
      </c>
      <c r="S30" s="83"/>
      <c r="T30" s="84"/>
    </row>
    <row r="31" spans="3:20" ht="12.75" thickBot="1">
      <c r="C31" s="34" t="s">
        <v>59</v>
      </c>
      <c r="D31" s="83"/>
      <c r="E31" s="84"/>
      <c r="F31" s="93">
        <v>4589.6681370669885</v>
      </c>
      <c r="G31" s="94">
        <v>4471</v>
      </c>
      <c r="H31" s="95">
        <v>4471</v>
      </c>
      <c r="I31" s="93">
        <v>4292.693464115862</v>
      </c>
      <c r="J31" s="94">
        <v>4175</v>
      </c>
      <c r="K31" s="95">
        <v>4175</v>
      </c>
      <c r="L31" s="93">
        <v>405.73734093503117</v>
      </c>
      <c r="M31" s="94">
        <v>405</v>
      </c>
      <c r="N31" s="95">
        <v>405</v>
      </c>
      <c r="O31" s="93">
        <v>108.76266798390532</v>
      </c>
      <c r="P31" s="94">
        <v>109</v>
      </c>
      <c r="Q31" s="95">
        <v>109</v>
      </c>
      <c r="R31" s="38" t="s">
        <v>30</v>
      </c>
      <c r="S31" s="83"/>
      <c r="T31" s="84"/>
    </row>
    <row r="32" spans="3:20" ht="13.5" thickBot="1" thickTop="1">
      <c r="C32" s="14" t="s">
        <v>4</v>
      </c>
      <c r="D32" s="87"/>
      <c r="E32" s="88"/>
      <c r="F32" s="68">
        <v>268336.44214870536</v>
      </c>
      <c r="G32" s="69">
        <v>264500.4767146299</v>
      </c>
      <c r="H32" s="70">
        <v>264507.90724602004</v>
      </c>
      <c r="I32" s="68">
        <v>261869.65021152692</v>
      </c>
      <c r="J32" s="69">
        <v>256811.3561637159</v>
      </c>
      <c r="K32" s="70">
        <v>255841.45559703742</v>
      </c>
      <c r="L32" s="68">
        <v>39843.35081656209</v>
      </c>
      <c r="M32" s="69">
        <v>39231.81650002746</v>
      </c>
      <c r="N32" s="70">
        <v>39897.72759809603</v>
      </c>
      <c r="O32" s="68">
        <v>33376.558879383665</v>
      </c>
      <c r="P32" s="69">
        <v>31542.6959491134</v>
      </c>
      <c r="Q32" s="70">
        <v>31231.2759491134</v>
      </c>
      <c r="R32" s="14" t="s">
        <v>4</v>
      </c>
      <c r="S32" s="87"/>
      <c r="T32" s="88"/>
    </row>
    <row r="33" spans="3:20" ht="12.75" thickTop="1">
      <c r="C33" s="80" t="s">
        <v>61</v>
      </c>
      <c r="D33" s="81"/>
      <c r="E33" s="82"/>
      <c r="F33" s="90">
        <v>37044.219310262124</v>
      </c>
      <c r="G33" s="91">
        <v>35822.20250094564</v>
      </c>
      <c r="H33" s="92">
        <v>35734.343282681875</v>
      </c>
      <c r="I33" s="90">
        <v>35325.95131026212</v>
      </c>
      <c r="J33" s="91">
        <v>32985.03845877465</v>
      </c>
      <c r="K33" s="92">
        <v>32975.15831898255</v>
      </c>
      <c r="L33" s="90">
        <v>2578.375</v>
      </c>
      <c r="M33" s="91">
        <v>3462.0365841964895</v>
      </c>
      <c r="N33" s="92">
        <v>3467.2708911614413</v>
      </c>
      <c r="O33" s="90">
        <v>860.107</v>
      </c>
      <c r="P33" s="91">
        <v>624.8725420255003</v>
      </c>
      <c r="Q33" s="92">
        <v>708.0859274621146</v>
      </c>
      <c r="R33" s="42" t="s">
        <v>1</v>
      </c>
      <c r="S33" s="81"/>
      <c r="T33" s="82"/>
    </row>
    <row r="34" spans="3:20" ht="12.75" thickBot="1">
      <c r="C34" s="7" t="s">
        <v>62</v>
      </c>
      <c r="D34" s="8"/>
      <c r="E34" s="9"/>
      <c r="F34" s="65">
        <v>238450.29200000002</v>
      </c>
      <c r="G34" s="66">
        <v>239586.84</v>
      </c>
      <c r="H34" s="67">
        <v>240850.301</v>
      </c>
      <c r="I34" s="65">
        <v>244912</v>
      </c>
      <c r="J34" s="66">
        <v>246110.475</v>
      </c>
      <c r="K34" s="67">
        <v>247535.864</v>
      </c>
      <c r="L34" s="65">
        <v>347.78499999999997</v>
      </c>
      <c r="M34" s="66">
        <v>324.115</v>
      </c>
      <c r="N34" s="67">
        <v>308.307</v>
      </c>
      <c r="O34" s="65">
        <v>6809.4929999999995</v>
      </c>
      <c r="P34" s="66">
        <v>6847.75</v>
      </c>
      <c r="Q34" s="67">
        <v>6993.87</v>
      </c>
      <c r="R34" s="19" t="s">
        <v>32</v>
      </c>
      <c r="S34" s="8"/>
      <c r="T34" s="9"/>
    </row>
    <row r="35" spans="3:20" ht="13.5" thickBot="1" thickTop="1">
      <c r="C35" s="14" t="s">
        <v>5</v>
      </c>
      <c r="D35" s="12"/>
      <c r="E35" s="13"/>
      <c r="F35" s="68">
        <v>275494.51131026214</v>
      </c>
      <c r="G35" s="69">
        <v>275409.0425009456</v>
      </c>
      <c r="H35" s="70">
        <v>276584.64428268187</v>
      </c>
      <c r="I35" s="68">
        <v>280237.95131026214</v>
      </c>
      <c r="J35" s="69">
        <v>279095.51345877466</v>
      </c>
      <c r="K35" s="70">
        <v>280511.0223189825</v>
      </c>
      <c r="L35" s="68">
        <v>2926.16</v>
      </c>
      <c r="M35" s="69">
        <v>3786.1515841964892</v>
      </c>
      <c r="N35" s="70">
        <v>3775.5778911614416</v>
      </c>
      <c r="O35" s="68">
        <v>7669.599999999999</v>
      </c>
      <c r="P35" s="69">
        <v>7472.6225420255005</v>
      </c>
      <c r="Q35" s="70">
        <v>7701.955927462114</v>
      </c>
      <c r="R35" s="17" t="s">
        <v>63</v>
      </c>
      <c r="S35" s="8"/>
      <c r="T35" s="9"/>
    </row>
    <row r="36" spans="3:20" ht="13.5" thickTop="1">
      <c r="C36" s="30"/>
      <c r="D36" s="1"/>
      <c r="E36" s="127" t="s">
        <v>233</v>
      </c>
      <c r="G36" s="31"/>
      <c r="H36" s="31"/>
      <c r="I36" s="31"/>
      <c r="J36" s="31"/>
      <c r="K36" s="31"/>
      <c r="L36" s="127" t="s">
        <v>234</v>
      </c>
      <c r="M36" s="31"/>
      <c r="N36" s="31"/>
      <c r="O36" s="31"/>
      <c r="P36" s="31"/>
      <c r="Q36" s="31"/>
      <c r="R36" s="30"/>
      <c r="S36" s="1"/>
      <c r="T36" s="1"/>
    </row>
    <row r="37" spans="3:20" ht="15">
      <c r="C37" s="30"/>
      <c r="D37" s="1"/>
      <c r="E37" s="32" t="s">
        <v>137</v>
      </c>
      <c r="G37" s="31"/>
      <c r="H37" s="31"/>
      <c r="I37" s="31"/>
      <c r="J37" s="31"/>
      <c r="K37" s="31"/>
      <c r="L37" s="32" t="s">
        <v>150</v>
      </c>
      <c r="M37" s="31"/>
      <c r="N37" s="31"/>
      <c r="O37" s="31"/>
      <c r="P37" s="31"/>
      <c r="Q37" s="31"/>
      <c r="R37" s="30"/>
      <c r="S37" s="1"/>
      <c r="T37" s="1"/>
    </row>
  </sheetData>
  <sheetProtection/>
  <mergeCells count="12">
    <mergeCell ref="C7:E7"/>
    <mergeCell ref="F7:H7"/>
    <mergeCell ref="I7:K7"/>
    <mergeCell ref="L7:N7"/>
    <mergeCell ref="O7:Q7"/>
    <mergeCell ref="R7:T7"/>
    <mergeCell ref="C2:T2"/>
    <mergeCell ref="F3:K3"/>
    <mergeCell ref="L3:Q3"/>
    <mergeCell ref="C4:T4"/>
    <mergeCell ref="K5:L5"/>
    <mergeCell ref="F6:H6"/>
  </mergeCells>
  <conditionalFormatting sqref="C9:R35">
    <cfRule type="expression" priority="1" dxfId="0" stopIfTrue="1">
      <formula>AA9&gt;2</formula>
    </cfRule>
  </conditionalFormatting>
  <printOptions/>
  <pageMargins left="0.7" right="0.7" top="0.75" bottom="0.75" header="0.3" footer="0.3"/>
  <pageSetup horizontalDpi="1200" verticalDpi="12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2:T34"/>
  <sheetViews>
    <sheetView zoomScalePageLayoutView="0" workbookViewId="0" topLeftCell="A1">
      <selection activeCell="F29" sqref="F29"/>
    </sheetView>
  </sheetViews>
  <sheetFormatPr defaultColWidth="9.140625" defaultRowHeight="12.75"/>
  <sheetData>
    <row r="2" spans="3:20" ht="12.75">
      <c r="C2" s="146" t="s">
        <v>186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6:17" ht="12.75">
      <c r="F3" s="146" t="s">
        <v>283</v>
      </c>
      <c r="G3" s="146"/>
      <c r="H3" s="146"/>
      <c r="I3" s="146"/>
      <c r="J3" s="146"/>
      <c r="K3" s="146"/>
      <c r="L3" s="146" t="s">
        <v>85</v>
      </c>
      <c r="M3" s="146"/>
      <c r="N3" s="146"/>
      <c r="O3" s="146"/>
      <c r="P3" s="146"/>
      <c r="Q3" s="146"/>
    </row>
    <row r="4" spans="6:17" ht="12">
      <c r="F4" s="147" t="s">
        <v>190</v>
      </c>
      <c r="G4" s="147"/>
      <c r="H4" s="147"/>
      <c r="I4" s="147"/>
      <c r="J4" s="147"/>
      <c r="K4" s="147"/>
      <c r="L4" s="147" t="s">
        <v>83</v>
      </c>
      <c r="M4" s="147"/>
      <c r="N4" s="147"/>
      <c r="O4" s="147"/>
      <c r="P4" s="147"/>
      <c r="Q4" s="147"/>
    </row>
    <row r="5" spans="3:20" ht="15" thickBot="1">
      <c r="C5" s="167" t="s">
        <v>287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</row>
    <row r="6" spans="3:20" ht="15" thickTop="1">
      <c r="C6" s="2"/>
      <c r="D6" s="3"/>
      <c r="E6" s="4"/>
      <c r="F6" s="186" t="s">
        <v>166</v>
      </c>
      <c r="G6" s="150"/>
      <c r="H6" s="151"/>
      <c r="I6" s="2"/>
      <c r="J6" s="3"/>
      <c r="K6" s="4"/>
      <c r="L6" s="16" t="s">
        <v>34</v>
      </c>
      <c r="M6" s="3"/>
      <c r="N6" s="4"/>
      <c r="O6" s="16" t="s">
        <v>33</v>
      </c>
      <c r="P6" s="3"/>
      <c r="Q6" s="4"/>
      <c r="R6" s="2"/>
      <c r="S6" s="3"/>
      <c r="T6" s="4"/>
    </row>
    <row r="7" spans="3:20" ht="14.25">
      <c r="C7" s="152" t="s">
        <v>0</v>
      </c>
      <c r="D7" s="153"/>
      <c r="E7" s="154"/>
      <c r="F7" s="180" t="s">
        <v>167</v>
      </c>
      <c r="G7" s="153"/>
      <c r="H7" s="154"/>
      <c r="I7" s="152" t="s">
        <v>8</v>
      </c>
      <c r="J7" s="153"/>
      <c r="K7" s="154"/>
      <c r="L7" s="152" t="s">
        <v>9</v>
      </c>
      <c r="M7" s="153"/>
      <c r="N7" s="154"/>
      <c r="O7" s="152" t="s">
        <v>10</v>
      </c>
      <c r="P7" s="153"/>
      <c r="Q7" s="154"/>
      <c r="R7" s="152" t="s">
        <v>11</v>
      </c>
      <c r="S7" s="153"/>
      <c r="T7" s="154"/>
    </row>
    <row r="8" spans="3:20" ht="12.75" thickBot="1">
      <c r="C8" s="7"/>
      <c r="D8" s="8"/>
      <c r="E8" s="9"/>
      <c r="F8" s="21">
        <v>2022</v>
      </c>
      <c r="G8" s="22">
        <v>2023</v>
      </c>
      <c r="H8" s="20">
        <v>2024</v>
      </c>
      <c r="I8" s="21">
        <v>2022</v>
      </c>
      <c r="J8" s="22">
        <v>2023</v>
      </c>
      <c r="K8" s="20">
        <v>2024</v>
      </c>
      <c r="L8" s="21">
        <v>2022</v>
      </c>
      <c r="M8" s="22">
        <v>2023</v>
      </c>
      <c r="N8" s="20">
        <v>2024</v>
      </c>
      <c r="O8" s="21">
        <v>2022</v>
      </c>
      <c r="P8" s="22">
        <v>2023</v>
      </c>
      <c r="Q8" s="20">
        <v>2024</v>
      </c>
      <c r="R8" s="7"/>
      <c r="S8" s="8"/>
      <c r="T8" s="9"/>
    </row>
    <row r="9" spans="3:20" ht="12.75" thickTop="1">
      <c r="C9" s="34" t="s">
        <v>39</v>
      </c>
      <c r="D9" s="83"/>
      <c r="E9" s="84"/>
      <c r="F9" s="93">
        <v>3681.334</v>
      </c>
      <c r="G9" s="94">
        <v>3895</v>
      </c>
      <c r="H9" s="95">
        <v>3850</v>
      </c>
      <c r="I9" s="93">
        <v>2576</v>
      </c>
      <c r="J9" s="94">
        <v>2235</v>
      </c>
      <c r="K9" s="95">
        <v>2300</v>
      </c>
      <c r="L9" s="93">
        <v>1311.52</v>
      </c>
      <c r="M9" s="94">
        <v>1750</v>
      </c>
      <c r="N9" s="95">
        <v>1700</v>
      </c>
      <c r="O9" s="93">
        <v>206.186</v>
      </c>
      <c r="P9" s="94">
        <v>90</v>
      </c>
      <c r="Q9" s="95">
        <v>150</v>
      </c>
      <c r="R9" s="38" t="s">
        <v>12</v>
      </c>
      <c r="S9" s="83"/>
      <c r="T9" s="84"/>
    </row>
    <row r="10" spans="3:20" ht="12">
      <c r="C10" s="34" t="s">
        <v>42</v>
      </c>
      <c r="D10" s="83"/>
      <c r="E10" s="84"/>
      <c r="F10" s="93">
        <v>3927</v>
      </c>
      <c r="G10" s="94">
        <v>3743.8</v>
      </c>
      <c r="H10" s="95">
        <v>3674.8160000000007</v>
      </c>
      <c r="I10" s="93">
        <v>5316</v>
      </c>
      <c r="J10" s="94">
        <v>4252.8</v>
      </c>
      <c r="K10" s="95">
        <v>4125.216</v>
      </c>
      <c r="L10" s="93">
        <v>811</v>
      </c>
      <c r="M10" s="94">
        <v>811</v>
      </c>
      <c r="N10" s="95">
        <v>830</v>
      </c>
      <c r="O10" s="93">
        <v>2200</v>
      </c>
      <c r="P10" s="94">
        <v>1320</v>
      </c>
      <c r="Q10" s="95">
        <v>1280.3999999999999</v>
      </c>
      <c r="R10" s="38" t="s">
        <v>29</v>
      </c>
      <c r="S10" s="83"/>
      <c r="T10" s="84"/>
    </row>
    <row r="11" spans="3:20" ht="12">
      <c r="C11" s="34" t="s">
        <v>43</v>
      </c>
      <c r="D11" s="83"/>
      <c r="E11" s="84"/>
      <c r="F11" s="93">
        <v>475.8545181818181</v>
      </c>
      <c r="G11" s="94">
        <v>245</v>
      </c>
      <c r="H11" s="95">
        <v>245</v>
      </c>
      <c r="I11" s="93">
        <v>878.1818181818181</v>
      </c>
      <c r="J11" s="94">
        <v>900</v>
      </c>
      <c r="K11" s="95">
        <v>900</v>
      </c>
      <c r="L11" s="93">
        <v>55.814899999999994</v>
      </c>
      <c r="M11" s="94">
        <v>45</v>
      </c>
      <c r="N11" s="95">
        <v>45</v>
      </c>
      <c r="O11" s="93">
        <v>458.14220000000006</v>
      </c>
      <c r="P11" s="94">
        <v>700</v>
      </c>
      <c r="Q11" s="95">
        <v>700</v>
      </c>
      <c r="R11" s="38" t="s">
        <v>15</v>
      </c>
      <c r="S11" s="83"/>
      <c r="T11" s="84"/>
    </row>
    <row r="12" spans="3:20" ht="12">
      <c r="C12" s="34" t="s">
        <v>44</v>
      </c>
      <c r="D12" s="83"/>
      <c r="E12" s="84"/>
      <c r="F12" s="93">
        <v>22913</v>
      </c>
      <c r="G12" s="94">
        <v>24189</v>
      </c>
      <c r="H12" s="95">
        <v>25835</v>
      </c>
      <c r="I12" s="93">
        <v>22746</v>
      </c>
      <c r="J12" s="94">
        <v>23764</v>
      </c>
      <c r="K12" s="95">
        <v>25239</v>
      </c>
      <c r="L12" s="93">
        <v>1163</v>
      </c>
      <c r="M12" s="94">
        <v>1410</v>
      </c>
      <c r="N12" s="95">
        <v>1581</v>
      </c>
      <c r="O12" s="93">
        <v>996</v>
      </c>
      <c r="P12" s="94">
        <v>985</v>
      </c>
      <c r="Q12" s="95">
        <v>985</v>
      </c>
      <c r="R12" s="38" t="s">
        <v>16</v>
      </c>
      <c r="S12" s="83"/>
      <c r="T12" s="84"/>
    </row>
    <row r="13" spans="3:20" ht="12">
      <c r="C13" s="34" t="s">
        <v>45</v>
      </c>
      <c r="D13" s="83"/>
      <c r="E13" s="84"/>
      <c r="F13" s="93">
        <v>4689</v>
      </c>
      <c r="G13" s="94">
        <v>4400</v>
      </c>
      <c r="H13" s="95">
        <v>4100</v>
      </c>
      <c r="I13" s="93">
        <v>4559</v>
      </c>
      <c r="J13" s="94">
        <v>4300</v>
      </c>
      <c r="K13" s="95">
        <v>4000</v>
      </c>
      <c r="L13" s="93">
        <v>608</v>
      </c>
      <c r="M13" s="94">
        <v>550</v>
      </c>
      <c r="N13" s="95">
        <v>550</v>
      </c>
      <c r="O13" s="93">
        <v>478</v>
      </c>
      <c r="P13" s="94">
        <v>450</v>
      </c>
      <c r="Q13" s="95">
        <v>450</v>
      </c>
      <c r="R13" s="38" t="s">
        <v>2</v>
      </c>
      <c r="S13" s="83"/>
      <c r="T13" s="84"/>
    </row>
    <row r="14" spans="3:20" ht="12">
      <c r="C14" s="34" t="s">
        <v>46</v>
      </c>
      <c r="D14" s="83"/>
      <c r="E14" s="84"/>
      <c r="F14" s="93">
        <v>10311.107</v>
      </c>
      <c r="G14" s="94">
        <v>11900</v>
      </c>
      <c r="H14" s="95">
        <v>9500</v>
      </c>
      <c r="I14" s="93">
        <v>10541.107</v>
      </c>
      <c r="J14" s="94">
        <v>11500</v>
      </c>
      <c r="K14" s="95">
        <v>9000</v>
      </c>
      <c r="L14" s="93">
        <v>2200</v>
      </c>
      <c r="M14" s="94">
        <v>2100</v>
      </c>
      <c r="N14" s="95">
        <v>2000</v>
      </c>
      <c r="O14" s="93">
        <v>2430.0000000000005</v>
      </c>
      <c r="P14" s="94">
        <v>1700</v>
      </c>
      <c r="Q14" s="95">
        <v>1500</v>
      </c>
      <c r="R14" s="38" t="s">
        <v>17</v>
      </c>
      <c r="S14" s="83"/>
      <c r="T14" s="84"/>
    </row>
    <row r="15" spans="3:20" ht="12">
      <c r="C15" s="34" t="s">
        <v>47</v>
      </c>
      <c r="D15" s="83"/>
      <c r="E15" s="84"/>
      <c r="F15" s="93">
        <v>410.553108658582</v>
      </c>
      <c r="G15" s="94">
        <v>488.080203957178</v>
      </c>
      <c r="H15" s="95">
        <v>481.36513507426</v>
      </c>
      <c r="I15" s="93">
        <v>410.553108658582</v>
      </c>
      <c r="J15" s="94">
        <v>488.080203957178</v>
      </c>
      <c r="K15" s="95">
        <v>481.36513507426</v>
      </c>
      <c r="L15" s="93">
        <v>0</v>
      </c>
      <c r="M15" s="94">
        <v>0</v>
      </c>
      <c r="N15" s="95">
        <v>0</v>
      </c>
      <c r="O15" s="93">
        <v>0</v>
      </c>
      <c r="P15" s="94">
        <v>0</v>
      </c>
      <c r="Q15" s="95">
        <v>0</v>
      </c>
      <c r="R15" s="38" t="s">
        <v>18</v>
      </c>
      <c r="S15" s="83"/>
      <c r="T15" s="84"/>
    </row>
    <row r="16" spans="3:20" ht="12">
      <c r="C16" s="34" t="s">
        <v>48</v>
      </c>
      <c r="D16" s="83"/>
      <c r="E16" s="84"/>
      <c r="F16" s="93">
        <v>148</v>
      </c>
      <c r="G16" s="94">
        <v>852.564</v>
      </c>
      <c r="H16" s="95">
        <v>852.564</v>
      </c>
      <c r="I16" s="93">
        <v>148</v>
      </c>
      <c r="J16" s="94">
        <v>852.564</v>
      </c>
      <c r="K16" s="95">
        <v>852.564</v>
      </c>
      <c r="L16" s="93">
        <v>0</v>
      </c>
      <c r="M16" s="94">
        <v>0</v>
      </c>
      <c r="N16" s="95">
        <v>0</v>
      </c>
      <c r="O16" s="93">
        <v>0</v>
      </c>
      <c r="P16" s="94">
        <v>0</v>
      </c>
      <c r="Q16" s="95">
        <v>0</v>
      </c>
      <c r="R16" s="38" t="s">
        <v>19</v>
      </c>
      <c r="S16" s="83"/>
      <c r="T16" s="84"/>
    </row>
    <row r="17" spans="3:20" ht="12">
      <c r="C17" s="34" t="s">
        <v>49</v>
      </c>
      <c r="D17" s="83"/>
      <c r="E17" s="84"/>
      <c r="F17" s="93">
        <v>1775</v>
      </c>
      <c r="G17" s="94">
        <v>1700</v>
      </c>
      <c r="H17" s="95">
        <v>1700</v>
      </c>
      <c r="I17" s="93">
        <v>1850</v>
      </c>
      <c r="J17" s="94">
        <v>1800</v>
      </c>
      <c r="K17" s="95">
        <v>1800</v>
      </c>
      <c r="L17" s="93">
        <v>374</v>
      </c>
      <c r="M17" s="94">
        <v>400</v>
      </c>
      <c r="N17" s="95">
        <v>400</v>
      </c>
      <c r="O17" s="93">
        <v>449</v>
      </c>
      <c r="P17" s="94">
        <v>500</v>
      </c>
      <c r="Q17" s="95">
        <v>500</v>
      </c>
      <c r="R17" s="38" t="s">
        <v>20</v>
      </c>
      <c r="S17" s="83"/>
      <c r="T17" s="84"/>
    </row>
    <row r="18" spans="3:20" ht="12">
      <c r="C18" s="34" t="s">
        <v>73</v>
      </c>
      <c r="D18" s="83"/>
      <c r="E18" s="84"/>
      <c r="F18" s="93">
        <v>-15.77</v>
      </c>
      <c r="G18" s="94">
        <v>-18.3</v>
      </c>
      <c r="H18" s="95">
        <v>-15.79</v>
      </c>
      <c r="I18" s="93">
        <v>10.23</v>
      </c>
      <c r="J18" s="94">
        <v>5.7</v>
      </c>
      <c r="K18" s="95">
        <v>8.21</v>
      </c>
      <c r="L18" s="93">
        <v>9</v>
      </c>
      <c r="M18" s="94">
        <v>3</v>
      </c>
      <c r="N18" s="95">
        <v>3</v>
      </c>
      <c r="O18" s="93">
        <v>35</v>
      </c>
      <c r="P18" s="94">
        <v>27</v>
      </c>
      <c r="Q18" s="95">
        <v>27</v>
      </c>
      <c r="R18" s="38" t="s">
        <v>72</v>
      </c>
      <c r="S18" s="83"/>
      <c r="T18" s="84"/>
    </row>
    <row r="19" spans="3:20" ht="12">
      <c r="C19" s="34" t="s">
        <v>289</v>
      </c>
      <c r="D19" s="83"/>
      <c r="E19" s="84"/>
      <c r="F19" s="93">
        <v>201</v>
      </c>
      <c r="G19" s="94">
        <v>198</v>
      </c>
      <c r="H19" s="95">
        <v>186</v>
      </c>
      <c r="I19" s="93">
        <v>201</v>
      </c>
      <c r="J19" s="94">
        <v>198</v>
      </c>
      <c r="K19" s="95">
        <v>186</v>
      </c>
      <c r="L19" s="93">
        <v>0</v>
      </c>
      <c r="M19" s="94">
        <v>0</v>
      </c>
      <c r="N19" s="95">
        <v>0</v>
      </c>
      <c r="O19" s="93">
        <v>0</v>
      </c>
      <c r="P19" s="94">
        <v>0</v>
      </c>
      <c r="Q19" s="95">
        <v>0</v>
      </c>
      <c r="R19" s="38" t="s">
        <v>225</v>
      </c>
      <c r="S19" s="83"/>
      <c r="T19" s="84"/>
    </row>
    <row r="20" spans="3:20" ht="12">
      <c r="C20" s="34" t="s">
        <v>51</v>
      </c>
      <c r="D20" s="83"/>
      <c r="E20" s="84"/>
      <c r="F20" s="93">
        <v>145.60000000000002</v>
      </c>
      <c r="G20" s="94">
        <v>150</v>
      </c>
      <c r="H20" s="95">
        <v>145</v>
      </c>
      <c r="I20" s="93">
        <v>244</v>
      </c>
      <c r="J20" s="94">
        <v>240</v>
      </c>
      <c r="K20" s="95">
        <v>235</v>
      </c>
      <c r="L20" s="93">
        <v>69.8</v>
      </c>
      <c r="M20" s="94">
        <v>80</v>
      </c>
      <c r="N20" s="95">
        <v>85</v>
      </c>
      <c r="O20" s="93">
        <v>168.2</v>
      </c>
      <c r="P20" s="94">
        <v>170</v>
      </c>
      <c r="Q20" s="95">
        <v>175</v>
      </c>
      <c r="R20" s="38" t="s">
        <v>22</v>
      </c>
      <c r="S20" s="83"/>
      <c r="T20" s="84"/>
    </row>
    <row r="21" spans="3:20" ht="12">
      <c r="C21" s="34" t="s">
        <v>52</v>
      </c>
      <c r="D21" s="83"/>
      <c r="E21" s="84"/>
      <c r="F21" s="93">
        <v>15377.628</v>
      </c>
      <c r="G21" s="94">
        <v>15900</v>
      </c>
      <c r="H21" s="95">
        <v>16300</v>
      </c>
      <c r="I21" s="93">
        <v>15411.187</v>
      </c>
      <c r="J21" s="94">
        <v>15950</v>
      </c>
      <c r="K21" s="95">
        <v>16250</v>
      </c>
      <c r="L21" s="93">
        <v>1428.484</v>
      </c>
      <c r="M21" s="94">
        <v>1500</v>
      </c>
      <c r="N21" s="95">
        <v>1650</v>
      </c>
      <c r="O21" s="93">
        <v>1462.043</v>
      </c>
      <c r="P21" s="94">
        <v>1550</v>
      </c>
      <c r="Q21" s="95">
        <v>1600</v>
      </c>
      <c r="R21" s="38" t="s">
        <v>23</v>
      </c>
      <c r="S21" s="83"/>
      <c r="T21" s="84"/>
    </row>
    <row r="22" spans="3:20" ht="12">
      <c r="C22" s="34" t="s">
        <v>53</v>
      </c>
      <c r="D22" s="83"/>
      <c r="E22" s="84"/>
      <c r="F22" s="93">
        <v>1323</v>
      </c>
      <c r="G22" s="94">
        <v>1430</v>
      </c>
      <c r="H22" s="95">
        <v>1375</v>
      </c>
      <c r="I22" s="93">
        <v>1213</v>
      </c>
      <c r="J22" s="94">
        <v>1350</v>
      </c>
      <c r="K22" s="95">
        <v>1300</v>
      </c>
      <c r="L22" s="93">
        <v>122</v>
      </c>
      <c r="M22" s="94">
        <v>100</v>
      </c>
      <c r="N22" s="95">
        <v>90</v>
      </c>
      <c r="O22" s="93">
        <v>12</v>
      </c>
      <c r="P22" s="94">
        <v>20</v>
      </c>
      <c r="Q22" s="95">
        <v>15</v>
      </c>
      <c r="R22" s="38" t="s">
        <v>3</v>
      </c>
      <c r="S22" s="83"/>
      <c r="T22" s="84"/>
    </row>
    <row r="23" spans="3:20" ht="12">
      <c r="C23" s="34" t="s">
        <v>224</v>
      </c>
      <c r="D23" s="83"/>
      <c r="E23" s="84"/>
      <c r="F23" s="93">
        <v>66</v>
      </c>
      <c r="G23" s="94">
        <v>70</v>
      </c>
      <c r="H23" s="95">
        <v>74</v>
      </c>
      <c r="I23" s="93">
        <v>66</v>
      </c>
      <c r="J23" s="94">
        <v>70</v>
      </c>
      <c r="K23" s="95">
        <v>73</v>
      </c>
      <c r="L23" s="93">
        <v>0</v>
      </c>
      <c r="M23" s="94">
        <v>0</v>
      </c>
      <c r="N23" s="95">
        <v>1</v>
      </c>
      <c r="O23" s="93">
        <v>0</v>
      </c>
      <c r="P23" s="94">
        <v>0</v>
      </c>
      <c r="Q23" s="95">
        <v>0</v>
      </c>
      <c r="R23" s="38" t="s">
        <v>223</v>
      </c>
      <c r="S23" s="83"/>
      <c r="T23" s="84"/>
    </row>
    <row r="24" spans="3:20" ht="12">
      <c r="C24" s="34" t="s">
        <v>54</v>
      </c>
      <c r="D24" s="83"/>
      <c r="E24" s="84"/>
      <c r="F24" s="93">
        <v>597.849</v>
      </c>
      <c r="G24" s="94">
        <v>600</v>
      </c>
      <c r="H24" s="95">
        <v>610</v>
      </c>
      <c r="I24" s="93">
        <v>747.849</v>
      </c>
      <c r="J24" s="94">
        <v>710</v>
      </c>
      <c r="K24" s="95">
        <v>700</v>
      </c>
      <c r="L24" s="93">
        <v>600</v>
      </c>
      <c r="M24" s="94">
        <v>630</v>
      </c>
      <c r="N24" s="95">
        <v>650</v>
      </c>
      <c r="O24" s="93">
        <v>750</v>
      </c>
      <c r="P24" s="94">
        <v>740</v>
      </c>
      <c r="Q24" s="95">
        <v>740</v>
      </c>
      <c r="R24" s="38" t="s">
        <v>24</v>
      </c>
      <c r="S24" s="83"/>
      <c r="T24" s="84"/>
    </row>
    <row r="25" spans="3:20" ht="12">
      <c r="C25" s="34" t="s">
        <v>55</v>
      </c>
      <c r="D25" s="83"/>
      <c r="E25" s="84"/>
      <c r="F25" s="93">
        <v>264.1058742535112</v>
      </c>
      <c r="G25" s="94">
        <v>200</v>
      </c>
      <c r="H25" s="95">
        <v>220</v>
      </c>
      <c r="I25" s="93">
        <v>274.5228742535112</v>
      </c>
      <c r="J25" s="94">
        <v>430</v>
      </c>
      <c r="K25" s="95">
        <v>380</v>
      </c>
      <c r="L25" s="93">
        <v>268.036</v>
      </c>
      <c r="M25" s="94">
        <v>170</v>
      </c>
      <c r="N25" s="95">
        <v>200</v>
      </c>
      <c r="O25" s="93">
        <v>278.453</v>
      </c>
      <c r="P25" s="94">
        <v>400</v>
      </c>
      <c r="Q25" s="95">
        <v>360</v>
      </c>
      <c r="R25" s="38" t="s">
        <v>25</v>
      </c>
      <c r="S25" s="83"/>
      <c r="T25" s="84"/>
    </row>
    <row r="26" spans="3:20" ht="12">
      <c r="C26" s="34" t="s">
        <v>56</v>
      </c>
      <c r="D26" s="83"/>
      <c r="E26" s="84"/>
      <c r="F26" s="93">
        <v>3369.1327346400003</v>
      </c>
      <c r="G26" s="94">
        <v>3466.970063054</v>
      </c>
      <c r="H26" s="95">
        <v>3466.970063054</v>
      </c>
      <c r="I26" s="93">
        <v>3754.28</v>
      </c>
      <c r="J26" s="94">
        <v>3983.5822619568003</v>
      </c>
      <c r="K26" s="95">
        <v>3983.5822619568003</v>
      </c>
      <c r="L26" s="93">
        <v>179.08043868000001</v>
      </c>
      <c r="M26" s="94">
        <v>137.8919377836</v>
      </c>
      <c r="N26" s="95">
        <v>137.8919377836</v>
      </c>
      <c r="O26" s="93">
        <v>564.22770404</v>
      </c>
      <c r="P26" s="94">
        <v>654.5041366864</v>
      </c>
      <c r="Q26" s="95">
        <v>654.5041366864</v>
      </c>
      <c r="R26" s="38" t="s">
        <v>26</v>
      </c>
      <c r="S26" s="83"/>
      <c r="T26" s="84"/>
    </row>
    <row r="27" spans="3:20" ht="12">
      <c r="C27" s="34" t="s">
        <v>57</v>
      </c>
      <c r="D27" s="83"/>
      <c r="E27" s="84"/>
      <c r="F27" s="93">
        <v>28513</v>
      </c>
      <c r="G27" s="94">
        <v>27431</v>
      </c>
      <c r="H27" s="95">
        <v>27944</v>
      </c>
      <c r="I27" s="93">
        <v>26353</v>
      </c>
      <c r="J27" s="94">
        <v>25310</v>
      </c>
      <c r="K27" s="95">
        <v>25823</v>
      </c>
      <c r="L27" s="93">
        <v>3114</v>
      </c>
      <c r="M27" s="94">
        <v>3269</v>
      </c>
      <c r="N27" s="95">
        <v>3269</v>
      </c>
      <c r="O27" s="93">
        <v>954</v>
      </c>
      <c r="P27" s="94">
        <v>1148</v>
      </c>
      <c r="Q27" s="95">
        <v>1148</v>
      </c>
      <c r="R27" s="38" t="s">
        <v>27</v>
      </c>
      <c r="S27" s="83"/>
      <c r="T27" s="84"/>
    </row>
    <row r="28" spans="3:20" ht="12">
      <c r="C28" s="34" t="s">
        <v>58</v>
      </c>
      <c r="D28" s="83"/>
      <c r="E28" s="84"/>
      <c r="F28" s="93">
        <v>209</v>
      </c>
      <c r="G28" s="94">
        <v>210</v>
      </c>
      <c r="H28" s="95">
        <v>210</v>
      </c>
      <c r="I28" s="93">
        <v>279</v>
      </c>
      <c r="J28" s="94">
        <v>280</v>
      </c>
      <c r="K28" s="95">
        <v>280</v>
      </c>
      <c r="L28" s="93">
        <v>20</v>
      </c>
      <c r="M28" s="94">
        <v>20</v>
      </c>
      <c r="N28" s="95">
        <v>20</v>
      </c>
      <c r="O28" s="93">
        <v>90</v>
      </c>
      <c r="P28" s="94">
        <v>90</v>
      </c>
      <c r="Q28" s="95">
        <v>90</v>
      </c>
      <c r="R28" s="38" t="s">
        <v>28</v>
      </c>
      <c r="S28" s="83"/>
      <c r="T28" s="84"/>
    </row>
    <row r="29" spans="3:20" ht="12.75" thickBot="1">
      <c r="C29" s="34" t="s">
        <v>59</v>
      </c>
      <c r="D29" s="83"/>
      <c r="E29" s="84"/>
      <c r="F29" s="93">
        <v>1894.0892812499997</v>
      </c>
      <c r="G29" s="94">
        <v>1776</v>
      </c>
      <c r="H29" s="95">
        <v>1776</v>
      </c>
      <c r="I29" s="93">
        <v>1633.3870943599998</v>
      </c>
      <c r="J29" s="94">
        <v>1516</v>
      </c>
      <c r="K29" s="95">
        <v>1516</v>
      </c>
      <c r="L29" s="93">
        <v>291.46528125</v>
      </c>
      <c r="M29" s="94">
        <v>291</v>
      </c>
      <c r="N29" s="95">
        <v>291</v>
      </c>
      <c r="O29" s="93">
        <v>30.76309436</v>
      </c>
      <c r="P29" s="94">
        <v>31</v>
      </c>
      <c r="Q29" s="95">
        <v>31</v>
      </c>
      <c r="R29" s="38" t="s">
        <v>30</v>
      </c>
      <c r="S29" s="83"/>
      <c r="T29" s="84"/>
    </row>
    <row r="30" spans="3:20" ht="13.5" thickBot="1" thickTop="1">
      <c r="C30" s="14" t="s">
        <v>4</v>
      </c>
      <c r="D30" s="87"/>
      <c r="E30" s="88"/>
      <c r="F30" s="68">
        <v>100275.48351698392</v>
      </c>
      <c r="G30" s="69">
        <v>102827.11426701117</v>
      </c>
      <c r="H30" s="70">
        <v>102529.92519812826</v>
      </c>
      <c r="I30" s="68">
        <v>99212.29789545391</v>
      </c>
      <c r="J30" s="69">
        <v>100135.72646591398</v>
      </c>
      <c r="K30" s="70">
        <v>99432.93739703107</v>
      </c>
      <c r="L30" s="68">
        <v>12625.20061993</v>
      </c>
      <c r="M30" s="69">
        <v>13266.8919377836</v>
      </c>
      <c r="N30" s="70">
        <v>13502.8919377836</v>
      </c>
      <c r="O30" s="68">
        <v>11562.0149984</v>
      </c>
      <c r="P30" s="69">
        <v>10575.5041366864</v>
      </c>
      <c r="Q30" s="70">
        <v>10405.9041366864</v>
      </c>
      <c r="R30" s="14" t="s">
        <v>4</v>
      </c>
      <c r="S30" s="87"/>
      <c r="T30" s="88"/>
    </row>
    <row r="31" spans="3:20" ht="12.75" thickTop="1">
      <c r="C31" s="80" t="s">
        <v>61</v>
      </c>
      <c r="D31" s="81"/>
      <c r="E31" s="82"/>
      <c r="F31" s="90">
        <v>4531.41159230272</v>
      </c>
      <c r="G31" s="91">
        <v>4347.48141670104</v>
      </c>
      <c r="H31" s="92">
        <v>4410.1493648287515</v>
      </c>
      <c r="I31" s="90">
        <v>4228.95259230272</v>
      </c>
      <c r="J31" s="91">
        <v>4021.46125572355</v>
      </c>
      <c r="K31" s="92">
        <v>4021.46125572355</v>
      </c>
      <c r="L31" s="90">
        <v>324.347</v>
      </c>
      <c r="M31" s="91">
        <v>335.748373758284</v>
      </c>
      <c r="N31" s="92">
        <v>401.016109218334</v>
      </c>
      <c r="O31" s="90">
        <v>21.888</v>
      </c>
      <c r="P31" s="91">
        <v>9.72821278079418</v>
      </c>
      <c r="Q31" s="92">
        <v>12.3280001131325</v>
      </c>
      <c r="R31" s="42" t="s">
        <v>1</v>
      </c>
      <c r="S31" s="81"/>
      <c r="T31" s="82"/>
    </row>
    <row r="32" spans="3:20" ht="12.75" thickBot="1">
      <c r="C32" s="7" t="s">
        <v>62</v>
      </c>
      <c r="D32" s="8"/>
      <c r="E32" s="9"/>
      <c r="F32" s="65">
        <v>141231</v>
      </c>
      <c r="G32" s="66">
        <v>142784.655</v>
      </c>
      <c r="H32" s="67">
        <v>144831.187</v>
      </c>
      <c r="I32" s="65">
        <v>141226</v>
      </c>
      <c r="J32" s="66">
        <v>142779</v>
      </c>
      <c r="K32" s="67">
        <v>144827</v>
      </c>
      <c r="L32" s="65">
        <v>5</v>
      </c>
      <c r="M32" s="66">
        <v>5.655</v>
      </c>
      <c r="N32" s="67">
        <v>4.187</v>
      </c>
      <c r="O32" s="65">
        <v>0</v>
      </c>
      <c r="P32" s="66">
        <v>0</v>
      </c>
      <c r="Q32" s="67">
        <v>0</v>
      </c>
      <c r="R32" s="19" t="s">
        <v>32</v>
      </c>
      <c r="S32" s="8"/>
      <c r="T32" s="9"/>
    </row>
    <row r="33" spans="3:20" ht="13.5" thickBot="1" thickTop="1">
      <c r="C33" s="14" t="s">
        <v>5</v>
      </c>
      <c r="D33" s="12"/>
      <c r="E33" s="13"/>
      <c r="F33" s="68">
        <v>145762.41159230273</v>
      </c>
      <c r="G33" s="69">
        <v>147132.13641670105</v>
      </c>
      <c r="H33" s="70">
        <v>149241.33636482875</v>
      </c>
      <c r="I33" s="68">
        <v>145454.95259230272</v>
      </c>
      <c r="J33" s="69">
        <v>146800.46125572355</v>
      </c>
      <c r="K33" s="70">
        <v>148848.46125572355</v>
      </c>
      <c r="L33" s="68">
        <v>329.347</v>
      </c>
      <c r="M33" s="69">
        <v>341.403373758284</v>
      </c>
      <c r="N33" s="70">
        <v>405.203109218334</v>
      </c>
      <c r="O33" s="68">
        <v>21.888</v>
      </c>
      <c r="P33" s="69">
        <v>9.72821278079418</v>
      </c>
      <c r="Q33" s="70">
        <v>12.3280001131325</v>
      </c>
      <c r="R33" s="17" t="s">
        <v>63</v>
      </c>
      <c r="S33" s="8"/>
      <c r="T33" s="9"/>
    </row>
    <row r="34" spans="3:20" ht="15" thickTop="1">
      <c r="C34" s="30"/>
      <c r="D34" s="1"/>
      <c r="E34" s="32" t="s">
        <v>137</v>
      </c>
      <c r="G34" s="31"/>
      <c r="H34" s="31"/>
      <c r="I34" s="31"/>
      <c r="J34" s="31"/>
      <c r="K34" s="31"/>
      <c r="L34" s="32" t="s">
        <v>150</v>
      </c>
      <c r="M34" s="31"/>
      <c r="N34" s="31"/>
      <c r="O34" s="31"/>
      <c r="P34" s="31"/>
      <c r="Q34" s="31"/>
      <c r="R34" s="30"/>
      <c r="S34" s="1"/>
      <c r="T34" s="1"/>
    </row>
  </sheetData>
  <sheetProtection/>
  <mergeCells count="13">
    <mergeCell ref="R7:T7"/>
    <mergeCell ref="F6:H6"/>
    <mergeCell ref="C7:E7"/>
    <mergeCell ref="F7:H7"/>
    <mergeCell ref="I7:K7"/>
    <mergeCell ref="L7:N7"/>
    <mergeCell ref="O7:Q7"/>
    <mergeCell ref="C2:T2"/>
    <mergeCell ref="F3:K3"/>
    <mergeCell ref="L3:Q3"/>
    <mergeCell ref="F4:K4"/>
    <mergeCell ref="L4:Q4"/>
    <mergeCell ref="C5:T5"/>
  </mergeCells>
  <conditionalFormatting sqref="C9:R33">
    <cfRule type="expression" priority="1" dxfId="0" stopIfTrue="1">
      <formula>AA9&gt;2</formula>
    </cfRule>
  </conditionalFormatting>
  <printOptions/>
  <pageMargins left="0.7" right="0.7" top="0.75" bottom="0.75" header="0.3" footer="0.3"/>
  <pageSetup horizontalDpi="1200" verticalDpi="12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2:T33"/>
  <sheetViews>
    <sheetView zoomScalePageLayoutView="0" workbookViewId="0" topLeftCell="A1">
      <selection activeCell="F29" sqref="F29"/>
    </sheetView>
  </sheetViews>
  <sheetFormatPr defaultColWidth="9.140625" defaultRowHeight="12.75"/>
  <sheetData>
    <row r="2" spans="3:20" ht="12.75">
      <c r="C2" s="146" t="s">
        <v>187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6:17" ht="12.75">
      <c r="F3" s="146" t="s">
        <v>283</v>
      </c>
      <c r="G3" s="146"/>
      <c r="H3" s="146"/>
      <c r="I3" s="146"/>
      <c r="J3" s="146"/>
      <c r="K3" s="146"/>
      <c r="L3" s="146" t="s">
        <v>85</v>
      </c>
      <c r="M3" s="146"/>
      <c r="N3" s="146"/>
      <c r="O3" s="146"/>
      <c r="P3" s="146"/>
      <c r="Q3" s="146"/>
    </row>
    <row r="4" spans="6:17" ht="12">
      <c r="F4" s="147" t="s">
        <v>191</v>
      </c>
      <c r="G4" s="147"/>
      <c r="H4" s="147"/>
      <c r="I4" s="147"/>
      <c r="J4" s="147"/>
      <c r="K4" s="147"/>
      <c r="L4" s="147" t="s">
        <v>174</v>
      </c>
      <c r="M4" s="147"/>
      <c r="N4" s="147"/>
      <c r="O4" s="147"/>
      <c r="P4" s="147"/>
      <c r="Q4" s="147"/>
    </row>
    <row r="5" spans="3:20" ht="15" thickBot="1">
      <c r="C5" s="167" t="s">
        <v>288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3:20" ht="15" thickTop="1">
      <c r="C6" s="2"/>
      <c r="D6" s="3"/>
      <c r="E6" s="4"/>
      <c r="F6" s="186" t="s">
        <v>166</v>
      </c>
      <c r="G6" s="150"/>
      <c r="H6" s="151"/>
      <c r="I6" s="2"/>
      <c r="J6" s="3"/>
      <c r="K6" s="4"/>
      <c r="L6" s="16" t="s">
        <v>34</v>
      </c>
      <c r="M6" s="3"/>
      <c r="N6" s="4"/>
      <c r="O6" s="16" t="s">
        <v>33</v>
      </c>
      <c r="P6" s="3"/>
      <c r="Q6" s="4"/>
      <c r="R6" s="2"/>
      <c r="S6" s="3"/>
      <c r="T6" s="4"/>
    </row>
    <row r="7" spans="3:20" ht="14.25">
      <c r="C7" s="152" t="s">
        <v>0</v>
      </c>
      <c r="D7" s="153"/>
      <c r="E7" s="154"/>
      <c r="F7" s="180" t="s">
        <v>167</v>
      </c>
      <c r="G7" s="153"/>
      <c r="H7" s="154"/>
      <c r="I7" s="152" t="s">
        <v>8</v>
      </c>
      <c r="J7" s="153"/>
      <c r="K7" s="154"/>
      <c r="L7" s="152" t="s">
        <v>9</v>
      </c>
      <c r="M7" s="153"/>
      <c r="N7" s="154"/>
      <c r="O7" s="152" t="s">
        <v>10</v>
      </c>
      <c r="P7" s="153"/>
      <c r="Q7" s="154"/>
      <c r="R7" s="152" t="s">
        <v>11</v>
      </c>
      <c r="S7" s="153"/>
      <c r="T7" s="154"/>
    </row>
    <row r="8" spans="3:20" ht="12.75" thickBot="1">
      <c r="C8" s="7"/>
      <c r="D8" s="8"/>
      <c r="E8" s="9"/>
      <c r="F8" s="21">
        <v>2022</v>
      </c>
      <c r="G8" s="22">
        <v>2023</v>
      </c>
      <c r="H8" s="20">
        <v>2024</v>
      </c>
      <c r="I8" s="21">
        <v>2022</v>
      </c>
      <c r="J8" s="22">
        <v>2023</v>
      </c>
      <c r="K8" s="20">
        <v>2024</v>
      </c>
      <c r="L8" s="21">
        <v>2022</v>
      </c>
      <c r="M8" s="22">
        <v>2023</v>
      </c>
      <c r="N8" s="20">
        <v>2024</v>
      </c>
      <c r="O8" s="21">
        <v>2022</v>
      </c>
      <c r="P8" s="22">
        <v>2023</v>
      </c>
      <c r="Q8" s="20">
        <v>2024</v>
      </c>
      <c r="R8" s="7"/>
      <c r="S8" s="8"/>
      <c r="T8" s="9"/>
    </row>
    <row r="9" spans="3:20" ht="12.75" thickTop="1">
      <c r="C9" s="34" t="s">
        <v>39</v>
      </c>
      <c r="D9" s="83"/>
      <c r="E9" s="84"/>
      <c r="F9" s="93">
        <v>1217.405</v>
      </c>
      <c r="G9" s="94">
        <v>997</v>
      </c>
      <c r="H9" s="95">
        <v>1007</v>
      </c>
      <c r="I9" s="93">
        <v>647.405</v>
      </c>
      <c r="J9" s="94">
        <v>577</v>
      </c>
      <c r="K9" s="95">
        <v>587</v>
      </c>
      <c r="L9" s="93">
        <v>668</v>
      </c>
      <c r="M9" s="94">
        <v>500</v>
      </c>
      <c r="N9" s="95">
        <v>500</v>
      </c>
      <c r="O9" s="93">
        <v>98</v>
      </c>
      <c r="P9" s="94">
        <v>80</v>
      </c>
      <c r="Q9" s="95">
        <v>80</v>
      </c>
      <c r="R9" s="38" t="s">
        <v>12</v>
      </c>
      <c r="S9" s="83"/>
      <c r="T9" s="84"/>
    </row>
    <row r="10" spans="3:20" ht="12">
      <c r="C10" s="34" t="s">
        <v>42</v>
      </c>
      <c r="D10" s="83"/>
      <c r="E10" s="84"/>
      <c r="F10" s="93">
        <v>450</v>
      </c>
      <c r="G10" s="94">
        <v>380.41999999999996</v>
      </c>
      <c r="H10" s="95">
        <v>384.49</v>
      </c>
      <c r="I10" s="93">
        <v>649</v>
      </c>
      <c r="J10" s="94">
        <v>551.65</v>
      </c>
      <c r="K10" s="95">
        <v>550</v>
      </c>
      <c r="L10" s="93">
        <v>3</v>
      </c>
      <c r="M10" s="94">
        <v>2.4899999999999998</v>
      </c>
      <c r="N10" s="95">
        <v>2.4899999999999998</v>
      </c>
      <c r="O10" s="93">
        <v>202</v>
      </c>
      <c r="P10" s="94">
        <v>173.72</v>
      </c>
      <c r="Q10" s="95">
        <v>168</v>
      </c>
      <c r="R10" s="38" t="s">
        <v>29</v>
      </c>
      <c r="S10" s="83"/>
      <c r="T10" s="84"/>
    </row>
    <row r="11" spans="3:20" ht="12">
      <c r="C11" s="34" t="s">
        <v>43</v>
      </c>
      <c r="D11" s="83"/>
      <c r="E11" s="84"/>
      <c r="F11" s="93">
        <v>363.36260000000027</v>
      </c>
      <c r="G11" s="94">
        <v>200</v>
      </c>
      <c r="H11" s="95">
        <v>250</v>
      </c>
      <c r="I11" s="93">
        <v>1270</v>
      </c>
      <c r="J11" s="94">
        <v>1250</v>
      </c>
      <c r="K11" s="95">
        <v>1250</v>
      </c>
      <c r="L11" s="93">
        <v>153.66610000000003</v>
      </c>
      <c r="M11" s="94">
        <v>250</v>
      </c>
      <c r="N11" s="95">
        <v>200</v>
      </c>
      <c r="O11" s="93">
        <v>1060.3034999999998</v>
      </c>
      <c r="P11" s="94">
        <v>1300</v>
      </c>
      <c r="Q11" s="95">
        <v>1200</v>
      </c>
      <c r="R11" s="38" t="s">
        <v>15</v>
      </c>
      <c r="S11" s="83"/>
      <c r="T11" s="84"/>
    </row>
    <row r="12" spans="3:20" ht="12">
      <c r="C12" s="34" t="s">
        <v>44</v>
      </c>
      <c r="D12" s="83"/>
      <c r="E12" s="84"/>
      <c r="F12" s="93">
        <v>8997</v>
      </c>
      <c r="G12" s="94">
        <v>7940</v>
      </c>
      <c r="H12" s="95">
        <v>8052</v>
      </c>
      <c r="I12" s="93">
        <v>7801</v>
      </c>
      <c r="J12" s="94">
        <v>6884</v>
      </c>
      <c r="K12" s="95">
        <v>6784</v>
      </c>
      <c r="L12" s="93">
        <v>1550</v>
      </c>
      <c r="M12" s="94">
        <v>1633</v>
      </c>
      <c r="N12" s="95">
        <v>1845</v>
      </c>
      <c r="O12" s="93">
        <v>354</v>
      </c>
      <c r="P12" s="94">
        <v>577</v>
      </c>
      <c r="Q12" s="95">
        <v>577</v>
      </c>
      <c r="R12" s="38" t="s">
        <v>16</v>
      </c>
      <c r="S12" s="83"/>
      <c r="T12" s="84"/>
    </row>
    <row r="13" spans="3:20" ht="12">
      <c r="C13" s="34" t="s">
        <v>45</v>
      </c>
      <c r="D13" s="83"/>
      <c r="E13" s="84"/>
      <c r="F13" s="93">
        <v>2386</v>
      </c>
      <c r="G13" s="94">
        <v>2250</v>
      </c>
      <c r="H13" s="95">
        <v>2250</v>
      </c>
      <c r="I13" s="93">
        <v>3332</v>
      </c>
      <c r="J13" s="94">
        <v>3200</v>
      </c>
      <c r="K13" s="95">
        <v>3200</v>
      </c>
      <c r="L13" s="93">
        <v>43</v>
      </c>
      <c r="M13" s="94">
        <v>50</v>
      </c>
      <c r="N13" s="95">
        <v>50</v>
      </c>
      <c r="O13" s="93">
        <v>989</v>
      </c>
      <c r="P13" s="94">
        <v>1000</v>
      </c>
      <c r="Q13" s="95">
        <v>1000</v>
      </c>
      <c r="R13" s="38" t="s">
        <v>2</v>
      </c>
      <c r="S13" s="83"/>
      <c r="T13" s="84"/>
    </row>
    <row r="14" spans="3:20" ht="12">
      <c r="C14" s="34" t="s">
        <v>46</v>
      </c>
      <c r="D14" s="83"/>
      <c r="E14" s="84"/>
      <c r="F14" s="93">
        <v>1115.993</v>
      </c>
      <c r="G14" s="94">
        <v>1180</v>
      </c>
      <c r="H14" s="95">
        <v>1090</v>
      </c>
      <c r="I14" s="93">
        <v>1102.993</v>
      </c>
      <c r="J14" s="94">
        <v>1100</v>
      </c>
      <c r="K14" s="95">
        <v>1000</v>
      </c>
      <c r="L14" s="93">
        <v>259</v>
      </c>
      <c r="M14" s="94">
        <v>270</v>
      </c>
      <c r="N14" s="95">
        <v>270</v>
      </c>
      <c r="O14" s="93">
        <v>246.00000000000003</v>
      </c>
      <c r="P14" s="94">
        <v>190</v>
      </c>
      <c r="Q14" s="95">
        <v>180</v>
      </c>
      <c r="R14" s="38" t="s">
        <v>17</v>
      </c>
      <c r="S14" s="83"/>
      <c r="T14" s="84"/>
    </row>
    <row r="15" spans="3:20" ht="12">
      <c r="C15" s="34" t="s">
        <v>47</v>
      </c>
      <c r="D15" s="83"/>
      <c r="E15" s="84"/>
      <c r="F15" s="93">
        <v>501.945134154459</v>
      </c>
      <c r="G15" s="94">
        <v>507.181427265657</v>
      </c>
      <c r="H15" s="95">
        <v>526.306975976491</v>
      </c>
      <c r="I15" s="93">
        <v>501.945134154459</v>
      </c>
      <c r="J15" s="94">
        <v>507.181427265657</v>
      </c>
      <c r="K15" s="95">
        <v>526.306975976491</v>
      </c>
      <c r="L15" s="93">
        <v>0</v>
      </c>
      <c r="M15" s="94">
        <v>0</v>
      </c>
      <c r="N15" s="95">
        <v>0</v>
      </c>
      <c r="O15" s="93">
        <v>0</v>
      </c>
      <c r="P15" s="94">
        <v>0</v>
      </c>
      <c r="Q15" s="95">
        <v>0</v>
      </c>
      <c r="R15" s="38" t="s">
        <v>18</v>
      </c>
      <c r="S15" s="83"/>
      <c r="T15" s="84"/>
    </row>
    <row r="16" spans="3:20" ht="12">
      <c r="C16" s="34" t="s">
        <v>48</v>
      </c>
      <c r="D16" s="83"/>
      <c r="E16" s="84"/>
      <c r="F16" s="93">
        <v>168</v>
      </c>
      <c r="G16" s="94">
        <v>165.516</v>
      </c>
      <c r="H16" s="95">
        <v>165.516</v>
      </c>
      <c r="I16" s="93">
        <v>168</v>
      </c>
      <c r="J16" s="94">
        <v>165.516</v>
      </c>
      <c r="K16" s="95">
        <v>165.516</v>
      </c>
      <c r="L16" s="93">
        <v>0</v>
      </c>
      <c r="M16" s="94">
        <v>0</v>
      </c>
      <c r="N16" s="95">
        <v>0</v>
      </c>
      <c r="O16" s="93">
        <v>0</v>
      </c>
      <c r="P16" s="94">
        <v>0</v>
      </c>
      <c r="Q16" s="95">
        <v>0</v>
      </c>
      <c r="R16" s="38" t="s">
        <v>19</v>
      </c>
      <c r="S16" s="83"/>
      <c r="T16" s="84"/>
    </row>
    <row r="17" spans="3:20" ht="12">
      <c r="C17" s="34" t="s">
        <v>49</v>
      </c>
      <c r="D17" s="83"/>
      <c r="E17" s="84"/>
      <c r="F17" s="93">
        <v>172</v>
      </c>
      <c r="G17" s="94">
        <v>200</v>
      </c>
      <c r="H17" s="95">
        <v>200</v>
      </c>
      <c r="I17" s="93">
        <v>2018</v>
      </c>
      <c r="J17" s="94">
        <v>2000</v>
      </c>
      <c r="K17" s="95">
        <v>2000</v>
      </c>
      <c r="L17" s="93">
        <v>244</v>
      </c>
      <c r="M17" s="94">
        <v>100</v>
      </c>
      <c r="N17" s="95">
        <v>100</v>
      </c>
      <c r="O17" s="93">
        <v>2090</v>
      </c>
      <c r="P17" s="94">
        <v>1900</v>
      </c>
      <c r="Q17" s="95">
        <v>1900</v>
      </c>
      <c r="R17" s="38" t="s">
        <v>20</v>
      </c>
      <c r="S17" s="83"/>
      <c r="T17" s="84"/>
    </row>
    <row r="18" spans="3:20" ht="12">
      <c r="C18" s="34" t="s">
        <v>73</v>
      </c>
      <c r="D18" s="83"/>
      <c r="E18" s="84"/>
      <c r="F18" s="93">
        <v>76.9</v>
      </c>
      <c r="G18" s="94">
        <v>71.09</v>
      </c>
      <c r="H18" s="95">
        <v>68.65</v>
      </c>
      <c r="I18" s="93">
        <v>45.9</v>
      </c>
      <c r="J18" s="94">
        <v>32.09</v>
      </c>
      <c r="K18" s="95">
        <v>29.65</v>
      </c>
      <c r="L18" s="93">
        <v>36</v>
      </c>
      <c r="M18" s="94">
        <v>48</v>
      </c>
      <c r="N18" s="95">
        <v>48</v>
      </c>
      <c r="O18" s="93">
        <v>5</v>
      </c>
      <c r="P18" s="94">
        <v>9</v>
      </c>
      <c r="Q18" s="95">
        <v>9</v>
      </c>
      <c r="R18" s="38" t="s">
        <v>72</v>
      </c>
      <c r="S18" s="83"/>
      <c r="T18" s="84"/>
    </row>
    <row r="19" spans="3:20" ht="12">
      <c r="C19" s="34" t="s">
        <v>51</v>
      </c>
      <c r="D19" s="83"/>
      <c r="E19" s="84"/>
      <c r="F19" s="93">
        <v>62</v>
      </c>
      <c r="G19" s="94">
        <v>50</v>
      </c>
      <c r="H19" s="95">
        <v>55</v>
      </c>
      <c r="I19" s="93">
        <v>108</v>
      </c>
      <c r="J19" s="94">
        <v>100</v>
      </c>
      <c r="K19" s="95">
        <v>100</v>
      </c>
      <c r="L19" s="93">
        <v>21</v>
      </c>
      <c r="M19" s="94">
        <v>20</v>
      </c>
      <c r="N19" s="95">
        <v>20</v>
      </c>
      <c r="O19" s="93">
        <v>67</v>
      </c>
      <c r="P19" s="94">
        <v>70</v>
      </c>
      <c r="Q19" s="95">
        <v>65</v>
      </c>
      <c r="R19" s="38" t="s">
        <v>22</v>
      </c>
      <c r="S19" s="83"/>
      <c r="T19" s="84"/>
    </row>
    <row r="20" spans="3:20" ht="12">
      <c r="C20" s="34" t="s">
        <v>52</v>
      </c>
      <c r="D20" s="83"/>
      <c r="E20" s="84"/>
      <c r="F20" s="93">
        <v>4423.858</v>
      </c>
      <c r="G20" s="94">
        <v>4635</v>
      </c>
      <c r="H20" s="95">
        <v>4785</v>
      </c>
      <c r="I20" s="93">
        <v>3938.858</v>
      </c>
      <c r="J20" s="94">
        <v>4150</v>
      </c>
      <c r="K20" s="95">
        <v>4300</v>
      </c>
      <c r="L20" s="93">
        <v>560</v>
      </c>
      <c r="M20" s="94">
        <v>560</v>
      </c>
      <c r="N20" s="95">
        <v>560</v>
      </c>
      <c r="O20" s="93">
        <v>75</v>
      </c>
      <c r="P20" s="94">
        <v>75</v>
      </c>
      <c r="Q20" s="95">
        <v>75</v>
      </c>
      <c r="R20" s="38" t="s">
        <v>23</v>
      </c>
      <c r="S20" s="83"/>
      <c r="T20" s="84"/>
    </row>
    <row r="21" spans="3:20" ht="12">
      <c r="C21" s="34" t="s">
        <v>53</v>
      </c>
      <c r="D21" s="83"/>
      <c r="E21" s="84"/>
      <c r="F21" s="93">
        <v>10495</v>
      </c>
      <c r="G21" s="94">
        <v>10300</v>
      </c>
      <c r="H21" s="95">
        <v>10260</v>
      </c>
      <c r="I21" s="93">
        <v>8586</v>
      </c>
      <c r="J21" s="94">
        <v>8500</v>
      </c>
      <c r="K21" s="95">
        <v>8400</v>
      </c>
      <c r="L21" s="93">
        <v>2100</v>
      </c>
      <c r="M21" s="94">
        <v>2000</v>
      </c>
      <c r="N21" s="95">
        <v>2050</v>
      </c>
      <c r="O21" s="93">
        <v>191</v>
      </c>
      <c r="P21" s="94">
        <v>200</v>
      </c>
      <c r="Q21" s="95">
        <v>190</v>
      </c>
      <c r="R21" s="38" t="s">
        <v>3</v>
      </c>
      <c r="S21" s="83"/>
      <c r="T21" s="84"/>
    </row>
    <row r="22" spans="3:20" ht="12">
      <c r="C22" s="34" t="s">
        <v>224</v>
      </c>
      <c r="D22" s="83"/>
      <c r="E22" s="84"/>
      <c r="F22" s="93">
        <v>199</v>
      </c>
      <c r="G22" s="94">
        <v>205</v>
      </c>
      <c r="H22" s="95">
        <v>210</v>
      </c>
      <c r="I22" s="93">
        <v>199</v>
      </c>
      <c r="J22" s="94">
        <v>205</v>
      </c>
      <c r="K22" s="95">
        <v>210</v>
      </c>
      <c r="L22" s="93">
        <v>0</v>
      </c>
      <c r="M22" s="94">
        <v>0</v>
      </c>
      <c r="N22" s="95">
        <v>0</v>
      </c>
      <c r="O22" s="93">
        <v>0</v>
      </c>
      <c r="P22" s="94">
        <v>0</v>
      </c>
      <c r="Q22" s="95">
        <v>0</v>
      </c>
      <c r="R22" s="38" t="s">
        <v>223</v>
      </c>
      <c r="S22" s="83"/>
      <c r="T22" s="84"/>
    </row>
    <row r="23" spans="3:20" ht="12">
      <c r="C23" s="34" t="s">
        <v>54</v>
      </c>
      <c r="D23" s="83"/>
      <c r="E23" s="84"/>
      <c r="F23" s="93">
        <v>1874.155</v>
      </c>
      <c r="G23" s="94">
        <v>1950</v>
      </c>
      <c r="H23" s="95">
        <v>2000</v>
      </c>
      <c r="I23" s="93">
        <v>1924.155</v>
      </c>
      <c r="J23" s="94">
        <v>2000</v>
      </c>
      <c r="K23" s="95">
        <v>2050</v>
      </c>
      <c r="L23" s="93">
        <v>100</v>
      </c>
      <c r="M23" s="94">
        <v>100</v>
      </c>
      <c r="N23" s="95">
        <v>100</v>
      </c>
      <c r="O23" s="93">
        <v>150</v>
      </c>
      <c r="P23" s="94">
        <v>150</v>
      </c>
      <c r="Q23" s="95">
        <v>150</v>
      </c>
      <c r="R23" s="38" t="s">
        <v>24</v>
      </c>
      <c r="S23" s="83"/>
      <c r="T23" s="84"/>
    </row>
    <row r="24" spans="3:20" ht="12">
      <c r="C24" s="34" t="s">
        <v>55</v>
      </c>
      <c r="D24" s="83"/>
      <c r="E24" s="84"/>
      <c r="F24" s="93">
        <v>136.9128121626756</v>
      </c>
      <c r="G24" s="94">
        <v>120</v>
      </c>
      <c r="H24" s="95">
        <v>130</v>
      </c>
      <c r="I24" s="93">
        <v>423.64681216267564</v>
      </c>
      <c r="J24" s="94">
        <v>490</v>
      </c>
      <c r="K24" s="95">
        <v>450</v>
      </c>
      <c r="L24" s="93">
        <v>84.241</v>
      </c>
      <c r="M24" s="94">
        <v>80</v>
      </c>
      <c r="N24" s="95">
        <v>90</v>
      </c>
      <c r="O24" s="93">
        <v>370.975</v>
      </c>
      <c r="P24" s="94">
        <v>450</v>
      </c>
      <c r="Q24" s="95">
        <v>410</v>
      </c>
      <c r="R24" s="38" t="s">
        <v>25</v>
      </c>
      <c r="S24" s="83"/>
      <c r="T24" s="84"/>
    </row>
    <row r="25" spans="3:20" ht="12">
      <c r="C25" s="34" t="s">
        <v>56</v>
      </c>
      <c r="D25" s="83"/>
      <c r="E25" s="84"/>
      <c r="F25" s="93">
        <v>5421.69151244</v>
      </c>
      <c r="G25" s="94">
        <v>5287.537114754119</v>
      </c>
      <c r="H25" s="95">
        <v>5287.537114754119</v>
      </c>
      <c r="I25" s="93">
        <v>6058.982</v>
      </c>
      <c r="J25" s="94">
        <v>6429.04983664392</v>
      </c>
      <c r="K25" s="95">
        <v>6429.04983664392</v>
      </c>
      <c r="L25" s="93">
        <v>269.18750308999995</v>
      </c>
      <c r="M25" s="94">
        <v>290.72250333719995</v>
      </c>
      <c r="N25" s="95">
        <v>290.72250333719995</v>
      </c>
      <c r="O25" s="93">
        <v>906.47799065</v>
      </c>
      <c r="P25" s="94">
        <v>1432.2352252270002</v>
      </c>
      <c r="Q25" s="95">
        <v>1432.2352252270002</v>
      </c>
      <c r="R25" s="38" t="s">
        <v>26</v>
      </c>
      <c r="S25" s="83"/>
      <c r="T25" s="84"/>
    </row>
    <row r="26" spans="3:20" ht="12">
      <c r="C26" s="34" t="s">
        <v>57</v>
      </c>
      <c r="D26" s="83"/>
      <c r="E26" s="84"/>
      <c r="F26" s="93">
        <v>8517</v>
      </c>
      <c r="G26" s="94">
        <v>8412</v>
      </c>
      <c r="H26" s="95">
        <v>8533</v>
      </c>
      <c r="I26" s="93">
        <v>6232</v>
      </c>
      <c r="J26" s="94">
        <v>5986</v>
      </c>
      <c r="K26" s="95">
        <v>6107</v>
      </c>
      <c r="L26" s="93">
        <v>2313</v>
      </c>
      <c r="M26" s="94">
        <v>2481</v>
      </c>
      <c r="N26" s="95">
        <v>2481</v>
      </c>
      <c r="O26" s="93">
        <v>28</v>
      </c>
      <c r="P26" s="94">
        <v>55</v>
      </c>
      <c r="Q26" s="95">
        <v>55</v>
      </c>
      <c r="R26" s="38" t="s">
        <v>27</v>
      </c>
      <c r="S26" s="83"/>
      <c r="T26" s="84"/>
    </row>
    <row r="27" spans="3:20" ht="12">
      <c r="C27" s="34" t="s">
        <v>58</v>
      </c>
      <c r="D27" s="83"/>
      <c r="E27" s="84"/>
      <c r="F27" s="93">
        <v>128</v>
      </c>
      <c r="G27" s="94">
        <v>128</v>
      </c>
      <c r="H27" s="95">
        <v>133</v>
      </c>
      <c r="I27" s="93">
        <v>165</v>
      </c>
      <c r="J27" s="94">
        <v>165</v>
      </c>
      <c r="K27" s="95">
        <v>170</v>
      </c>
      <c r="L27" s="93">
        <v>3</v>
      </c>
      <c r="M27" s="94">
        <v>3</v>
      </c>
      <c r="N27" s="95">
        <v>3</v>
      </c>
      <c r="O27" s="93">
        <v>40</v>
      </c>
      <c r="P27" s="94">
        <v>40</v>
      </c>
      <c r="Q27" s="95">
        <v>40</v>
      </c>
      <c r="R27" s="38" t="s">
        <v>28</v>
      </c>
      <c r="S27" s="83"/>
      <c r="T27" s="84"/>
    </row>
    <row r="28" spans="3:20" ht="12.75" thickBot="1">
      <c r="C28" s="34" t="s">
        <v>59</v>
      </c>
      <c r="D28" s="83"/>
      <c r="E28" s="84"/>
      <c r="F28" s="93">
        <v>22.82452732003115</v>
      </c>
      <c r="G28" s="94">
        <v>22</v>
      </c>
      <c r="H28" s="95">
        <v>22</v>
      </c>
      <c r="I28" s="93">
        <v>13.063085874999999</v>
      </c>
      <c r="J28" s="94">
        <v>13</v>
      </c>
      <c r="K28" s="95">
        <v>13</v>
      </c>
      <c r="L28" s="93">
        <v>18.448441445031154</v>
      </c>
      <c r="M28" s="94">
        <v>18</v>
      </c>
      <c r="N28" s="95">
        <v>18</v>
      </c>
      <c r="O28" s="93">
        <v>8.687</v>
      </c>
      <c r="P28" s="94">
        <v>9</v>
      </c>
      <c r="Q28" s="95">
        <v>9</v>
      </c>
      <c r="R28" s="38" t="s">
        <v>30</v>
      </c>
      <c r="S28" s="83"/>
      <c r="T28" s="84"/>
    </row>
    <row r="29" spans="3:20" ht="13.5" thickBot="1" thickTop="1">
      <c r="C29" s="14" t="s">
        <v>4</v>
      </c>
      <c r="D29" s="87"/>
      <c r="E29" s="88"/>
      <c r="F29" s="68">
        <v>46729.04758607716</v>
      </c>
      <c r="G29" s="69">
        <v>45000.74454201978</v>
      </c>
      <c r="H29" s="70">
        <v>45409.50009073061</v>
      </c>
      <c r="I29" s="68">
        <v>45184.94803219214</v>
      </c>
      <c r="J29" s="69">
        <v>44305.48726390958</v>
      </c>
      <c r="K29" s="70">
        <v>44321.52281262041</v>
      </c>
      <c r="L29" s="68">
        <v>8425.543044535032</v>
      </c>
      <c r="M29" s="69">
        <v>8406.2125033372</v>
      </c>
      <c r="N29" s="70">
        <v>8628.2125033372</v>
      </c>
      <c r="O29" s="68">
        <v>6881.44349065</v>
      </c>
      <c r="P29" s="69">
        <v>7710.9552252270005</v>
      </c>
      <c r="Q29" s="70">
        <v>7540.235225227</v>
      </c>
      <c r="R29" s="14" t="s">
        <v>4</v>
      </c>
      <c r="S29" s="87"/>
      <c r="T29" s="88"/>
    </row>
    <row r="30" spans="3:20" ht="12.75" thickTop="1">
      <c r="C30" s="80" t="s">
        <v>61</v>
      </c>
      <c r="D30" s="81"/>
      <c r="E30" s="82"/>
      <c r="F30" s="90">
        <v>10553.9492121906</v>
      </c>
      <c r="G30" s="91">
        <v>10653.809921400098</v>
      </c>
      <c r="H30" s="92">
        <v>10644.208144013528</v>
      </c>
      <c r="I30" s="90">
        <v>10811.5452121906</v>
      </c>
      <c r="J30" s="91">
        <v>10842.7538520408</v>
      </c>
      <c r="K30" s="92">
        <v>10842.7538520408</v>
      </c>
      <c r="L30" s="90">
        <v>38.199</v>
      </c>
      <c r="M30" s="91">
        <v>35.8131637902156</v>
      </c>
      <c r="N30" s="92">
        <v>29.7341578573671</v>
      </c>
      <c r="O30" s="90">
        <v>295.795</v>
      </c>
      <c r="P30" s="91">
        <v>224.757094430917</v>
      </c>
      <c r="Q30" s="92">
        <v>228.279865884639</v>
      </c>
      <c r="R30" s="42" t="s">
        <v>1</v>
      </c>
      <c r="S30" s="81"/>
      <c r="T30" s="82"/>
    </row>
    <row r="31" spans="3:20" ht="12.75" thickBot="1">
      <c r="C31" s="7" t="s">
        <v>62</v>
      </c>
      <c r="D31" s="8"/>
      <c r="E31" s="9"/>
      <c r="F31" s="65">
        <v>41406.852</v>
      </c>
      <c r="G31" s="66">
        <v>40200.185</v>
      </c>
      <c r="H31" s="67">
        <v>38795.114</v>
      </c>
      <c r="I31" s="65">
        <v>41424</v>
      </c>
      <c r="J31" s="66">
        <v>40217.475</v>
      </c>
      <c r="K31" s="67">
        <v>38809.864</v>
      </c>
      <c r="L31" s="65">
        <v>58.145</v>
      </c>
      <c r="M31" s="66">
        <v>32.46</v>
      </c>
      <c r="N31" s="67">
        <v>18.12</v>
      </c>
      <c r="O31" s="65">
        <v>75.293</v>
      </c>
      <c r="P31" s="66">
        <v>49.75</v>
      </c>
      <c r="Q31" s="67">
        <v>32.87</v>
      </c>
      <c r="R31" s="19" t="s">
        <v>32</v>
      </c>
      <c r="S31" s="8"/>
      <c r="T31" s="9"/>
    </row>
    <row r="32" spans="3:20" ht="13.5" thickBot="1" thickTop="1">
      <c r="C32" s="14" t="s">
        <v>5</v>
      </c>
      <c r="D32" s="12"/>
      <c r="E32" s="13"/>
      <c r="F32" s="68">
        <v>51960.8012121906</v>
      </c>
      <c r="G32" s="69">
        <v>50853.994921400095</v>
      </c>
      <c r="H32" s="70">
        <v>49439.32214401353</v>
      </c>
      <c r="I32" s="68">
        <v>52235.5452121906</v>
      </c>
      <c r="J32" s="69">
        <v>51060.2288520408</v>
      </c>
      <c r="K32" s="70">
        <v>49652.6178520408</v>
      </c>
      <c r="L32" s="68">
        <v>96.344</v>
      </c>
      <c r="M32" s="69">
        <v>68.27316379021559</v>
      </c>
      <c r="N32" s="70">
        <v>47.8541578573671</v>
      </c>
      <c r="O32" s="68">
        <v>371.088</v>
      </c>
      <c r="P32" s="69">
        <v>274.507094430917</v>
      </c>
      <c r="Q32" s="70">
        <v>261.149865884639</v>
      </c>
      <c r="R32" s="17" t="s">
        <v>63</v>
      </c>
      <c r="S32" s="8"/>
      <c r="T32" s="9"/>
    </row>
    <row r="33" spans="3:20" ht="15" thickTop="1">
      <c r="C33" s="30"/>
      <c r="D33" s="1"/>
      <c r="E33" s="32" t="s">
        <v>137</v>
      </c>
      <c r="G33" s="31"/>
      <c r="H33" s="31"/>
      <c r="I33" s="31"/>
      <c r="J33" s="31"/>
      <c r="K33" s="31"/>
      <c r="L33" s="32" t="s">
        <v>150</v>
      </c>
      <c r="M33" s="31"/>
      <c r="N33" s="31"/>
      <c r="O33" s="31"/>
      <c r="P33" s="31"/>
      <c r="Q33" s="31"/>
      <c r="R33" s="30"/>
      <c r="S33" s="1"/>
      <c r="T33" s="1"/>
    </row>
  </sheetData>
  <sheetProtection/>
  <mergeCells count="13">
    <mergeCell ref="R7:T7"/>
    <mergeCell ref="F6:H6"/>
    <mergeCell ref="C7:E7"/>
    <mergeCell ref="F7:H7"/>
    <mergeCell ref="I7:K7"/>
    <mergeCell ref="L7:N7"/>
    <mergeCell ref="O7:Q7"/>
    <mergeCell ref="C2:T2"/>
    <mergeCell ref="F3:K3"/>
    <mergeCell ref="L3:Q3"/>
    <mergeCell ref="F4:K4"/>
    <mergeCell ref="L4:Q4"/>
    <mergeCell ref="C5:T5"/>
  </mergeCells>
  <conditionalFormatting sqref="C9:R32">
    <cfRule type="expression" priority="1" dxfId="0" stopIfTrue="1">
      <formula>AA9&gt;2</formula>
    </cfRule>
  </conditionalFormatting>
  <printOptions/>
  <pageMargins left="0.7" right="0.7" top="0.75" bottom="0.75" header="0.3" footer="0.3"/>
  <pageSetup horizontalDpi="1200" verticalDpi="12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2:T35"/>
  <sheetViews>
    <sheetView zoomScalePageLayoutView="0" workbookViewId="0" topLeftCell="A1">
      <selection activeCell="F29" sqref="F29"/>
    </sheetView>
  </sheetViews>
  <sheetFormatPr defaultColWidth="9.140625" defaultRowHeight="12.75"/>
  <sheetData>
    <row r="2" spans="3:20" ht="12.75">
      <c r="C2" s="146" t="s">
        <v>188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6:17" ht="12.75">
      <c r="F3" s="146" t="s">
        <v>87</v>
      </c>
      <c r="G3" s="146"/>
      <c r="H3" s="146"/>
      <c r="I3" s="146"/>
      <c r="J3" s="146"/>
      <c r="K3" s="146"/>
      <c r="L3" s="146" t="s">
        <v>88</v>
      </c>
      <c r="M3" s="146"/>
      <c r="N3" s="146"/>
      <c r="O3" s="146"/>
      <c r="P3" s="146"/>
      <c r="Q3" s="146"/>
    </row>
    <row r="4" spans="3:20" ht="12">
      <c r="C4" s="147" t="s">
        <v>286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1:15" ht="15" thickBot="1">
      <c r="K5" s="148" t="s">
        <v>36</v>
      </c>
      <c r="L5" s="148"/>
      <c r="N5" s="11"/>
      <c r="O5" s="11"/>
    </row>
    <row r="6" spans="3:20" ht="12.75" thickTop="1">
      <c r="C6" s="2"/>
      <c r="D6" s="3"/>
      <c r="E6" s="4"/>
      <c r="F6" s="149" t="s">
        <v>6</v>
      </c>
      <c r="G6" s="150"/>
      <c r="H6" s="151"/>
      <c r="I6" s="2"/>
      <c r="J6" s="3"/>
      <c r="K6" s="4"/>
      <c r="L6" s="16" t="s">
        <v>34</v>
      </c>
      <c r="M6" s="3"/>
      <c r="N6" s="4"/>
      <c r="O6" s="16" t="s">
        <v>33</v>
      </c>
      <c r="P6" s="3"/>
      <c r="Q6" s="4"/>
      <c r="R6" s="2"/>
      <c r="S6" s="3"/>
      <c r="T6" s="4"/>
    </row>
    <row r="7" spans="3:20" ht="12">
      <c r="C7" s="152" t="s">
        <v>0</v>
      </c>
      <c r="D7" s="153"/>
      <c r="E7" s="154"/>
      <c r="F7" s="152" t="s">
        <v>7</v>
      </c>
      <c r="G7" s="153"/>
      <c r="H7" s="154"/>
      <c r="I7" s="152" t="s">
        <v>8</v>
      </c>
      <c r="J7" s="153"/>
      <c r="K7" s="154"/>
      <c r="L7" s="152" t="s">
        <v>9</v>
      </c>
      <c r="M7" s="153"/>
      <c r="N7" s="154"/>
      <c r="O7" s="152" t="s">
        <v>10</v>
      </c>
      <c r="P7" s="153"/>
      <c r="Q7" s="154"/>
      <c r="R7" s="152" t="s">
        <v>11</v>
      </c>
      <c r="S7" s="153"/>
      <c r="T7" s="154"/>
    </row>
    <row r="8" spans="3:20" ht="12.75" thickBot="1">
      <c r="C8" s="7"/>
      <c r="D8" s="8"/>
      <c r="E8" s="9"/>
      <c r="F8" s="21">
        <v>2022</v>
      </c>
      <c r="G8" s="22">
        <v>2023</v>
      </c>
      <c r="H8" s="20">
        <v>2024</v>
      </c>
      <c r="I8" s="21">
        <v>2022</v>
      </c>
      <c r="J8" s="22">
        <v>2023</v>
      </c>
      <c r="K8" s="20">
        <v>2024</v>
      </c>
      <c r="L8" s="21">
        <v>2022</v>
      </c>
      <c r="M8" s="22">
        <v>2023</v>
      </c>
      <c r="N8" s="20">
        <v>2024</v>
      </c>
      <c r="O8" s="21">
        <v>2022</v>
      </c>
      <c r="P8" s="22">
        <v>2023</v>
      </c>
      <c r="Q8" s="20">
        <v>2024</v>
      </c>
      <c r="R8" s="7"/>
      <c r="S8" s="8"/>
      <c r="T8" s="9"/>
    </row>
    <row r="9" spans="3:20" ht="12.75" thickTop="1">
      <c r="C9" s="34" t="s">
        <v>39</v>
      </c>
      <c r="D9" s="83"/>
      <c r="E9" s="84"/>
      <c r="F9" s="93">
        <v>8944.76309236219</v>
      </c>
      <c r="G9" s="94">
        <v>7735</v>
      </c>
      <c r="H9" s="95">
        <v>7735</v>
      </c>
      <c r="I9" s="93">
        <v>7823.6</v>
      </c>
      <c r="J9" s="94">
        <v>6400</v>
      </c>
      <c r="K9" s="95">
        <v>6400</v>
      </c>
      <c r="L9" s="93">
        <v>1696.3596589418319</v>
      </c>
      <c r="M9" s="94">
        <v>1820</v>
      </c>
      <c r="N9" s="95">
        <v>1820</v>
      </c>
      <c r="O9" s="93">
        <v>575.1965665796426</v>
      </c>
      <c r="P9" s="94">
        <v>485</v>
      </c>
      <c r="Q9" s="95">
        <v>485</v>
      </c>
      <c r="R9" s="38" t="s">
        <v>12</v>
      </c>
      <c r="S9" s="83"/>
      <c r="T9" s="84"/>
    </row>
    <row r="10" spans="3:20" ht="12">
      <c r="C10" s="34" t="s">
        <v>41</v>
      </c>
      <c r="D10" s="83"/>
      <c r="E10" s="84"/>
      <c r="F10" s="93">
        <v>8.247</v>
      </c>
      <c r="G10" s="94">
        <v>9</v>
      </c>
      <c r="H10" s="95">
        <v>10</v>
      </c>
      <c r="I10" s="93">
        <v>6.907</v>
      </c>
      <c r="J10" s="94">
        <v>8</v>
      </c>
      <c r="K10" s="95">
        <v>9</v>
      </c>
      <c r="L10" s="93">
        <v>1.358</v>
      </c>
      <c r="M10" s="94">
        <v>1</v>
      </c>
      <c r="N10" s="95">
        <v>1</v>
      </c>
      <c r="O10" s="93">
        <v>0.018</v>
      </c>
      <c r="P10" s="94">
        <v>0</v>
      </c>
      <c r="Q10" s="95">
        <v>0</v>
      </c>
      <c r="R10" s="38" t="s">
        <v>14</v>
      </c>
      <c r="S10" s="83"/>
      <c r="T10" s="84"/>
    </row>
    <row r="11" spans="3:20" ht="12">
      <c r="C11" s="34" t="s">
        <v>42</v>
      </c>
      <c r="D11" s="83"/>
      <c r="E11" s="84"/>
      <c r="F11" s="93">
        <v>1182</v>
      </c>
      <c r="G11" s="94">
        <v>1010.9800000000001</v>
      </c>
      <c r="H11" s="95">
        <v>1094.344</v>
      </c>
      <c r="I11" s="93">
        <v>1699</v>
      </c>
      <c r="J11" s="94">
        <v>1359.2</v>
      </c>
      <c r="K11" s="95">
        <v>1454.344</v>
      </c>
      <c r="L11" s="93">
        <v>456</v>
      </c>
      <c r="M11" s="94">
        <v>332.88</v>
      </c>
      <c r="N11" s="95">
        <v>330</v>
      </c>
      <c r="O11" s="93">
        <v>973</v>
      </c>
      <c r="P11" s="94">
        <v>681.0999999999999</v>
      </c>
      <c r="Q11" s="95">
        <v>690</v>
      </c>
      <c r="R11" s="38" t="s">
        <v>29</v>
      </c>
      <c r="S11" s="83"/>
      <c r="T11" s="84"/>
    </row>
    <row r="12" spans="3:20" ht="12">
      <c r="C12" s="34" t="s">
        <v>43</v>
      </c>
      <c r="D12" s="83"/>
      <c r="E12" s="84"/>
      <c r="F12" s="93">
        <v>2278.2710955158977</v>
      </c>
      <c r="G12" s="94">
        <v>1935</v>
      </c>
      <c r="H12" s="95">
        <v>1940</v>
      </c>
      <c r="I12" s="93">
        <v>4400</v>
      </c>
      <c r="J12" s="94">
        <v>4400</v>
      </c>
      <c r="K12" s="95">
        <v>4400</v>
      </c>
      <c r="L12" s="93">
        <v>46.84968388102564</v>
      </c>
      <c r="M12" s="94">
        <v>35</v>
      </c>
      <c r="N12" s="95">
        <v>40</v>
      </c>
      <c r="O12" s="93">
        <v>2168.578588365128</v>
      </c>
      <c r="P12" s="94">
        <v>2500</v>
      </c>
      <c r="Q12" s="95">
        <v>2500</v>
      </c>
      <c r="R12" s="38" t="s">
        <v>15</v>
      </c>
      <c r="S12" s="83"/>
      <c r="T12" s="84"/>
    </row>
    <row r="13" spans="3:20" ht="12">
      <c r="C13" s="34" t="s">
        <v>44</v>
      </c>
      <c r="D13" s="83"/>
      <c r="E13" s="84"/>
      <c r="F13" s="93">
        <v>16494</v>
      </c>
      <c r="G13" s="94">
        <v>15111.721855000003</v>
      </c>
      <c r="H13" s="95">
        <v>15471.055642207895</v>
      </c>
      <c r="I13" s="93">
        <v>14376</v>
      </c>
      <c r="J13" s="94">
        <v>13378.269275000002</v>
      </c>
      <c r="K13" s="95">
        <v>13544.957804207896</v>
      </c>
      <c r="L13" s="93">
        <v>2324</v>
      </c>
      <c r="M13" s="94">
        <v>1926.4525800000001</v>
      </c>
      <c r="N13" s="95">
        <v>2119.097838</v>
      </c>
      <c r="O13" s="93">
        <v>206</v>
      </c>
      <c r="P13" s="94">
        <v>193</v>
      </c>
      <c r="Q13" s="95">
        <v>193</v>
      </c>
      <c r="R13" s="38" t="s">
        <v>16</v>
      </c>
      <c r="S13" s="83"/>
      <c r="T13" s="84"/>
    </row>
    <row r="14" spans="3:20" ht="12">
      <c r="C14" s="34" t="s">
        <v>45</v>
      </c>
      <c r="D14" s="83"/>
      <c r="E14" s="84"/>
      <c r="F14" s="93">
        <v>17420.46</v>
      </c>
      <c r="G14" s="94">
        <v>17700</v>
      </c>
      <c r="H14" s="95">
        <v>17700</v>
      </c>
      <c r="I14" s="93">
        <v>16366.217</v>
      </c>
      <c r="J14" s="94">
        <v>16500</v>
      </c>
      <c r="K14" s="95">
        <v>16500</v>
      </c>
      <c r="L14" s="93">
        <v>1876.4189999999999</v>
      </c>
      <c r="M14" s="94">
        <v>2000</v>
      </c>
      <c r="N14" s="95">
        <v>2000</v>
      </c>
      <c r="O14" s="93">
        <v>822.1759999999999</v>
      </c>
      <c r="P14" s="94">
        <v>800</v>
      </c>
      <c r="Q14" s="95">
        <v>800</v>
      </c>
      <c r="R14" s="38" t="s">
        <v>2</v>
      </c>
      <c r="S14" s="83"/>
      <c r="T14" s="84"/>
    </row>
    <row r="15" spans="3:20" ht="12">
      <c r="C15" s="34" t="s">
        <v>46</v>
      </c>
      <c r="D15" s="83"/>
      <c r="E15" s="84"/>
      <c r="F15" s="93">
        <v>15128.246</v>
      </c>
      <c r="G15" s="94">
        <v>13500</v>
      </c>
      <c r="H15" s="95">
        <v>12500</v>
      </c>
      <c r="I15" s="93">
        <v>16292.083999999999</v>
      </c>
      <c r="J15" s="94">
        <v>14500</v>
      </c>
      <c r="K15" s="95">
        <v>13500</v>
      </c>
      <c r="L15" s="93">
        <v>2015.109</v>
      </c>
      <c r="M15" s="94">
        <v>1500</v>
      </c>
      <c r="N15" s="95">
        <v>1500</v>
      </c>
      <c r="O15" s="93">
        <v>3178.947</v>
      </c>
      <c r="P15" s="94">
        <v>2500</v>
      </c>
      <c r="Q15" s="95">
        <v>2500</v>
      </c>
      <c r="R15" s="38" t="s">
        <v>17</v>
      </c>
      <c r="S15" s="83"/>
      <c r="T15" s="84"/>
    </row>
    <row r="16" spans="3:20" ht="12">
      <c r="C16" s="34" t="s">
        <v>47</v>
      </c>
      <c r="D16" s="83"/>
      <c r="E16" s="84"/>
      <c r="F16" s="93">
        <v>1209.2322624000003</v>
      </c>
      <c r="G16" s="94">
        <v>1022.1545383733238</v>
      </c>
      <c r="H16" s="95">
        <v>1057.4513027276137</v>
      </c>
      <c r="I16" s="93">
        <v>1136.832</v>
      </c>
      <c r="J16" s="94">
        <v>988.68037666666</v>
      </c>
      <c r="K16" s="95">
        <v>1014.83080095238</v>
      </c>
      <c r="L16" s="93">
        <v>111.6937296</v>
      </c>
      <c r="M16" s="94">
        <v>72.7676289066638</v>
      </c>
      <c r="N16" s="95">
        <v>81.9139689752337</v>
      </c>
      <c r="O16" s="93">
        <v>39.2934672</v>
      </c>
      <c r="P16" s="94">
        <v>39.2934672</v>
      </c>
      <c r="Q16" s="95">
        <v>39.2934672</v>
      </c>
      <c r="R16" s="38" t="s">
        <v>18</v>
      </c>
      <c r="S16" s="83"/>
      <c r="T16" s="84"/>
    </row>
    <row r="17" spans="3:20" ht="12">
      <c r="C17" s="34" t="s">
        <v>48</v>
      </c>
      <c r="D17" s="83"/>
      <c r="E17" s="84"/>
      <c r="F17" s="93">
        <v>4192.085</v>
      </c>
      <c r="G17" s="94">
        <v>4192.085</v>
      </c>
      <c r="H17" s="95">
        <v>4192.085</v>
      </c>
      <c r="I17" s="93">
        <v>3600</v>
      </c>
      <c r="J17" s="94">
        <v>3600</v>
      </c>
      <c r="K17" s="95">
        <v>3600</v>
      </c>
      <c r="L17" s="93">
        <v>1287.596</v>
      </c>
      <c r="M17" s="94">
        <v>1287.596</v>
      </c>
      <c r="N17" s="95">
        <v>1287.596</v>
      </c>
      <c r="O17" s="93">
        <v>695.5110000000001</v>
      </c>
      <c r="P17" s="94">
        <v>695.5110000000001</v>
      </c>
      <c r="Q17" s="95">
        <v>695.5110000000001</v>
      </c>
      <c r="R17" s="38" t="s">
        <v>19</v>
      </c>
      <c r="S17" s="83"/>
      <c r="T17" s="84"/>
    </row>
    <row r="18" spans="3:20" ht="12">
      <c r="C18" s="34" t="s">
        <v>49</v>
      </c>
      <c r="D18" s="83"/>
      <c r="E18" s="84"/>
      <c r="F18" s="93">
        <v>3593</v>
      </c>
      <c r="G18" s="94">
        <v>3250</v>
      </c>
      <c r="H18" s="95">
        <v>3250</v>
      </c>
      <c r="I18" s="93">
        <v>5616</v>
      </c>
      <c r="J18" s="94">
        <v>5000</v>
      </c>
      <c r="K18" s="95">
        <v>5000</v>
      </c>
      <c r="L18" s="93">
        <v>466</v>
      </c>
      <c r="M18" s="94">
        <v>450</v>
      </c>
      <c r="N18" s="95">
        <v>450</v>
      </c>
      <c r="O18" s="93">
        <v>2489</v>
      </c>
      <c r="P18" s="94">
        <v>2200</v>
      </c>
      <c r="Q18" s="95">
        <v>2200</v>
      </c>
      <c r="R18" s="38" t="s">
        <v>20</v>
      </c>
      <c r="S18" s="83"/>
      <c r="T18" s="84"/>
    </row>
    <row r="19" spans="3:20" ht="12">
      <c r="C19" s="34" t="s">
        <v>73</v>
      </c>
      <c r="D19" s="83"/>
      <c r="E19" s="84"/>
      <c r="F19" s="93">
        <v>521.96</v>
      </c>
      <c r="G19" s="94">
        <v>535.96</v>
      </c>
      <c r="H19" s="95">
        <v>535.96</v>
      </c>
      <c r="I19" s="93">
        <v>520.96</v>
      </c>
      <c r="J19" s="94">
        <v>520.96</v>
      </c>
      <c r="K19" s="95">
        <v>520.96</v>
      </c>
      <c r="L19" s="93">
        <v>137</v>
      </c>
      <c r="M19" s="94">
        <v>79</v>
      </c>
      <c r="N19" s="95">
        <v>79</v>
      </c>
      <c r="O19" s="93">
        <v>136</v>
      </c>
      <c r="P19" s="94">
        <v>64</v>
      </c>
      <c r="Q19" s="95">
        <v>64</v>
      </c>
      <c r="R19" s="38" t="s">
        <v>72</v>
      </c>
      <c r="S19" s="83"/>
      <c r="T19" s="84"/>
    </row>
    <row r="20" spans="3:20" ht="12">
      <c r="C20" s="34" t="s">
        <v>50</v>
      </c>
      <c r="D20" s="83"/>
      <c r="E20" s="84"/>
      <c r="F20" s="93">
        <v>2.469</v>
      </c>
      <c r="G20" s="94">
        <v>3</v>
      </c>
      <c r="H20" s="95">
        <v>3</v>
      </c>
      <c r="I20" s="93">
        <v>0</v>
      </c>
      <c r="J20" s="94">
        <v>0</v>
      </c>
      <c r="K20" s="95">
        <v>0</v>
      </c>
      <c r="L20" s="93">
        <v>2.469</v>
      </c>
      <c r="M20" s="94">
        <v>3</v>
      </c>
      <c r="N20" s="95">
        <v>3</v>
      </c>
      <c r="O20" s="93">
        <v>0</v>
      </c>
      <c r="P20" s="94">
        <v>0</v>
      </c>
      <c r="Q20" s="95">
        <v>0</v>
      </c>
      <c r="R20" s="38" t="s">
        <v>21</v>
      </c>
      <c r="S20" s="83"/>
      <c r="T20" s="84"/>
    </row>
    <row r="21" spans="3:20" ht="12">
      <c r="C21" s="34" t="s">
        <v>289</v>
      </c>
      <c r="D21" s="83"/>
      <c r="E21" s="84"/>
      <c r="F21" s="93">
        <v>44.330000000000005</v>
      </c>
      <c r="G21" s="94">
        <v>43.2515</v>
      </c>
      <c r="H21" s="95">
        <v>41.120999999999995</v>
      </c>
      <c r="I21" s="93">
        <v>44.325</v>
      </c>
      <c r="J21" s="94">
        <v>43.25</v>
      </c>
      <c r="K21" s="95">
        <v>41.12</v>
      </c>
      <c r="L21" s="93">
        <v>0.005</v>
      </c>
      <c r="M21" s="94">
        <v>0.0015</v>
      </c>
      <c r="N21" s="95">
        <v>0.001</v>
      </c>
      <c r="O21" s="93">
        <v>0</v>
      </c>
      <c r="P21" s="94">
        <v>0</v>
      </c>
      <c r="Q21" s="95">
        <v>0</v>
      </c>
      <c r="R21" s="38" t="s">
        <v>225</v>
      </c>
      <c r="S21" s="83"/>
      <c r="T21" s="84"/>
    </row>
    <row r="22" spans="3:20" ht="12">
      <c r="C22" s="34" t="s">
        <v>51</v>
      </c>
      <c r="D22" s="83"/>
      <c r="E22" s="84"/>
      <c r="F22" s="93">
        <v>396</v>
      </c>
      <c r="G22" s="94">
        <v>900</v>
      </c>
      <c r="H22" s="95">
        <v>895</v>
      </c>
      <c r="I22" s="93">
        <v>915</v>
      </c>
      <c r="J22" s="94">
        <v>900</v>
      </c>
      <c r="K22" s="95">
        <v>895</v>
      </c>
      <c r="L22" s="93">
        <v>198</v>
      </c>
      <c r="M22" s="94">
        <v>0</v>
      </c>
      <c r="N22" s="95">
        <v>0</v>
      </c>
      <c r="O22" s="93">
        <v>717</v>
      </c>
      <c r="P22" s="94">
        <v>0</v>
      </c>
      <c r="Q22" s="95">
        <v>0</v>
      </c>
      <c r="R22" s="38" t="s">
        <v>22</v>
      </c>
      <c r="S22" s="83"/>
      <c r="T22" s="84"/>
    </row>
    <row r="23" spans="3:20" ht="12">
      <c r="C23" s="34" t="s">
        <v>52</v>
      </c>
      <c r="D23" s="83"/>
      <c r="E23" s="84"/>
      <c r="F23" s="93">
        <v>15448.403</v>
      </c>
      <c r="G23" s="94">
        <v>15730</v>
      </c>
      <c r="H23" s="95">
        <v>16050</v>
      </c>
      <c r="I23" s="93">
        <v>14180.794</v>
      </c>
      <c r="J23" s="94">
        <v>14500</v>
      </c>
      <c r="K23" s="95">
        <v>14900</v>
      </c>
      <c r="L23" s="93">
        <v>1663.985</v>
      </c>
      <c r="M23" s="94">
        <v>1600</v>
      </c>
      <c r="N23" s="95">
        <v>1500</v>
      </c>
      <c r="O23" s="93">
        <v>396.376</v>
      </c>
      <c r="P23" s="94">
        <v>370</v>
      </c>
      <c r="Q23" s="95">
        <v>350</v>
      </c>
      <c r="R23" s="38" t="s">
        <v>232</v>
      </c>
      <c r="S23" s="83"/>
      <c r="T23" s="84"/>
    </row>
    <row r="24" spans="3:20" ht="12">
      <c r="C24" s="34" t="s">
        <v>53</v>
      </c>
      <c r="D24" s="83"/>
      <c r="E24" s="84"/>
      <c r="F24" s="93">
        <v>4135.768</v>
      </c>
      <c r="G24" s="94">
        <v>3600</v>
      </c>
      <c r="H24" s="95">
        <v>3730</v>
      </c>
      <c r="I24" s="93">
        <v>1865.467</v>
      </c>
      <c r="J24" s="94">
        <v>1870</v>
      </c>
      <c r="K24" s="95">
        <v>1890</v>
      </c>
      <c r="L24" s="93">
        <v>2435.301</v>
      </c>
      <c r="M24" s="94">
        <v>1900</v>
      </c>
      <c r="N24" s="95">
        <v>2000</v>
      </c>
      <c r="O24" s="93">
        <v>165</v>
      </c>
      <c r="P24" s="94">
        <v>170</v>
      </c>
      <c r="Q24" s="95">
        <v>160</v>
      </c>
      <c r="R24" s="38" t="s">
        <v>3</v>
      </c>
      <c r="S24" s="83"/>
      <c r="T24" s="84"/>
    </row>
    <row r="25" spans="3:20" ht="12">
      <c r="C25" s="34" t="s">
        <v>224</v>
      </c>
      <c r="D25" s="83"/>
      <c r="E25" s="84"/>
      <c r="F25" s="93">
        <v>716</v>
      </c>
      <c r="G25" s="94">
        <v>732</v>
      </c>
      <c r="H25" s="95">
        <v>761</v>
      </c>
      <c r="I25" s="93">
        <v>702</v>
      </c>
      <c r="J25" s="94">
        <v>725</v>
      </c>
      <c r="K25" s="95">
        <v>750</v>
      </c>
      <c r="L25" s="93">
        <v>15</v>
      </c>
      <c r="M25" s="94">
        <v>8</v>
      </c>
      <c r="N25" s="95">
        <v>12</v>
      </c>
      <c r="O25" s="93">
        <v>1</v>
      </c>
      <c r="P25" s="94">
        <v>1</v>
      </c>
      <c r="Q25" s="95">
        <v>1</v>
      </c>
      <c r="R25" s="38" t="s">
        <v>223</v>
      </c>
      <c r="S25" s="83"/>
      <c r="T25" s="84"/>
    </row>
    <row r="26" spans="3:20" ht="12">
      <c r="C26" s="34" t="s">
        <v>54</v>
      </c>
      <c r="D26" s="83"/>
      <c r="E26" s="84"/>
      <c r="F26" s="93">
        <v>1161.6660000000002</v>
      </c>
      <c r="G26" s="94">
        <v>1100</v>
      </c>
      <c r="H26" s="95">
        <v>1150</v>
      </c>
      <c r="I26" s="93">
        <v>1149.1570000000002</v>
      </c>
      <c r="J26" s="94">
        <v>1150</v>
      </c>
      <c r="K26" s="95">
        <v>1200</v>
      </c>
      <c r="L26" s="93">
        <v>322.697</v>
      </c>
      <c r="M26" s="94">
        <v>300</v>
      </c>
      <c r="N26" s="95">
        <v>300</v>
      </c>
      <c r="O26" s="93">
        <v>310.188</v>
      </c>
      <c r="P26" s="94">
        <v>350</v>
      </c>
      <c r="Q26" s="95">
        <v>350</v>
      </c>
      <c r="R26" s="38" t="s">
        <v>24</v>
      </c>
      <c r="S26" s="83"/>
      <c r="T26" s="84"/>
    </row>
    <row r="27" spans="3:20" ht="12">
      <c r="C27" s="34" t="s">
        <v>55</v>
      </c>
      <c r="D27" s="83"/>
      <c r="E27" s="84"/>
      <c r="F27" s="93">
        <v>525.333266869215</v>
      </c>
      <c r="G27" s="94">
        <v>450</v>
      </c>
      <c r="H27" s="95">
        <v>440</v>
      </c>
      <c r="I27" s="93">
        <v>1360</v>
      </c>
      <c r="J27" s="94">
        <v>1360</v>
      </c>
      <c r="K27" s="95">
        <v>1400</v>
      </c>
      <c r="L27" s="93">
        <v>272.742461434195</v>
      </c>
      <c r="M27" s="94">
        <v>240</v>
      </c>
      <c r="N27" s="95">
        <v>240</v>
      </c>
      <c r="O27" s="93">
        <v>1107.40919456498</v>
      </c>
      <c r="P27" s="94">
        <v>1150</v>
      </c>
      <c r="Q27" s="95">
        <v>1200</v>
      </c>
      <c r="R27" s="38" t="s">
        <v>25</v>
      </c>
      <c r="S27" s="83"/>
      <c r="T27" s="84"/>
    </row>
    <row r="28" spans="3:20" ht="12">
      <c r="C28" s="34" t="s">
        <v>56</v>
      </c>
      <c r="D28" s="83"/>
      <c r="E28" s="84"/>
      <c r="F28" s="93">
        <v>5168.553</v>
      </c>
      <c r="G28" s="94">
        <v>5603.465012225679</v>
      </c>
      <c r="H28" s="95">
        <v>5603.465012225679</v>
      </c>
      <c r="I28" s="93">
        <v>4569.678</v>
      </c>
      <c r="J28" s="94">
        <v>4848.7827822256795</v>
      </c>
      <c r="K28" s="95">
        <v>4848.7827822256795</v>
      </c>
      <c r="L28" s="93">
        <v>986.969</v>
      </c>
      <c r="M28" s="94">
        <v>1135.01435</v>
      </c>
      <c r="N28" s="95">
        <v>1135.01435</v>
      </c>
      <c r="O28" s="93">
        <v>388.094</v>
      </c>
      <c r="P28" s="94">
        <v>380.33212</v>
      </c>
      <c r="Q28" s="95">
        <v>380.33212</v>
      </c>
      <c r="R28" s="38" t="s">
        <v>26</v>
      </c>
      <c r="S28" s="83"/>
      <c r="T28" s="84"/>
    </row>
    <row r="29" spans="3:20" ht="12">
      <c r="C29" s="34" t="s">
        <v>57</v>
      </c>
      <c r="D29" s="83"/>
      <c r="E29" s="84"/>
      <c r="F29" s="93">
        <v>18602.37</v>
      </c>
      <c r="G29" s="94">
        <v>18350</v>
      </c>
      <c r="H29" s="95">
        <v>18250</v>
      </c>
      <c r="I29" s="93">
        <v>17430.14</v>
      </c>
      <c r="J29" s="94">
        <v>16900</v>
      </c>
      <c r="K29" s="95">
        <v>16800</v>
      </c>
      <c r="L29" s="93">
        <v>1609.23</v>
      </c>
      <c r="M29" s="94">
        <v>2000</v>
      </c>
      <c r="N29" s="95">
        <v>2000</v>
      </c>
      <c r="O29" s="93">
        <v>437</v>
      </c>
      <c r="P29" s="94">
        <v>550</v>
      </c>
      <c r="Q29" s="95">
        <v>550</v>
      </c>
      <c r="R29" s="38" t="s">
        <v>27</v>
      </c>
      <c r="S29" s="83"/>
      <c r="T29" s="84"/>
    </row>
    <row r="30" spans="3:20" ht="12">
      <c r="C30" s="34" t="s">
        <v>58</v>
      </c>
      <c r="D30" s="83"/>
      <c r="E30" s="84"/>
      <c r="F30" s="93">
        <v>1486</v>
      </c>
      <c r="G30" s="94">
        <v>1486</v>
      </c>
      <c r="H30" s="95">
        <v>1486</v>
      </c>
      <c r="I30" s="93">
        <v>772</v>
      </c>
      <c r="J30" s="94">
        <v>772</v>
      </c>
      <c r="K30" s="95">
        <v>772</v>
      </c>
      <c r="L30" s="93">
        <v>772</v>
      </c>
      <c r="M30" s="94">
        <v>772</v>
      </c>
      <c r="N30" s="95">
        <v>772</v>
      </c>
      <c r="O30" s="93">
        <v>58</v>
      </c>
      <c r="P30" s="94">
        <v>58</v>
      </c>
      <c r="Q30" s="95">
        <v>58</v>
      </c>
      <c r="R30" s="38" t="s">
        <v>28</v>
      </c>
      <c r="S30" s="83"/>
      <c r="T30" s="84"/>
    </row>
    <row r="31" spans="3:20" ht="12.75" thickBot="1">
      <c r="C31" s="34" t="s">
        <v>59</v>
      </c>
      <c r="D31" s="83"/>
      <c r="E31" s="84"/>
      <c r="F31" s="93">
        <v>2672.7543284969574</v>
      </c>
      <c r="G31" s="94">
        <v>2673</v>
      </c>
      <c r="H31" s="95">
        <v>2673</v>
      </c>
      <c r="I31" s="93">
        <v>2646.2432838808627</v>
      </c>
      <c r="J31" s="94">
        <v>2646</v>
      </c>
      <c r="K31" s="95">
        <v>2646</v>
      </c>
      <c r="L31" s="93">
        <v>95.82361824</v>
      </c>
      <c r="M31" s="94">
        <v>96</v>
      </c>
      <c r="N31" s="95">
        <v>96</v>
      </c>
      <c r="O31" s="93">
        <v>69.31257362390532</v>
      </c>
      <c r="P31" s="94">
        <v>69</v>
      </c>
      <c r="Q31" s="95">
        <v>69</v>
      </c>
      <c r="R31" s="38" t="s">
        <v>30</v>
      </c>
      <c r="S31" s="83"/>
      <c r="T31" s="84"/>
    </row>
    <row r="32" spans="3:20" ht="13.5" thickBot="1" thickTop="1">
      <c r="C32" s="14" t="s">
        <v>4</v>
      </c>
      <c r="D32" s="87"/>
      <c r="E32" s="88"/>
      <c r="F32" s="68">
        <v>121331.91104564426</v>
      </c>
      <c r="G32" s="69">
        <v>116672.617905599</v>
      </c>
      <c r="H32" s="70">
        <v>116568.48195716119</v>
      </c>
      <c r="I32" s="68">
        <v>117472.40428388088</v>
      </c>
      <c r="J32" s="69">
        <v>112370.14243389235</v>
      </c>
      <c r="K32" s="70">
        <v>112086.99538738596</v>
      </c>
      <c r="L32" s="68">
        <v>18792.607152097047</v>
      </c>
      <c r="M32" s="69">
        <v>17558.71205890666</v>
      </c>
      <c r="N32" s="70">
        <v>17766.623156975234</v>
      </c>
      <c r="O32" s="68">
        <v>14933.100390333655</v>
      </c>
      <c r="P32" s="69">
        <v>13256.236587200001</v>
      </c>
      <c r="Q32" s="70">
        <v>13285.136587199999</v>
      </c>
      <c r="R32" s="14" t="s">
        <v>4</v>
      </c>
      <c r="S32" s="87"/>
      <c r="T32" s="88"/>
    </row>
    <row r="33" spans="3:20" ht="12.75" thickTop="1">
      <c r="C33" s="80" t="s">
        <v>61</v>
      </c>
      <c r="D33" s="81"/>
      <c r="E33" s="82"/>
      <c r="F33" s="90">
        <v>21958.858505768803</v>
      </c>
      <c r="G33" s="91">
        <v>20820.9111628445</v>
      </c>
      <c r="H33" s="92">
        <v>20679.9857738396</v>
      </c>
      <c r="I33" s="90">
        <v>20285.4535057688</v>
      </c>
      <c r="J33" s="91">
        <v>18120.8233510103</v>
      </c>
      <c r="K33" s="92">
        <v>18110.9432112182</v>
      </c>
      <c r="L33" s="90">
        <v>2215.829</v>
      </c>
      <c r="M33" s="91">
        <v>3090.47504664799</v>
      </c>
      <c r="N33" s="92">
        <v>3036.52062408574</v>
      </c>
      <c r="O33" s="90">
        <v>542.424</v>
      </c>
      <c r="P33" s="91">
        <v>390.387234813789</v>
      </c>
      <c r="Q33" s="92">
        <v>467.478061464343</v>
      </c>
      <c r="R33" s="42" t="s">
        <v>1</v>
      </c>
      <c r="S33" s="81"/>
      <c r="T33" s="82"/>
    </row>
    <row r="34" spans="3:20" ht="12.75" thickBot="1">
      <c r="C34" s="56" t="s">
        <v>62</v>
      </c>
      <c r="D34" s="85"/>
      <c r="E34" s="86"/>
      <c r="F34" s="96">
        <v>55812.44</v>
      </c>
      <c r="G34" s="97">
        <v>56602</v>
      </c>
      <c r="H34" s="98">
        <v>57224</v>
      </c>
      <c r="I34" s="96">
        <v>62262</v>
      </c>
      <c r="J34" s="97">
        <v>63114</v>
      </c>
      <c r="K34" s="98">
        <v>63899</v>
      </c>
      <c r="L34" s="96">
        <v>284.64</v>
      </c>
      <c r="M34" s="97">
        <v>286</v>
      </c>
      <c r="N34" s="98">
        <v>286</v>
      </c>
      <c r="O34" s="96">
        <v>6734.2</v>
      </c>
      <c r="P34" s="97">
        <v>6798</v>
      </c>
      <c r="Q34" s="98">
        <v>6961</v>
      </c>
      <c r="R34" s="57" t="s">
        <v>32</v>
      </c>
      <c r="S34" s="85"/>
      <c r="T34" s="86"/>
    </row>
    <row r="35" spans="3:20" ht="13.5" thickBot="1" thickTop="1">
      <c r="C35" s="14" t="s">
        <v>5</v>
      </c>
      <c r="D35" s="12"/>
      <c r="E35" s="13"/>
      <c r="F35" s="68">
        <v>77771.2985057688</v>
      </c>
      <c r="G35" s="69">
        <v>77422.9111628445</v>
      </c>
      <c r="H35" s="70">
        <v>77903.9857738396</v>
      </c>
      <c r="I35" s="68">
        <v>82547.4535057688</v>
      </c>
      <c r="J35" s="69">
        <v>81234.8233510103</v>
      </c>
      <c r="K35" s="70">
        <v>82009.9432112182</v>
      </c>
      <c r="L35" s="68">
        <v>2500.469</v>
      </c>
      <c r="M35" s="69">
        <v>3376.47504664799</v>
      </c>
      <c r="N35" s="70">
        <v>3322.52062408574</v>
      </c>
      <c r="O35" s="68">
        <v>7276.624</v>
      </c>
      <c r="P35" s="69">
        <v>7188.387234813789</v>
      </c>
      <c r="Q35" s="70">
        <v>7428.478061464343</v>
      </c>
      <c r="R35" s="17" t="s">
        <v>63</v>
      </c>
      <c r="S35" s="8"/>
      <c r="T35" s="9"/>
    </row>
    <row r="36" ht="12.75" thickTop="1"/>
  </sheetData>
  <sheetProtection/>
  <mergeCells count="12">
    <mergeCell ref="C7:E7"/>
    <mergeCell ref="F7:H7"/>
    <mergeCell ref="I7:K7"/>
    <mergeCell ref="L7:N7"/>
    <mergeCell ref="O7:Q7"/>
    <mergeCell ref="R7:T7"/>
    <mergeCell ref="C2:T2"/>
    <mergeCell ref="F3:K3"/>
    <mergeCell ref="L3:Q3"/>
    <mergeCell ref="C4:T4"/>
    <mergeCell ref="K5:L5"/>
    <mergeCell ref="F6:H6"/>
  </mergeCells>
  <conditionalFormatting sqref="C9:R35">
    <cfRule type="expression" priority="1" dxfId="0" stopIfTrue="1">
      <formula>AA9&gt;2</formula>
    </cfRule>
  </conditionalFormatting>
  <printOptions/>
  <pageMargins left="0.7" right="0.7" top="0.75" bottom="0.75" header="0.3" footer="0.3"/>
  <pageSetup horizontalDpi="1200" verticalDpi="12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2:T35"/>
  <sheetViews>
    <sheetView zoomScalePageLayoutView="0" workbookViewId="0" topLeftCell="A1">
      <selection activeCell="F29" sqref="F29"/>
    </sheetView>
  </sheetViews>
  <sheetFormatPr defaultColWidth="9.140625" defaultRowHeight="12.75"/>
  <sheetData>
    <row r="2" spans="3:20" ht="12.75">
      <c r="C2" s="146" t="s">
        <v>237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6:17" ht="12.75">
      <c r="F3" s="146" t="s">
        <v>266</v>
      </c>
      <c r="G3" s="146"/>
      <c r="H3" s="146"/>
      <c r="I3" s="146"/>
      <c r="J3" s="146"/>
      <c r="K3" s="146"/>
      <c r="L3" s="146" t="s">
        <v>267</v>
      </c>
      <c r="M3" s="146"/>
      <c r="N3" s="146"/>
      <c r="O3" s="146"/>
      <c r="P3" s="146"/>
      <c r="Q3" s="146"/>
    </row>
    <row r="4" spans="3:20" ht="12">
      <c r="C4" s="147" t="s">
        <v>286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1:15" ht="12.75" thickBot="1">
      <c r="K5" s="148" t="s">
        <v>181</v>
      </c>
      <c r="L5" s="148"/>
      <c r="N5" s="11"/>
      <c r="O5" s="11"/>
    </row>
    <row r="6" spans="3:20" ht="12.75" thickTop="1">
      <c r="C6" s="2"/>
      <c r="D6" s="3"/>
      <c r="E6" s="4"/>
      <c r="F6" s="149" t="s">
        <v>6</v>
      </c>
      <c r="G6" s="150"/>
      <c r="H6" s="151"/>
      <c r="I6" s="2"/>
      <c r="J6" s="3"/>
      <c r="K6" s="4"/>
      <c r="L6" s="16" t="s">
        <v>34</v>
      </c>
      <c r="M6" s="3"/>
      <c r="N6" s="4"/>
      <c r="O6" s="16" t="s">
        <v>33</v>
      </c>
      <c r="P6" s="3"/>
      <c r="Q6" s="4"/>
      <c r="R6" s="2"/>
      <c r="S6" s="3"/>
      <c r="T6" s="4"/>
    </row>
    <row r="7" spans="3:20" ht="12">
      <c r="C7" s="152" t="s">
        <v>0</v>
      </c>
      <c r="D7" s="153"/>
      <c r="E7" s="154"/>
      <c r="F7" s="152" t="s">
        <v>7</v>
      </c>
      <c r="G7" s="153"/>
      <c r="H7" s="154"/>
      <c r="I7" s="152" t="s">
        <v>8</v>
      </c>
      <c r="J7" s="153"/>
      <c r="K7" s="154"/>
      <c r="L7" s="152" t="s">
        <v>9</v>
      </c>
      <c r="M7" s="153"/>
      <c r="N7" s="154"/>
      <c r="O7" s="152" t="s">
        <v>10</v>
      </c>
      <c r="P7" s="153"/>
      <c r="Q7" s="154"/>
      <c r="R7" s="152" t="s">
        <v>11</v>
      </c>
      <c r="S7" s="153"/>
      <c r="T7" s="154"/>
    </row>
    <row r="8" spans="3:20" ht="12.75" thickBot="1">
      <c r="C8" s="7"/>
      <c r="D8" s="8"/>
      <c r="E8" s="9"/>
      <c r="F8" s="21">
        <v>2022</v>
      </c>
      <c r="G8" s="22">
        <v>2023</v>
      </c>
      <c r="H8" s="20">
        <v>2024</v>
      </c>
      <c r="I8" s="21">
        <v>2022</v>
      </c>
      <c r="J8" s="22">
        <v>2023</v>
      </c>
      <c r="K8" s="20">
        <v>2024</v>
      </c>
      <c r="L8" s="21">
        <v>2022</v>
      </c>
      <c r="M8" s="22">
        <v>2023</v>
      </c>
      <c r="N8" s="20">
        <v>2024</v>
      </c>
      <c r="O8" s="21">
        <v>2022</v>
      </c>
      <c r="P8" s="22">
        <v>2023</v>
      </c>
      <c r="Q8" s="20">
        <v>2024</v>
      </c>
      <c r="R8" s="7"/>
      <c r="S8" s="8"/>
      <c r="T8" s="9"/>
    </row>
    <row r="9" spans="3:20" ht="12.75" thickTop="1">
      <c r="C9" s="34" t="s">
        <v>39</v>
      </c>
      <c r="D9" s="83"/>
      <c r="E9" s="84"/>
      <c r="F9" s="93">
        <v>1289.536</v>
      </c>
      <c r="G9" s="94">
        <v>1497</v>
      </c>
      <c r="H9" s="95">
        <v>1450</v>
      </c>
      <c r="I9" s="93">
        <v>1691</v>
      </c>
      <c r="J9" s="94">
        <v>1938</v>
      </c>
      <c r="K9" s="95">
        <v>2050</v>
      </c>
      <c r="L9" s="93">
        <v>343.958</v>
      </c>
      <c r="M9" s="94">
        <v>309</v>
      </c>
      <c r="N9" s="95">
        <v>300</v>
      </c>
      <c r="O9" s="93">
        <v>745.422</v>
      </c>
      <c r="P9" s="94">
        <v>750</v>
      </c>
      <c r="Q9" s="95">
        <v>900</v>
      </c>
      <c r="R9" s="38" t="s">
        <v>12</v>
      </c>
      <c r="S9" s="83"/>
      <c r="T9" s="84"/>
    </row>
    <row r="10" spans="3:20" ht="12">
      <c r="C10" s="34" t="s">
        <v>41</v>
      </c>
      <c r="D10" s="83"/>
      <c r="E10" s="84"/>
      <c r="F10" s="93">
        <v>7.696</v>
      </c>
      <c r="G10" s="94">
        <v>5</v>
      </c>
      <c r="H10" s="95">
        <v>5</v>
      </c>
      <c r="I10" s="93">
        <v>0</v>
      </c>
      <c r="J10" s="94">
        <v>0</v>
      </c>
      <c r="K10" s="95">
        <v>0</v>
      </c>
      <c r="L10" s="93">
        <v>7.696</v>
      </c>
      <c r="M10" s="94">
        <v>5</v>
      </c>
      <c r="N10" s="95">
        <v>5</v>
      </c>
      <c r="O10" s="93">
        <v>0</v>
      </c>
      <c r="P10" s="94">
        <v>0</v>
      </c>
      <c r="Q10" s="95">
        <v>0</v>
      </c>
      <c r="R10" s="38" t="s">
        <v>14</v>
      </c>
      <c r="S10" s="83"/>
      <c r="T10" s="84"/>
    </row>
    <row r="11" spans="3:20" ht="12">
      <c r="C11" s="34" t="s">
        <v>42</v>
      </c>
      <c r="D11" s="83"/>
      <c r="E11" s="84"/>
      <c r="F11" s="93">
        <v>234</v>
      </c>
      <c r="G11" s="94">
        <v>214.54000000000002</v>
      </c>
      <c r="H11" s="95">
        <v>225.26700000000008</v>
      </c>
      <c r="I11" s="93">
        <v>540</v>
      </c>
      <c r="J11" s="94">
        <v>459</v>
      </c>
      <c r="K11" s="95">
        <v>481.95000000000005</v>
      </c>
      <c r="L11" s="93">
        <v>38</v>
      </c>
      <c r="M11" s="94">
        <v>37.62</v>
      </c>
      <c r="N11" s="95">
        <v>39.501</v>
      </c>
      <c r="O11" s="93">
        <v>344</v>
      </c>
      <c r="P11" s="94">
        <v>282.08</v>
      </c>
      <c r="Q11" s="95">
        <v>296.18399999999997</v>
      </c>
      <c r="R11" s="38" t="s">
        <v>29</v>
      </c>
      <c r="S11" s="83"/>
      <c r="T11" s="84"/>
    </row>
    <row r="12" spans="3:20" ht="12">
      <c r="C12" s="34" t="s">
        <v>43</v>
      </c>
      <c r="D12" s="83"/>
      <c r="E12" s="84"/>
      <c r="F12" s="93">
        <v>283.7351067000001</v>
      </c>
      <c r="G12" s="94">
        <v>300</v>
      </c>
      <c r="H12" s="95">
        <v>230</v>
      </c>
      <c r="I12" s="93">
        <v>1650</v>
      </c>
      <c r="J12" s="94">
        <v>1350</v>
      </c>
      <c r="K12" s="95">
        <v>1300</v>
      </c>
      <c r="L12" s="93">
        <v>11.705468600000001</v>
      </c>
      <c r="M12" s="94">
        <v>50</v>
      </c>
      <c r="N12" s="95">
        <v>30</v>
      </c>
      <c r="O12" s="93">
        <v>1377.9703619</v>
      </c>
      <c r="P12" s="94">
        <v>1100</v>
      </c>
      <c r="Q12" s="95">
        <v>1100</v>
      </c>
      <c r="R12" s="38" t="s">
        <v>15</v>
      </c>
      <c r="S12" s="83"/>
      <c r="T12" s="84"/>
    </row>
    <row r="13" spans="3:20" ht="12">
      <c r="C13" s="34" t="s">
        <v>44</v>
      </c>
      <c r="D13" s="83"/>
      <c r="E13" s="84"/>
      <c r="F13" s="93">
        <v>530</v>
      </c>
      <c r="G13" s="94">
        <v>541</v>
      </c>
      <c r="H13" s="95">
        <v>562</v>
      </c>
      <c r="I13" s="93">
        <v>360</v>
      </c>
      <c r="J13" s="94">
        <v>380</v>
      </c>
      <c r="K13" s="95">
        <v>405</v>
      </c>
      <c r="L13" s="93">
        <v>188</v>
      </c>
      <c r="M13" s="94">
        <v>163</v>
      </c>
      <c r="N13" s="95">
        <v>160</v>
      </c>
      <c r="O13" s="93">
        <v>18</v>
      </c>
      <c r="P13" s="94">
        <v>2</v>
      </c>
      <c r="Q13" s="95">
        <v>3</v>
      </c>
      <c r="R13" s="38" t="s">
        <v>16</v>
      </c>
      <c r="S13" s="83"/>
      <c r="T13" s="84"/>
    </row>
    <row r="14" spans="3:20" ht="12">
      <c r="C14" s="34" t="s">
        <v>45</v>
      </c>
      <c r="D14" s="83"/>
      <c r="E14" s="84"/>
      <c r="F14" s="93">
        <v>2735.241</v>
      </c>
      <c r="G14" s="94">
        <v>3260</v>
      </c>
      <c r="H14" s="95">
        <v>3660</v>
      </c>
      <c r="I14" s="93">
        <v>2050</v>
      </c>
      <c r="J14" s="94">
        <v>2250</v>
      </c>
      <c r="K14" s="95">
        <v>2450</v>
      </c>
      <c r="L14" s="93">
        <v>775.241</v>
      </c>
      <c r="M14" s="94">
        <v>1100</v>
      </c>
      <c r="N14" s="95">
        <v>1300</v>
      </c>
      <c r="O14" s="93">
        <v>90</v>
      </c>
      <c r="P14" s="94">
        <v>90</v>
      </c>
      <c r="Q14" s="95">
        <v>90</v>
      </c>
      <c r="R14" s="38" t="s">
        <v>2</v>
      </c>
      <c r="S14" s="83"/>
      <c r="T14" s="84"/>
    </row>
    <row r="15" spans="3:20" ht="12">
      <c r="C15" s="34" t="s">
        <v>46</v>
      </c>
      <c r="D15" s="83"/>
      <c r="E15" s="84"/>
      <c r="F15" s="93">
        <v>3328</v>
      </c>
      <c r="G15" s="94">
        <v>3540</v>
      </c>
      <c r="H15" s="95">
        <v>3720</v>
      </c>
      <c r="I15" s="93">
        <v>3569</v>
      </c>
      <c r="J15" s="94">
        <v>3700</v>
      </c>
      <c r="K15" s="95">
        <v>3900</v>
      </c>
      <c r="L15" s="93">
        <v>443</v>
      </c>
      <c r="M15" s="94">
        <v>480</v>
      </c>
      <c r="N15" s="95">
        <v>420</v>
      </c>
      <c r="O15" s="93">
        <v>684</v>
      </c>
      <c r="P15" s="94">
        <v>640</v>
      </c>
      <c r="Q15" s="95">
        <v>600</v>
      </c>
      <c r="R15" s="38" t="s">
        <v>17</v>
      </c>
      <c r="S15" s="83"/>
      <c r="T15" s="84"/>
    </row>
    <row r="16" spans="3:20" ht="12">
      <c r="C16" s="34" t="s">
        <v>47</v>
      </c>
      <c r="D16" s="83"/>
      <c r="E16" s="84"/>
      <c r="F16" s="93">
        <v>62.943007</v>
      </c>
      <c r="G16" s="94">
        <v>44.4822059333346</v>
      </c>
      <c r="H16" s="95">
        <v>49.539558961906295</v>
      </c>
      <c r="I16" s="93">
        <v>62.18</v>
      </c>
      <c r="J16" s="94">
        <v>42.918333333335</v>
      </c>
      <c r="K16" s="95">
        <v>49.1027619047636</v>
      </c>
      <c r="L16" s="93">
        <v>11.453231</v>
      </c>
      <c r="M16" s="94">
        <v>13.1822392666663</v>
      </c>
      <c r="N16" s="95">
        <v>12.1398208666665</v>
      </c>
      <c r="O16" s="93">
        <v>10.690224</v>
      </c>
      <c r="P16" s="94">
        <v>11.6183666666667</v>
      </c>
      <c r="Q16" s="95">
        <v>11.7030238095238</v>
      </c>
      <c r="R16" s="38" t="s">
        <v>18</v>
      </c>
      <c r="S16" s="83"/>
      <c r="T16" s="84"/>
    </row>
    <row r="17" spans="3:20" ht="12">
      <c r="C17" s="34" t="s">
        <v>48</v>
      </c>
      <c r="D17" s="83"/>
      <c r="E17" s="84"/>
      <c r="F17" s="93">
        <v>2358.522</v>
      </c>
      <c r="G17" s="94">
        <v>2358.522</v>
      </c>
      <c r="H17" s="95">
        <v>2358.522</v>
      </c>
      <c r="I17" s="93">
        <v>450</v>
      </c>
      <c r="J17" s="94">
        <v>450</v>
      </c>
      <c r="K17" s="95">
        <v>450</v>
      </c>
      <c r="L17" s="93">
        <v>1915.516</v>
      </c>
      <c r="M17" s="94">
        <v>1915.516</v>
      </c>
      <c r="N17" s="95">
        <v>1915.516</v>
      </c>
      <c r="O17" s="93">
        <v>6.994</v>
      </c>
      <c r="P17" s="94">
        <v>6.994</v>
      </c>
      <c r="Q17" s="95">
        <v>6.994</v>
      </c>
      <c r="R17" s="38" t="s">
        <v>19</v>
      </c>
      <c r="S17" s="83"/>
      <c r="T17" s="84"/>
    </row>
    <row r="18" spans="3:20" ht="12">
      <c r="C18" s="34" t="s">
        <v>49</v>
      </c>
      <c r="D18" s="83"/>
      <c r="E18" s="84"/>
      <c r="F18" s="93">
        <v>620.6</v>
      </c>
      <c r="G18" s="94">
        <v>750</v>
      </c>
      <c r="H18" s="95">
        <v>750</v>
      </c>
      <c r="I18" s="93">
        <v>1980</v>
      </c>
      <c r="J18" s="94">
        <v>2000</v>
      </c>
      <c r="K18" s="95">
        <v>2000</v>
      </c>
      <c r="L18" s="93">
        <v>325.6</v>
      </c>
      <c r="M18" s="94">
        <v>350</v>
      </c>
      <c r="N18" s="95">
        <v>350</v>
      </c>
      <c r="O18" s="93">
        <v>1685</v>
      </c>
      <c r="P18" s="94">
        <v>1600</v>
      </c>
      <c r="Q18" s="95">
        <v>1600</v>
      </c>
      <c r="R18" s="38" t="s">
        <v>20</v>
      </c>
      <c r="S18" s="83"/>
      <c r="T18" s="84"/>
    </row>
    <row r="19" spans="3:20" ht="12">
      <c r="C19" s="34" t="s">
        <v>73</v>
      </c>
      <c r="D19" s="83"/>
      <c r="E19" s="84"/>
      <c r="F19" s="93">
        <v>61.415</v>
      </c>
      <c r="G19" s="94">
        <v>72</v>
      </c>
      <c r="H19" s="95">
        <v>72</v>
      </c>
      <c r="I19" s="93">
        <v>63</v>
      </c>
      <c r="J19" s="94">
        <v>63</v>
      </c>
      <c r="K19" s="95">
        <v>63</v>
      </c>
      <c r="L19" s="93">
        <v>17</v>
      </c>
      <c r="M19" s="94">
        <v>11</v>
      </c>
      <c r="N19" s="95">
        <v>11</v>
      </c>
      <c r="O19" s="93">
        <v>18.585</v>
      </c>
      <c r="P19" s="94">
        <v>2</v>
      </c>
      <c r="Q19" s="95">
        <v>2</v>
      </c>
      <c r="R19" s="38" t="s">
        <v>72</v>
      </c>
      <c r="S19" s="83"/>
      <c r="T19" s="84"/>
    </row>
    <row r="20" spans="3:20" ht="12">
      <c r="C20" s="34" t="s">
        <v>50</v>
      </c>
      <c r="D20" s="83"/>
      <c r="E20" s="84"/>
      <c r="F20" s="93">
        <v>0.668</v>
      </c>
      <c r="G20" s="94">
        <v>1</v>
      </c>
      <c r="H20" s="95">
        <v>1</v>
      </c>
      <c r="I20" s="93">
        <v>0</v>
      </c>
      <c r="J20" s="94">
        <v>0</v>
      </c>
      <c r="K20" s="95">
        <v>0</v>
      </c>
      <c r="L20" s="93">
        <v>0.668</v>
      </c>
      <c r="M20" s="94">
        <v>1</v>
      </c>
      <c r="N20" s="95">
        <v>1</v>
      </c>
      <c r="O20" s="93">
        <v>0</v>
      </c>
      <c r="P20" s="94">
        <v>0</v>
      </c>
      <c r="Q20" s="95">
        <v>0</v>
      </c>
      <c r="R20" s="38" t="s">
        <v>21</v>
      </c>
      <c r="S20" s="83"/>
      <c r="T20" s="84"/>
    </row>
    <row r="21" spans="3:20" ht="12">
      <c r="C21" s="34" t="s">
        <v>289</v>
      </c>
      <c r="D21" s="83"/>
      <c r="E21" s="84"/>
      <c r="F21" s="93">
        <v>18</v>
      </c>
      <c r="G21" s="94">
        <v>25</v>
      </c>
      <c r="H21" s="95">
        <v>26</v>
      </c>
      <c r="I21" s="93">
        <v>83</v>
      </c>
      <c r="J21" s="94">
        <v>84</v>
      </c>
      <c r="K21" s="95">
        <v>84</v>
      </c>
      <c r="L21" s="93">
        <v>0</v>
      </c>
      <c r="M21" s="94">
        <v>0</v>
      </c>
      <c r="N21" s="95">
        <v>0</v>
      </c>
      <c r="O21" s="93">
        <v>65</v>
      </c>
      <c r="P21" s="94">
        <v>59</v>
      </c>
      <c r="Q21" s="95">
        <v>58</v>
      </c>
      <c r="R21" s="38" t="s">
        <v>225</v>
      </c>
      <c r="S21" s="83"/>
      <c r="T21" s="84"/>
    </row>
    <row r="22" spans="3:20" ht="12">
      <c r="C22" s="34" t="s">
        <v>51</v>
      </c>
      <c r="D22" s="83"/>
      <c r="E22" s="84"/>
      <c r="F22" s="93">
        <v>5354.2</v>
      </c>
      <c r="G22" s="94">
        <v>5354</v>
      </c>
      <c r="H22" s="95">
        <v>5354</v>
      </c>
      <c r="I22" s="93">
        <v>268.2</v>
      </c>
      <c r="J22" s="94">
        <v>268</v>
      </c>
      <c r="K22" s="95">
        <v>268</v>
      </c>
      <c r="L22" s="93">
        <v>5551</v>
      </c>
      <c r="M22" s="94">
        <v>5551</v>
      </c>
      <c r="N22" s="95">
        <v>5551</v>
      </c>
      <c r="O22" s="93">
        <v>465</v>
      </c>
      <c r="P22" s="94">
        <v>465</v>
      </c>
      <c r="Q22" s="95">
        <v>465</v>
      </c>
      <c r="R22" s="38" t="s">
        <v>22</v>
      </c>
      <c r="S22" s="83"/>
      <c r="T22" s="84"/>
    </row>
    <row r="23" spans="3:20" ht="12">
      <c r="C23" s="34" t="s">
        <v>52</v>
      </c>
      <c r="D23" s="83"/>
      <c r="E23" s="84"/>
      <c r="F23" s="93">
        <v>841.501</v>
      </c>
      <c r="G23" s="94">
        <v>920</v>
      </c>
      <c r="H23" s="95">
        <v>1100</v>
      </c>
      <c r="I23" s="93">
        <v>1152.021</v>
      </c>
      <c r="J23" s="94">
        <v>1200</v>
      </c>
      <c r="K23" s="95">
        <v>1350</v>
      </c>
      <c r="L23" s="93">
        <v>366.358</v>
      </c>
      <c r="M23" s="94">
        <v>370</v>
      </c>
      <c r="N23" s="95">
        <v>380</v>
      </c>
      <c r="O23" s="93">
        <v>676.878</v>
      </c>
      <c r="P23" s="94">
        <v>650</v>
      </c>
      <c r="Q23" s="95">
        <v>630</v>
      </c>
      <c r="R23" s="38" t="s">
        <v>23</v>
      </c>
      <c r="S23" s="83"/>
      <c r="T23" s="84"/>
    </row>
    <row r="24" spans="3:20" ht="12">
      <c r="C24" s="34" t="s">
        <v>53</v>
      </c>
      <c r="D24" s="83"/>
      <c r="E24" s="84"/>
      <c r="F24" s="93">
        <v>227.95100000000002</v>
      </c>
      <c r="G24" s="94">
        <v>225</v>
      </c>
      <c r="H24" s="95">
        <v>220</v>
      </c>
      <c r="I24" s="93">
        <v>747</v>
      </c>
      <c r="J24" s="94">
        <v>740</v>
      </c>
      <c r="K24" s="95">
        <v>735</v>
      </c>
      <c r="L24" s="93">
        <v>4</v>
      </c>
      <c r="M24" s="94">
        <v>5</v>
      </c>
      <c r="N24" s="95">
        <v>5</v>
      </c>
      <c r="O24" s="93">
        <v>523.049</v>
      </c>
      <c r="P24" s="94">
        <v>520</v>
      </c>
      <c r="Q24" s="95">
        <v>520</v>
      </c>
      <c r="R24" s="38" t="s">
        <v>3</v>
      </c>
      <c r="S24" s="83"/>
      <c r="T24" s="84"/>
    </row>
    <row r="25" spans="3:20" ht="12">
      <c r="C25" s="34" t="s">
        <v>224</v>
      </c>
      <c r="D25" s="83"/>
      <c r="E25" s="84"/>
      <c r="F25" s="93">
        <v>478</v>
      </c>
      <c r="G25" s="94">
        <v>460</v>
      </c>
      <c r="H25" s="95">
        <v>485</v>
      </c>
      <c r="I25" s="93">
        <v>418</v>
      </c>
      <c r="J25" s="94">
        <v>450</v>
      </c>
      <c r="K25" s="95">
        <v>480</v>
      </c>
      <c r="L25" s="93">
        <v>83</v>
      </c>
      <c r="M25" s="94">
        <v>70</v>
      </c>
      <c r="N25" s="95">
        <v>80</v>
      </c>
      <c r="O25" s="93">
        <v>23</v>
      </c>
      <c r="P25" s="94">
        <v>60</v>
      </c>
      <c r="Q25" s="95">
        <v>75</v>
      </c>
      <c r="R25" s="38" t="s">
        <v>223</v>
      </c>
      <c r="S25" s="83"/>
      <c r="T25" s="84"/>
    </row>
    <row r="26" spans="3:20" ht="12">
      <c r="C26" s="34" t="s">
        <v>54</v>
      </c>
      <c r="D26" s="83"/>
      <c r="E26" s="84"/>
      <c r="F26" s="93">
        <v>22.156000000000006</v>
      </c>
      <c r="G26" s="94">
        <v>175</v>
      </c>
      <c r="H26" s="95">
        <v>175</v>
      </c>
      <c r="I26" s="93">
        <v>390</v>
      </c>
      <c r="J26" s="94">
        <v>450</v>
      </c>
      <c r="K26" s="95">
        <v>450</v>
      </c>
      <c r="L26" s="93">
        <v>46.786</v>
      </c>
      <c r="M26" s="94">
        <v>75</v>
      </c>
      <c r="N26" s="95">
        <v>75</v>
      </c>
      <c r="O26" s="93">
        <v>414.63</v>
      </c>
      <c r="P26" s="94">
        <v>350</v>
      </c>
      <c r="Q26" s="95">
        <v>350</v>
      </c>
      <c r="R26" s="38" t="s">
        <v>24</v>
      </c>
      <c r="S26" s="83"/>
      <c r="T26" s="84"/>
    </row>
    <row r="27" spans="3:20" ht="12">
      <c r="C27" s="34" t="s">
        <v>55</v>
      </c>
      <c r="D27" s="83"/>
      <c r="E27" s="84"/>
      <c r="F27" s="93">
        <v>124.93480793100001</v>
      </c>
      <c r="G27" s="94">
        <v>155</v>
      </c>
      <c r="H27" s="95">
        <v>150</v>
      </c>
      <c r="I27" s="93">
        <v>164</v>
      </c>
      <c r="J27" s="94">
        <v>175</v>
      </c>
      <c r="K27" s="95">
        <v>180</v>
      </c>
      <c r="L27" s="93">
        <v>125.61392775</v>
      </c>
      <c r="M27" s="94">
        <v>120</v>
      </c>
      <c r="N27" s="95">
        <v>130</v>
      </c>
      <c r="O27" s="93">
        <v>164.679119819</v>
      </c>
      <c r="P27" s="94">
        <v>140</v>
      </c>
      <c r="Q27" s="95">
        <v>160</v>
      </c>
      <c r="R27" s="38" t="s">
        <v>25</v>
      </c>
      <c r="S27" s="83"/>
      <c r="T27" s="84"/>
    </row>
    <row r="28" spans="3:20" ht="12">
      <c r="C28" s="34" t="s">
        <v>56</v>
      </c>
      <c r="D28" s="83"/>
      <c r="E28" s="84"/>
      <c r="F28" s="93">
        <v>866.558</v>
      </c>
      <c r="G28" s="94">
        <v>907.246</v>
      </c>
      <c r="H28" s="95">
        <v>907.246</v>
      </c>
      <c r="I28" s="93">
        <v>1007.246</v>
      </c>
      <c r="J28" s="94">
        <v>1007.246</v>
      </c>
      <c r="K28" s="95">
        <v>1007.246</v>
      </c>
      <c r="L28" s="93">
        <v>65.216</v>
      </c>
      <c r="M28" s="94">
        <v>46</v>
      </c>
      <c r="N28" s="95">
        <v>46</v>
      </c>
      <c r="O28" s="93">
        <v>205.904</v>
      </c>
      <c r="P28" s="94">
        <v>146</v>
      </c>
      <c r="Q28" s="95">
        <v>146</v>
      </c>
      <c r="R28" s="38" t="s">
        <v>26</v>
      </c>
      <c r="S28" s="83"/>
      <c r="T28" s="84"/>
    </row>
    <row r="29" spans="3:20" ht="12">
      <c r="C29" s="34" t="s">
        <v>57</v>
      </c>
      <c r="D29" s="83"/>
      <c r="E29" s="84"/>
      <c r="F29" s="93">
        <v>1775.715</v>
      </c>
      <c r="G29" s="94">
        <v>1800</v>
      </c>
      <c r="H29" s="95">
        <v>1850</v>
      </c>
      <c r="I29" s="93">
        <v>1809</v>
      </c>
      <c r="J29" s="94">
        <v>1750</v>
      </c>
      <c r="K29" s="95">
        <v>1800</v>
      </c>
      <c r="L29" s="93">
        <v>198.715</v>
      </c>
      <c r="M29" s="94">
        <v>210</v>
      </c>
      <c r="N29" s="95">
        <v>210</v>
      </c>
      <c r="O29" s="93">
        <v>232</v>
      </c>
      <c r="P29" s="94">
        <v>160</v>
      </c>
      <c r="Q29" s="95">
        <v>160</v>
      </c>
      <c r="R29" s="38" t="s">
        <v>27</v>
      </c>
      <c r="S29" s="83"/>
      <c r="T29" s="84"/>
    </row>
    <row r="30" spans="3:20" ht="12">
      <c r="C30" s="34" t="s">
        <v>58</v>
      </c>
      <c r="D30" s="83"/>
      <c r="E30" s="84"/>
      <c r="F30" s="93">
        <v>410</v>
      </c>
      <c r="G30" s="94">
        <v>415</v>
      </c>
      <c r="H30" s="95">
        <v>420</v>
      </c>
      <c r="I30" s="93">
        <v>330</v>
      </c>
      <c r="J30" s="94">
        <v>335</v>
      </c>
      <c r="K30" s="95">
        <v>340</v>
      </c>
      <c r="L30" s="93">
        <v>80</v>
      </c>
      <c r="M30" s="94">
        <v>80</v>
      </c>
      <c r="N30" s="95">
        <v>80</v>
      </c>
      <c r="O30" s="93">
        <v>0</v>
      </c>
      <c r="P30" s="94">
        <v>0</v>
      </c>
      <c r="Q30" s="95">
        <v>0</v>
      </c>
      <c r="R30" s="38" t="s">
        <v>28</v>
      </c>
      <c r="S30" s="83"/>
      <c r="T30" s="84"/>
    </row>
    <row r="31" spans="3:20" ht="12.75" thickBot="1">
      <c r="C31" s="34" t="s">
        <v>59</v>
      </c>
      <c r="D31" s="83"/>
      <c r="E31" s="84"/>
      <c r="F31" s="93">
        <v>7819.43622362</v>
      </c>
      <c r="G31" s="94">
        <v>7830</v>
      </c>
      <c r="H31" s="95">
        <v>7830</v>
      </c>
      <c r="I31" s="93">
        <v>326.55859162</v>
      </c>
      <c r="J31" s="94">
        <v>330</v>
      </c>
      <c r="K31" s="95">
        <v>330</v>
      </c>
      <c r="L31" s="93">
        <v>7515.693959</v>
      </c>
      <c r="M31" s="94">
        <v>7520</v>
      </c>
      <c r="N31" s="95">
        <v>7520</v>
      </c>
      <c r="O31" s="93">
        <v>22.816327</v>
      </c>
      <c r="P31" s="94">
        <v>20</v>
      </c>
      <c r="Q31" s="95">
        <v>20</v>
      </c>
      <c r="R31" s="38" t="s">
        <v>30</v>
      </c>
      <c r="S31" s="83"/>
      <c r="T31" s="84"/>
    </row>
    <row r="32" spans="3:20" ht="13.5" thickBot="1" thickTop="1">
      <c r="C32" s="14" t="s">
        <v>4</v>
      </c>
      <c r="D32" s="87"/>
      <c r="E32" s="88"/>
      <c r="F32" s="68">
        <v>29450.808145251</v>
      </c>
      <c r="G32" s="69">
        <v>30849.790205933336</v>
      </c>
      <c r="H32" s="70">
        <v>31600.574558961904</v>
      </c>
      <c r="I32" s="68">
        <v>19110.20559162</v>
      </c>
      <c r="J32" s="69">
        <v>19422.164333333334</v>
      </c>
      <c r="K32" s="70">
        <v>20173.298761904764</v>
      </c>
      <c r="L32" s="68">
        <v>18114.220586350002</v>
      </c>
      <c r="M32" s="69">
        <v>18482.318239266664</v>
      </c>
      <c r="N32" s="70">
        <v>18621.156820866665</v>
      </c>
      <c r="O32" s="68">
        <v>7773.618032719001</v>
      </c>
      <c r="P32" s="69">
        <v>7054.692366666666</v>
      </c>
      <c r="Q32" s="70">
        <v>7193.881023809525</v>
      </c>
      <c r="R32" s="14" t="s">
        <v>4</v>
      </c>
      <c r="S32" s="87"/>
      <c r="T32" s="88"/>
    </row>
    <row r="33" spans="3:20" ht="12.75" thickTop="1">
      <c r="C33" s="80" t="s">
        <v>61</v>
      </c>
      <c r="D33" s="81"/>
      <c r="E33" s="82"/>
      <c r="F33" s="90">
        <v>368.2269999999998</v>
      </c>
      <c r="G33" s="91">
        <v>420.4488352996765</v>
      </c>
      <c r="H33" s="92">
        <v>178.9790108417227</v>
      </c>
      <c r="I33" s="90">
        <v>3830</v>
      </c>
      <c r="J33" s="91">
        <v>3830</v>
      </c>
      <c r="K33" s="92">
        <v>3830</v>
      </c>
      <c r="L33" s="90">
        <v>30.737</v>
      </c>
      <c r="M33" s="91">
        <v>52.3818050733263</v>
      </c>
      <c r="N33" s="92">
        <v>56.3511014752229</v>
      </c>
      <c r="O33" s="90">
        <v>3492.51</v>
      </c>
      <c r="P33" s="91">
        <v>3461.93296977365</v>
      </c>
      <c r="Q33" s="92">
        <v>3707.3720906335</v>
      </c>
      <c r="R33" s="42" t="s">
        <v>1</v>
      </c>
      <c r="S33" s="81"/>
      <c r="T33" s="82"/>
    </row>
    <row r="34" spans="3:20" ht="12.75" thickBot="1">
      <c r="C34" s="56" t="s">
        <v>62</v>
      </c>
      <c r="D34" s="85"/>
      <c r="E34" s="86"/>
      <c r="F34" s="96">
        <v>761.2600000000001</v>
      </c>
      <c r="G34" s="97">
        <v>273.405000000001</v>
      </c>
      <c r="H34" s="98">
        <v>152.17800000000034</v>
      </c>
      <c r="I34" s="96">
        <v>9544</v>
      </c>
      <c r="J34" s="97">
        <v>9744.216</v>
      </c>
      <c r="K34" s="98">
        <v>9948.411</v>
      </c>
      <c r="L34" s="96">
        <v>194.42</v>
      </c>
      <c r="M34" s="97">
        <v>173.641</v>
      </c>
      <c r="N34" s="98">
        <v>155.087</v>
      </c>
      <c r="O34" s="96">
        <v>8977.16</v>
      </c>
      <c r="P34" s="97">
        <v>9644.452</v>
      </c>
      <c r="Q34" s="98">
        <v>9951.32</v>
      </c>
      <c r="R34" s="57" t="s">
        <v>32</v>
      </c>
      <c r="S34" s="85"/>
      <c r="T34" s="86"/>
    </row>
    <row r="35" spans="3:20" ht="13.5" thickBot="1" thickTop="1">
      <c r="C35" s="14" t="s">
        <v>5</v>
      </c>
      <c r="D35" s="12"/>
      <c r="E35" s="13"/>
      <c r="F35" s="68">
        <v>1129.4869999999999</v>
      </c>
      <c r="G35" s="69">
        <v>693.8538352996775</v>
      </c>
      <c r="H35" s="70">
        <v>331.15701084172304</v>
      </c>
      <c r="I35" s="68">
        <v>13374</v>
      </c>
      <c r="J35" s="69">
        <v>13574.216</v>
      </c>
      <c r="K35" s="70">
        <v>13778.411</v>
      </c>
      <c r="L35" s="68">
        <v>225.15699999999998</v>
      </c>
      <c r="M35" s="69">
        <v>226.02280507332628</v>
      </c>
      <c r="N35" s="70">
        <v>211.43810147522288</v>
      </c>
      <c r="O35" s="68">
        <v>12469.67</v>
      </c>
      <c r="P35" s="69">
        <v>13106.38496977365</v>
      </c>
      <c r="Q35" s="70">
        <v>13658.6920906335</v>
      </c>
      <c r="R35" s="17" t="s">
        <v>63</v>
      </c>
      <c r="S35" s="8"/>
      <c r="T35" s="9"/>
    </row>
    <row r="36" ht="12.75" thickTop="1"/>
  </sheetData>
  <sheetProtection/>
  <mergeCells count="12">
    <mergeCell ref="C7:E7"/>
    <mergeCell ref="F7:H7"/>
    <mergeCell ref="I7:K7"/>
    <mergeCell ref="L7:N7"/>
    <mergeCell ref="O7:Q7"/>
    <mergeCell ref="R7:T7"/>
    <mergeCell ref="C2:T2"/>
    <mergeCell ref="F3:K3"/>
    <mergeCell ref="L3:Q3"/>
    <mergeCell ref="C4:T4"/>
    <mergeCell ref="K5:L5"/>
    <mergeCell ref="F6:H6"/>
  </mergeCells>
  <conditionalFormatting sqref="C9:R35">
    <cfRule type="expression" priority="1" dxfId="0" stopIfTrue="1">
      <formula>AA9&gt;2</formula>
    </cfRule>
  </conditionalFormatting>
  <printOptions/>
  <pageMargins left="0.7" right="0.7" top="0.75" bottom="0.75" header="0.3" footer="0.3"/>
  <pageSetup horizontalDpi="1200" verticalDpi="12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2:T60"/>
  <sheetViews>
    <sheetView zoomScalePageLayoutView="0" workbookViewId="0" topLeftCell="A1">
      <selection activeCell="F29" sqref="F29"/>
    </sheetView>
  </sheetViews>
  <sheetFormatPr defaultColWidth="9.140625" defaultRowHeight="12.75"/>
  <sheetData>
    <row r="2" spans="3:20" ht="12.75">
      <c r="C2" s="146" t="s">
        <v>238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3:20" ht="12.75"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3:20" ht="12.75">
      <c r="C4" s="146" t="str">
        <f>"Europe: Summary table of market forecasts for "&amp;G11&amp;" and "&amp;H11</f>
        <v>Europe: Summary table of market forecasts for 2023 and 2024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3:20" ht="12.75"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3:20" ht="12.75">
      <c r="C6" s="146" t="str">
        <f>"Europe: Tableau récapitulatif des prévisions du marché pour "&amp;G11&amp;" et "&amp;H11</f>
        <v>Europe: Tableau récapitulatif des prévisions du marché pour 2023 et 2024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</row>
    <row r="7" spans="3:20" ht="12">
      <c r="C7" s="147" t="s">
        <v>286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</row>
    <row r="8" spans="6:17" ht="15" thickBot="1">
      <c r="F8" s="167" t="s">
        <v>269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</row>
    <row r="9" spans="3:20" ht="12.75" thickTop="1">
      <c r="C9" s="2"/>
      <c r="D9" s="3"/>
      <c r="E9" s="4"/>
      <c r="F9" s="149" t="s">
        <v>6</v>
      </c>
      <c r="G9" s="150"/>
      <c r="H9" s="151"/>
      <c r="I9" s="2"/>
      <c r="J9" s="3"/>
      <c r="K9" s="4"/>
      <c r="L9" s="16"/>
      <c r="M9" s="3"/>
      <c r="N9" s="4"/>
      <c r="O9" s="16"/>
      <c r="P9" s="3"/>
      <c r="Q9" s="4"/>
      <c r="R9" s="2"/>
      <c r="S9" s="3"/>
      <c r="T9" s="4"/>
    </row>
    <row r="10" spans="3:20" ht="12">
      <c r="C10" s="36"/>
      <c r="D10" s="134"/>
      <c r="E10" s="37"/>
      <c r="F10" s="183" t="s">
        <v>7</v>
      </c>
      <c r="G10" s="184"/>
      <c r="H10" s="185"/>
      <c r="I10" s="183" t="s">
        <v>8</v>
      </c>
      <c r="J10" s="184"/>
      <c r="K10" s="185"/>
      <c r="L10" s="183" t="s">
        <v>9</v>
      </c>
      <c r="M10" s="184"/>
      <c r="N10" s="185"/>
      <c r="O10" s="183" t="s">
        <v>10</v>
      </c>
      <c r="P10" s="184"/>
      <c r="Q10" s="185"/>
      <c r="R10" s="36"/>
      <c r="S10" s="134"/>
      <c r="T10" s="37"/>
    </row>
    <row r="11" spans="3:20" ht="12">
      <c r="C11" s="152"/>
      <c r="D11" s="147"/>
      <c r="E11" s="154"/>
      <c r="F11" s="40">
        <f>'[2]Reference'!$B$5</f>
        <v>2022</v>
      </c>
      <c r="G11" s="41">
        <f>F11+1</f>
        <v>2023</v>
      </c>
      <c r="H11" s="43">
        <f>G11+1</f>
        <v>2024</v>
      </c>
      <c r="I11" s="40">
        <f>'[2]Reference'!$B$5</f>
        <v>2022</v>
      </c>
      <c r="J11" s="41">
        <f>I11+1</f>
        <v>2023</v>
      </c>
      <c r="K11" s="43">
        <f>J11+1</f>
        <v>2024</v>
      </c>
      <c r="L11" s="40">
        <f>'[2]Reference'!$B$5</f>
        <v>2022</v>
      </c>
      <c r="M11" s="41">
        <f>L11+1</f>
        <v>2023</v>
      </c>
      <c r="N11" s="43">
        <f>M11+1</f>
        <v>2024</v>
      </c>
      <c r="O11" s="40">
        <f>'[2]Reference'!$B$5</f>
        <v>2022</v>
      </c>
      <c r="P11" s="41">
        <f>O11+1</f>
        <v>2023</v>
      </c>
      <c r="Q11" s="43">
        <f>P11+1</f>
        <v>2024</v>
      </c>
      <c r="R11" s="152"/>
      <c r="S11" s="147"/>
      <c r="T11" s="154"/>
    </row>
    <row r="12" spans="3:20" ht="12">
      <c r="C12" s="36"/>
      <c r="D12" s="134"/>
      <c r="E12" s="37"/>
      <c r="F12" s="36" t="s">
        <v>129</v>
      </c>
      <c r="G12" s="190" t="s">
        <v>131</v>
      </c>
      <c r="H12" s="154"/>
      <c r="I12" s="36" t="s">
        <v>129</v>
      </c>
      <c r="J12" s="190" t="s">
        <v>131</v>
      </c>
      <c r="K12" s="154"/>
      <c r="L12" s="36" t="s">
        <v>129</v>
      </c>
      <c r="M12" s="190" t="s">
        <v>131</v>
      </c>
      <c r="N12" s="154"/>
      <c r="O12" s="36" t="s">
        <v>129</v>
      </c>
      <c r="P12" s="190" t="s">
        <v>131</v>
      </c>
      <c r="Q12" s="154"/>
      <c r="R12" s="36"/>
      <c r="S12" s="134"/>
      <c r="T12" s="37"/>
    </row>
    <row r="13" spans="3:20" ht="12.75" thickBot="1">
      <c r="C13" s="7"/>
      <c r="D13" s="8"/>
      <c r="E13" s="9"/>
      <c r="F13" s="39" t="s">
        <v>130</v>
      </c>
      <c r="G13" s="191" t="s">
        <v>132</v>
      </c>
      <c r="H13" s="192"/>
      <c r="I13" s="39" t="s">
        <v>130</v>
      </c>
      <c r="J13" s="191" t="s">
        <v>132</v>
      </c>
      <c r="K13" s="192"/>
      <c r="L13" s="39" t="s">
        <v>130</v>
      </c>
      <c r="M13" s="191" t="s">
        <v>132</v>
      </c>
      <c r="N13" s="192"/>
      <c r="O13" s="39" t="s">
        <v>130</v>
      </c>
      <c r="P13" s="191" t="s">
        <v>132</v>
      </c>
      <c r="Q13" s="192"/>
      <c r="R13" s="7"/>
      <c r="S13" s="8"/>
      <c r="T13" s="9"/>
    </row>
    <row r="14" spans="3:20" ht="12.75" thickTop="1">
      <c r="C14" s="42" t="s">
        <v>165</v>
      </c>
      <c r="D14" s="3"/>
      <c r="E14" s="4"/>
      <c r="F14" s="44">
        <f>IF(AND(ISNUMBER(I14),ISNUMBER(O14),ISNUMBER(L14)),(I14-O14+L14),"…")</f>
        <v>75.91883637995564</v>
      </c>
      <c r="G14" s="45">
        <f>IF(AND(ISNUMBER(J14),ISNUMBER(P14),ISNUMBER(M14)),(J14-P14+M14),"…")</f>
        <v>69.0114786608853</v>
      </c>
      <c r="H14" s="46">
        <f>IF(AND(ISNUMBER(K14),ISNUMBER(Q14),ISNUMBER(N14)),(K14-Q14+N14),"…")</f>
        <v>68.48991040374246</v>
      </c>
      <c r="I14" s="44">
        <f>'[2]Table 1'!I49/1000</f>
        <v>96.71194573510002</v>
      </c>
      <c r="J14" s="45">
        <f>'[2]Table 1'!J49/1000</f>
        <v>89.53976110467327</v>
      </c>
      <c r="K14" s="46">
        <f>'[2]Table 1'!K49/1000</f>
        <v>88.43908247610186</v>
      </c>
      <c r="L14" s="44">
        <f>'[2]Table 1'!L49/1000</f>
        <v>29.694359559085445</v>
      </c>
      <c r="M14" s="45">
        <f>'[2]Table 1'!M49/1000</f>
        <v>25.668272753976634</v>
      </c>
      <c r="N14" s="46">
        <f>'[2]Table 1'!N49/1000</f>
        <v>25.93407803969092</v>
      </c>
      <c r="O14" s="44">
        <f>'[2]Table 1'!O49/1000</f>
        <v>50.48746891422983</v>
      </c>
      <c r="P14" s="45">
        <f>'[2]Table 1'!P49/1000</f>
        <v>46.19655519776461</v>
      </c>
      <c r="Q14" s="46">
        <f>'[2]Table 1'!Q49/1000</f>
        <v>45.88325011205033</v>
      </c>
      <c r="R14" s="42" t="s">
        <v>135</v>
      </c>
      <c r="S14" s="3"/>
      <c r="T14" s="4"/>
    </row>
    <row r="15" spans="3:20" ht="12">
      <c r="C15" s="6"/>
      <c r="E15" s="5"/>
      <c r="F15" s="47"/>
      <c r="G15" s="48"/>
      <c r="H15" s="49"/>
      <c r="I15" s="47"/>
      <c r="J15" s="48"/>
      <c r="K15" s="49"/>
      <c r="L15" s="47"/>
      <c r="M15" s="48"/>
      <c r="N15" s="49"/>
      <c r="O15" s="47"/>
      <c r="P15" s="48"/>
      <c r="Q15" s="49"/>
      <c r="R15" s="38"/>
      <c r="T15" s="5"/>
    </row>
    <row r="16" spans="3:20" ht="14.25">
      <c r="C16" s="6" t="s">
        <v>160</v>
      </c>
      <c r="E16" s="5"/>
      <c r="F16" s="47">
        <f>IF(AND(ISNUMBER(I16),ISNUMBER(O16),ISNUMBER(L16)),(I16-O16+L16),"…")</f>
        <v>182.84870074023434</v>
      </c>
      <c r="G16" s="48">
        <f>IF(AND(ISNUMBER(J16),ISNUMBER(P16),ISNUMBER(M16)),(J16-P16+M16),"…")</f>
        <v>171.26034287184044</v>
      </c>
      <c r="H16" s="49">
        <f>IF(AND(ISNUMBER(K16),ISNUMBER(Q16),ISNUMBER(N16)),(K16-Q16+N16),"…")</f>
        <v>171.53397028051657</v>
      </c>
      <c r="I16" s="47">
        <f>'[2]Table 10'!I49/1000</f>
        <v>185.46660301340432</v>
      </c>
      <c r="J16" s="48">
        <f>'[2]Table 10'!J49/1000</f>
        <v>172.88101564577784</v>
      </c>
      <c r="K16" s="49">
        <f>'[2]Table 10'!K49/1000</f>
        <v>171.83581305445398</v>
      </c>
      <c r="L16" s="47">
        <f>'[2]Table 10'!L49/1000</f>
        <v>18.21811571203</v>
      </c>
      <c r="M16" s="48">
        <f>'[2]Table 10'!M49/1000</f>
        <v>16.633999239475774</v>
      </c>
      <c r="N16" s="49">
        <f>'[2]Table 10'!N49/1000</f>
        <v>16.394189239475768</v>
      </c>
      <c r="O16" s="47">
        <f>'[2]Table 10'!O49/1000</f>
        <v>20.836017985199998</v>
      </c>
      <c r="P16" s="48">
        <f>'[2]Table 10'!P49/1000</f>
        <v>18.25467201341317</v>
      </c>
      <c r="Q16" s="49">
        <f>'[2]Table 10'!Q49/1000</f>
        <v>16.696032013413173</v>
      </c>
      <c r="R16" s="6" t="s">
        <v>169</v>
      </c>
      <c r="T16" s="5"/>
    </row>
    <row r="17" spans="3:20" ht="12">
      <c r="C17" s="6"/>
      <c r="E17" s="5"/>
      <c r="F17" s="47"/>
      <c r="G17" s="48"/>
      <c r="H17" s="49"/>
      <c r="I17" s="47"/>
      <c r="J17" s="48"/>
      <c r="K17" s="49"/>
      <c r="L17" s="47"/>
      <c r="M17" s="48"/>
      <c r="N17" s="49"/>
      <c r="O17" s="47"/>
      <c r="P17" s="48"/>
      <c r="Q17" s="49"/>
      <c r="R17" s="38"/>
      <c r="T17" s="5"/>
    </row>
    <row r="18" spans="3:20" ht="12">
      <c r="C18" s="38" t="s">
        <v>161</v>
      </c>
      <c r="E18" s="5"/>
      <c r="F18" s="47">
        <f>IF(AND(ISNUMBER(I18),ISNUMBER(O18),ISNUMBER(L18)),(I18-O18+L18),"…")</f>
        <v>7.019068718832476</v>
      </c>
      <c r="G18" s="48">
        <f>IF(AND(ISNUMBER(J18),ISNUMBER(P18),ISNUMBER(M18)),(J18-P18+M18),"…")</f>
        <v>6.652345647925763</v>
      </c>
      <c r="H18" s="49">
        <f>IF(AND(ISNUMBER(K18),ISNUMBER(Q18),ISNUMBER(N18)),(K18-Q18+N18),"…")</f>
        <v>6.702503809426797</v>
      </c>
      <c r="I18" s="47">
        <f>'[2]Table 2'!I49/1000</f>
        <v>6.927778781907</v>
      </c>
      <c r="J18" s="48">
        <f>'[2]Table 2'!J49/1000</f>
        <v>6.4486006303488015</v>
      </c>
      <c r="K18" s="49">
        <f>'[2]Table 2'!K49/1000</f>
        <v>6.605769388205945</v>
      </c>
      <c r="L18" s="47">
        <f>'[2]Table 2'!L49/1000</f>
        <v>4.177401392421985</v>
      </c>
      <c r="M18" s="48">
        <f>'[2]Table 2'!M49/1000</f>
        <v>3.861784536648674</v>
      </c>
      <c r="N18" s="49">
        <f>'[2]Table 2'!N49/1000</f>
        <v>3.8128099392987753</v>
      </c>
      <c r="O18" s="47">
        <f>'[2]Table 2'!O49/1000</f>
        <v>4.086111455496509</v>
      </c>
      <c r="P18" s="48">
        <f>'[2]Table 2'!P49/1000</f>
        <v>3.6580395190717128</v>
      </c>
      <c r="Q18" s="49">
        <f>'[2]Table 2'!Q49/1000</f>
        <v>3.7160755180779237</v>
      </c>
      <c r="R18" s="38" t="s">
        <v>136</v>
      </c>
      <c r="T18" s="5"/>
    </row>
    <row r="19" spans="3:20" ht="12">
      <c r="C19" s="34"/>
      <c r="E19" s="5"/>
      <c r="F19" s="47"/>
      <c r="G19" s="48"/>
      <c r="H19" s="49"/>
      <c r="I19" s="47"/>
      <c r="J19" s="48"/>
      <c r="K19" s="49"/>
      <c r="L19" s="47"/>
      <c r="M19" s="48"/>
      <c r="N19" s="49"/>
      <c r="O19" s="47"/>
      <c r="P19" s="48"/>
      <c r="Q19" s="49"/>
      <c r="R19" s="38"/>
      <c r="T19" s="5"/>
    </row>
    <row r="20" spans="3:20" ht="14.25">
      <c r="C20" s="6" t="s">
        <v>192</v>
      </c>
      <c r="E20" s="5"/>
      <c r="F20" s="47">
        <f>IF(AND(ISNUMBER(I20),ISNUMBER(O20),ISNUMBER(L20)),(I20-O20+L20),"…")</f>
        <v>6.453281869810193</v>
      </c>
      <c r="G20" s="48">
        <f>IF(AND(ISNUMBER(J20),ISNUMBER(P20),ISNUMBER(M20)),(J20-P20+M20),"…")</f>
        <v>6.137783696383837</v>
      </c>
      <c r="H20" s="49">
        <f>IF(AND(ISNUMBER(K20),ISNUMBER(Q20),ISNUMBER(N20)),(K20-Q20+N20),"…")</f>
        <v>6.1833788007420125</v>
      </c>
      <c r="I20" s="47">
        <f>'[2]Table 2a'!I49/1000</f>
        <v>6.871767781907001</v>
      </c>
      <c r="J20" s="48">
        <f>'[2]Table 2a'!J49/1000</f>
        <v>6.40231558670328</v>
      </c>
      <c r="K20" s="49">
        <f>'[2]Table 2a'!K49/1000</f>
        <v>6.550484344560424</v>
      </c>
      <c r="L20" s="47">
        <f>'[2]Table 2a'!L49/1000</f>
        <v>3.281217257073414</v>
      </c>
      <c r="M20" s="48">
        <f>'[2]Table 2a'!M49/1000</f>
        <v>3.0692657319753627</v>
      </c>
      <c r="N20" s="49">
        <f>'[2]Table 2a'!N49/1000</f>
        <v>3.024756248911179</v>
      </c>
      <c r="O20" s="47">
        <f>'[2]Table 2a'!O49/1000</f>
        <v>3.6997031691702214</v>
      </c>
      <c r="P20" s="48">
        <f>'[2]Table 2a'!P49/1000</f>
        <v>3.333797622294807</v>
      </c>
      <c r="Q20" s="49">
        <f>'[2]Table 2a'!Q49/1000</f>
        <v>3.3918617927295895</v>
      </c>
      <c r="R20" s="6" t="s">
        <v>197</v>
      </c>
      <c r="T20" s="5"/>
    </row>
    <row r="21" spans="3:20" ht="12">
      <c r="C21" s="6"/>
      <c r="E21" s="5"/>
      <c r="F21" s="47"/>
      <c r="G21" s="48"/>
      <c r="H21" s="49"/>
      <c r="I21" s="47"/>
      <c r="J21" s="48"/>
      <c r="K21" s="49"/>
      <c r="L21" s="47"/>
      <c r="M21" s="48"/>
      <c r="N21" s="49"/>
      <c r="O21" s="47"/>
      <c r="P21" s="48"/>
      <c r="Q21" s="49"/>
      <c r="R21" s="38"/>
      <c r="T21" s="5"/>
    </row>
    <row r="22" spans="3:20" ht="14.25">
      <c r="C22" s="6" t="s">
        <v>194</v>
      </c>
      <c r="E22" s="5"/>
      <c r="F22" s="47">
        <f>IF(AND(ISNUMBER(I22),ISNUMBER(O22),ISNUMBER(L22)),(I22-O22+L22),"…")</f>
        <v>0.5657868490222848</v>
      </c>
      <c r="G22" s="48">
        <f>IF(AND(ISNUMBER(J22),ISNUMBER(P22),ISNUMBER(M22)),(J22-P22+M22),"…")</f>
        <v>0.5145619515419254</v>
      </c>
      <c r="H22" s="49">
        <f>IF(AND(ISNUMBER(K22),ISNUMBER(Q22),ISNUMBER(N22)),(K22-Q22+N22),"…")</f>
        <v>0.5191250086847827</v>
      </c>
      <c r="I22" s="47">
        <f>'[2]Table 2b'!I49/1000</f>
        <v>0.056011</v>
      </c>
      <c r="J22" s="48">
        <f>'[2]Table 2b'!J49/1000</f>
        <v>0.046285043645519997</v>
      </c>
      <c r="K22" s="49">
        <f>'[2]Table 2b'!K49/1000</f>
        <v>0.05528504364552</v>
      </c>
      <c r="L22" s="47">
        <f>'[2]Table 2b'!L49/1000</f>
        <v>0.8961841353485713</v>
      </c>
      <c r="M22" s="48">
        <f>'[2]Table 2b'!M49/1000</f>
        <v>0.7925188046733113</v>
      </c>
      <c r="N22" s="49">
        <f>'[2]Table 2b'!N49/1000</f>
        <v>0.7880536903875971</v>
      </c>
      <c r="O22" s="47">
        <f>'[2]Table 2b'!O49/1000</f>
        <v>0.3864082863262865</v>
      </c>
      <c r="P22" s="48">
        <f>'[2]Table 2b'!P49/1000</f>
        <v>0.32424189677690585</v>
      </c>
      <c r="Q22" s="49">
        <f>'[2]Table 2b'!Q49/1000</f>
        <v>0.32421372534833437</v>
      </c>
      <c r="R22" s="6" t="s">
        <v>198</v>
      </c>
      <c r="T22" s="5"/>
    </row>
    <row r="23" spans="3:20" ht="12">
      <c r="C23" s="6"/>
      <c r="E23" s="5"/>
      <c r="F23" s="47"/>
      <c r="G23" s="48"/>
      <c r="H23" s="49"/>
      <c r="I23" s="47"/>
      <c r="J23" s="48"/>
      <c r="K23" s="49"/>
      <c r="L23" s="47"/>
      <c r="M23" s="48"/>
      <c r="N23" s="49"/>
      <c r="O23" s="47"/>
      <c r="P23" s="48"/>
      <c r="Q23" s="49"/>
      <c r="R23" s="18"/>
      <c r="T23" s="5"/>
    </row>
    <row r="24" spans="3:20" ht="14.25">
      <c r="C24" s="6" t="s">
        <v>162</v>
      </c>
      <c r="E24" s="5"/>
      <c r="F24" s="47">
        <f>IF(AND(ISNUMBER(I24),ISNUMBER(O24),ISNUMBER(L24)),(I24-O24+L24),"…")</f>
        <v>21.959124781943302</v>
      </c>
      <c r="G24" s="48">
        <f>IF(AND(ISNUMBER(J24),ISNUMBER(P24),ISNUMBER(M24)),(J24-P24+M24),"…")</f>
        <v>21.622127311459057</v>
      </c>
      <c r="H24" s="49">
        <f>IF(AND(ISNUMBER(K24),ISNUMBER(Q24),ISNUMBER(N24)),(K24-Q24+N24),"…")</f>
        <v>22.001889529316966</v>
      </c>
      <c r="I24" s="47">
        <f>'[2]Table 11'!I49/1000</f>
        <v>22.052005882379834</v>
      </c>
      <c r="J24" s="48">
        <f>'[2]Table 11'!J49/1000</f>
        <v>21.90979187677881</v>
      </c>
      <c r="K24" s="49">
        <f>'[2]Table 11'!K49/1000</f>
        <v>22.03631409463672</v>
      </c>
      <c r="L24" s="47">
        <f>'[2]Table 11'!L49/1000</f>
        <v>3.909814932203466</v>
      </c>
      <c r="M24" s="48">
        <f>'[2]Table 11'!M49/1000</f>
        <v>3.2532561190381064</v>
      </c>
      <c r="N24" s="49">
        <f>'[2]Table 11'!N49/1000</f>
        <v>3.264736119038107</v>
      </c>
      <c r="O24" s="47">
        <f>'[2]Table 11'!O49/1000</f>
        <v>4.00269603264</v>
      </c>
      <c r="P24" s="48">
        <f>'[2]Table 11'!P49/1000</f>
        <v>3.540920684357862</v>
      </c>
      <c r="Q24" s="49">
        <f>'[2]Table 11'!Q49/1000</f>
        <v>3.299160684357862</v>
      </c>
      <c r="R24" s="6" t="s">
        <v>170</v>
      </c>
      <c r="T24" s="5"/>
    </row>
    <row r="25" spans="3:20" ht="12">
      <c r="C25" s="6"/>
      <c r="E25" s="5"/>
      <c r="F25" s="47"/>
      <c r="G25" s="48"/>
      <c r="H25" s="49"/>
      <c r="I25" s="47"/>
      <c r="J25" s="48"/>
      <c r="K25" s="49"/>
      <c r="L25" s="47"/>
      <c r="M25" s="48"/>
      <c r="N25" s="49"/>
      <c r="O25" s="47"/>
      <c r="P25" s="48"/>
      <c r="Q25" s="49"/>
      <c r="R25" s="18"/>
      <c r="T25" s="5"/>
    </row>
    <row r="26" spans="3:20" ht="14.25">
      <c r="C26" s="6" t="s">
        <v>192</v>
      </c>
      <c r="E26" s="5"/>
      <c r="F26" s="47">
        <f>IF(AND(ISNUMBER(I26),ISNUMBER(O26),ISNUMBER(L26)),(I26-O26+L26),"…")</f>
        <v>21.857321884643298</v>
      </c>
      <c r="G26" s="48">
        <f>IF(AND(ISNUMBER(J26),ISNUMBER(P26),ISNUMBER(M26)),(J26-P26+M26),"…")</f>
        <v>21.55289285116366</v>
      </c>
      <c r="H26" s="49">
        <f>IF(AND(ISNUMBER(K26),ISNUMBER(Q26),ISNUMBER(N26)),(K26-Q26+N26),"…")</f>
        <v>21.934555069021567</v>
      </c>
      <c r="I26" s="47">
        <f>'[2]Table 11a'!I49/1000</f>
        <v>22.052005882379834</v>
      </c>
      <c r="J26" s="48">
        <f>'[2]Table 11a'!J49/1000</f>
        <v>21.90979187677881</v>
      </c>
      <c r="K26" s="49">
        <f>'[2]Table 11a'!K49/1000</f>
        <v>22.03631409463672</v>
      </c>
      <c r="L26" s="47">
        <f>'[2]Table 11a'!L49/1000</f>
        <v>3.785793728123465</v>
      </c>
      <c r="M26" s="48">
        <f>'[2]Table 11a'!M49/1000</f>
        <v>3.145964821132508</v>
      </c>
      <c r="N26" s="49">
        <f>'[2]Table 11a'!N49/1000</f>
        <v>3.1583448211325087</v>
      </c>
      <c r="O26" s="47">
        <f>'[2]Table 11a'!O49/1000</f>
        <v>3.98047772586</v>
      </c>
      <c r="P26" s="48">
        <f>'[2]Table 11a'!P49/1000</f>
        <v>3.502863846747662</v>
      </c>
      <c r="Q26" s="49">
        <f>'[2]Table 11a'!Q49/1000</f>
        <v>3.2601038467476617</v>
      </c>
      <c r="R26" s="6" t="s">
        <v>197</v>
      </c>
      <c r="T26" s="5"/>
    </row>
    <row r="27" spans="3:20" ht="12">
      <c r="C27" s="6"/>
      <c r="E27" s="5"/>
      <c r="F27" s="47"/>
      <c r="G27" s="48"/>
      <c r="H27" s="49"/>
      <c r="I27" s="47"/>
      <c r="J27" s="48"/>
      <c r="K27" s="49"/>
      <c r="L27" s="47"/>
      <c r="M27" s="48"/>
      <c r="N27" s="49"/>
      <c r="O27" s="47"/>
      <c r="P27" s="48"/>
      <c r="Q27" s="49"/>
      <c r="R27" s="18"/>
      <c r="T27" s="5"/>
    </row>
    <row r="28" spans="3:20" ht="15" thickBot="1">
      <c r="C28" s="7" t="s">
        <v>194</v>
      </c>
      <c r="D28" s="8"/>
      <c r="E28" s="9"/>
      <c r="F28" s="50">
        <f>(I28-O28+L28)</f>
        <v>0.1018028973</v>
      </c>
      <c r="G28" s="51">
        <f>J28-P28+M28</f>
        <v>0.06923446029539854</v>
      </c>
      <c r="H28" s="52">
        <f>K28-Q28+N28</f>
        <v>0.06733446029539852</v>
      </c>
      <c r="I28" s="53"/>
      <c r="J28" s="54"/>
      <c r="K28" s="55"/>
      <c r="L28" s="50">
        <f>'[2]Table 11b'!L49/1000</f>
        <v>0.12402120408</v>
      </c>
      <c r="M28" s="51">
        <f>'[2]Table 11b'!M49/1000</f>
        <v>0.10729129790559853</v>
      </c>
      <c r="N28" s="52">
        <f>'[2]Table 11b'!N49/1000</f>
        <v>0.10639129790559854</v>
      </c>
      <c r="O28" s="50">
        <f>'[2]Table 11b'!O49/1000</f>
        <v>0.02221830678</v>
      </c>
      <c r="P28" s="51">
        <f>'[2]Table 11b'!P49/1000</f>
        <v>0.038056837610200005</v>
      </c>
      <c r="Q28" s="52">
        <f>'[2]Table 11b'!Q49/1000</f>
        <v>0.039056837610200006</v>
      </c>
      <c r="R28" s="7" t="s">
        <v>198</v>
      </c>
      <c r="S28" s="8"/>
      <c r="T28" s="9"/>
    </row>
    <row r="29" spans="3:20" ht="12.75" thickTop="1">
      <c r="C29" s="18" t="s">
        <v>193</v>
      </c>
      <c r="E29" s="5"/>
      <c r="F29" s="47">
        <f>IF(AND(ISNUMBER(I29),ISNUMBER(O29),ISNUMBER(L29)),I29-O29+L29,"…")</f>
        <v>1.577367349589164</v>
      </c>
      <c r="G29" s="48">
        <f>IF(AND(ISNUMBER(J29),ISNUMBER(P29),ISNUMBER(M29)),J29-P29+M29,"…")</f>
        <v>1.4897323911795877</v>
      </c>
      <c r="H29" s="49">
        <f>IF(AND(ISNUMBER(K29),ISNUMBER(Q29),ISNUMBER(N29)),K29-Q29+N29,"…")</f>
        <v>1.4908107054653015</v>
      </c>
      <c r="I29" s="47">
        <f>'[2]Table 3'!I49/1000</f>
        <v>1.00177</v>
      </c>
      <c r="J29" s="48">
        <f>'[2]Table 3'!J49/1000</f>
        <v>0.968697433333333</v>
      </c>
      <c r="K29" s="49">
        <f>'[2]Table 3'!K49/1000</f>
        <v>0.9624385761904753</v>
      </c>
      <c r="L29" s="47">
        <f>'[2]Table 3'!L49/1000</f>
        <v>1.4187828645193101</v>
      </c>
      <c r="M29" s="48">
        <f>'[2]Table 3'!M49/1000</f>
        <v>1.2825643717038215</v>
      </c>
      <c r="N29" s="49">
        <f>'[2]Table 3'!N49/1000</f>
        <v>1.2882043717038216</v>
      </c>
      <c r="O29" s="47">
        <f>'[2]Table 3'!O49/1000</f>
        <v>0.8431855149301463</v>
      </c>
      <c r="P29" s="48">
        <f>'[2]Table 3'!P49/1000</f>
        <v>0.7615294138575669</v>
      </c>
      <c r="Q29" s="49">
        <f>'[2]Table 3'!Q49/1000</f>
        <v>0.7598322424289954</v>
      </c>
      <c r="R29" s="18" t="s">
        <v>201</v>
      </c>
      <c r="T29" s="5"/>
    </row>
    <row r="30" spans="3:20" ht="12">
      <c r="C30" s="6"/>
      <c r="E30" s="5"/>
      <c r="F30" s="47"/>
      <c r="G30" s="48"/>
      <c r="H30" s="49"/>
      <c r="I30" s="140"/>
      <c r="J30" s="139"/>
      <c r="K30" s="138"/>
      <c r="L30" s="47"/>
      <c r="M30" s="48"/>
      <c r="N30" s="49"/>
      <c r="O30" s="47"/>
      <c r="P30" s="48"/>
      <c r="Q30" s="49"/>
      <c r="R30" s="18"/>
      <c r="T30" s="5"/>
    </row>
    <row r="31" spans="3:20" ht="12">
      <c r="C31" s="18" t="s">
        <v>140</v>
      </c>
      <c r="E31" s="5"/>
      <c r="F31" s="47">
        <f>IF(AND(ISNUMBER(I31),ISNUMBER(O31),ISNUMBER(L31)),I31-O31+L31,"…")</f>
        <v>6.623432995831106</v>
      </c>
      <c r="G31" s="48">
        <f>IF(AND(ISNUMBER(J31),ISNUMBER(P31),ISNUMBER(M31)),J31-P31+M31,"…")</f>
        <v>6.214820423027966</v>
      </c>
      <c r="H31" s="49">
        <f>IF(AND(ISNUMBER(K31),ISNUMBER(Q31),ISNUMBER(N31)),K31-Q31+N31,"…")</f>
        <v>5.9163766515993945</v>
      </c>
      <c r="I31" s="47">
        <f>'[2]Table 4'!I49/1000</f>
        <v>4.1660724</v>
      </c>
      <c r="J31" s="48">
        <f>'[2]Table 4'!J49/1000</f>
        <v>3.9295231599999996</v>
      </c>
      <c r="K31" s="49">
        <f>'[2]Table 4'!K49/1000</f>
        <v>3.9665296457142856</v>
      </c>
      <c r="L31" s="47">
        <f>'[2]Table 4'!L49/1000</f>
        <v>6.422278703458335</v>
      </c>
      <c r="M31" s="48">
        <f>'[2]Table 4'!M49/1000</f>
        <v>5.786138995632397</v>
      </c>
      <c r="N31" s="49">
        <f>'[2]Table 4'!N49/1000</f>
        <v>5.482138995632398</v>
      </c>
      <c r="O31" s="47">
        <f>'[2]Table 4'!O49/1000</f>
        <v>3.9649181076272293</v>
      </c>
      <c r="P31" s="48">
        <f>'[2]Table 4'!P49/1000</f>
        <v>3.5008417326044308</v>
      </c>
      <c r="Q31" s="49">
        <f>'[2]Table 4'!Q49/1000</f>
        <v>3.5322919897472884</v>
      </c>
      <c r="R31" s="18" t="s">
        <v>143</v>
      </c>
      <c r="T31" s="5"/>
    </row>
    <row r="32" spans="3:20" ht="12.75">
      <c r="C32" s="33"/>
      <c r="E32" s="5"/>
      <c r="F32" s="47"/>
      <c r="G32" s="48"/>
      <c r="H32" s="49"/>
      <c r="I32" s="47"/>
      <c r="J32" s="48"/>
      <c r="K32" s="49"/>
      <c r="L32" s="47"/>
      <c r="M32" s="48"/>
      <c r="N32" s="49"/>
      <c r="O32" s="47"/>
      <c r="P32" s="48"/>
      <c r="Q32" s="49"/>
      <c r="R32" s="35"/>
      <c r="T32" s="5"/>
    </row>
    <row r="33" spans="3:20" ht="12">
      <c r="C33" s="18" t="s">
        <v>227</v>
      </c>
      <c r="E33" s="5"/>
      <c r="F33" s="47">
        <f>IF(AND(ISNUMBER(I33),ISNUMBER(O33),ISNUMBER(L33)),I33-O33+L33,"…")</f>
        <v>28.115415795334894</v>
      </c>
      <c r="G33" s="48">
        <f>IF(AND(ISNUMBER(J33),ISNUMBER(P33),ISNUMBER(M33)),J33-P33+M33,"…")</f>
        <v>26.410459201411967</v>
      </c>
      <c r="H33" s="49">
        <f>IF(AND(ISNUMBER(K33),ISNUMBER(Q33),ISNUMBER(N33)),K33-Q33+N33,"…")</f>
        <v>26.52065723801649</v>
      </c>
      <c r="I33" s="47">
        <f>'[2]Table 5'!I49/1000</f>
        <v>28.011913000000003</v>
      </c>
      <c r="J33" s="48">
        <f>'[2]Table 5'!J49/1000</f>
        <v>26.70951416815738</v>
      </c>
      <c r="K33" s="49">
        <f>'[2]Table 5'!K49/1000</f>
        <v>26.90781697619047</v>
      </c>
      <c r="L33" s="47">
        <f>'[2]Table 5'!L49/1000</f>
        <v>10.020537879403093</v>
      </c>
      <c r="M33" s="48">
        <f>'[2]Table 5'!M49/1000</f>
        <v>9.583696052809264</v>
      </c>
      <c r="N33" s="49">
        <f>'[2]Table 5'!N49/1000</f>
        <v>9.554732852809266</v>
      </c>
      <c r="O33" s="47">
        <f>'[2]Table 5'!O49/1000</f>
        <v>9.917035084068203</v>
      </c>
      <c r="P33" s="48">
        <f>'[2]Table 5'!P49/1000</f>
        <v>9.882751019554677</v>
      </c>
      <c r="Q33" s="49">
        <f>'[2]Table 5'!Q49/1000</f>
        <v>9.941892590983247</v>
      </c>
      <c r="R33" s="18" t="s">
        <v>229</v>
      </c>
      <c r="T33" s="5"/>
    </row>
    <row r="34" spans="3:20" ht="12">
      <c r="C34" s="6"/>
      <c r="E34" s="5"/>
      <c r="F34" s="47"/>
      <c r="G34" s="48"/>
      <c r="H34" s="49"/>
      <c r="I34" s="47"/>
      <c r="J34" s="48"/>
      <c r="K34" s="49"/>
      <c r="L34" s="47"/>
      <c r="M34" s="48"/>
      <c r="N34" s="49"/>
      <c r="O34" s="47"/>
      <c r="P34" s="48"/>
      <c r="Q34" s="49"/>
      <c r="R34" s="18"/>
      <c r="T34" s="5"/>
    </row>
    <row r="35" spans="3:20" ht="12">
      <c r="C35" s="18" t="s">
        <v>189</v>
      </c>
      <c r="E35" s="5"/>
      <c r="F35" s="47">
        <f>IF(AND(ISNUMBER(I35),ISNUMBER(O35),ISNUMBER(L35)),I35-O35+L35,"…")</f>
        <v>5.267525750135677</v>
      </c>
      <c r="G35" s="48">
        <f>IF(AND(ISNUMBER(J35),ISNUMBER(P35),ISNUMBER(M35)),J35-P35+M35,"…")</f>
        <v>5.060049760865166</v>
      </c>
      <c r="H35" s="49">
        <f>IF(AND(ISNUMBER(K35),ISNUMBER(Q35),ISNUMBER(N35)),K35-Q35+N35,"…")</f>
        <v>5.092325618008024</v>
      </c>
      <c r="I35" s="47">
        <f>'[2]Table 5a'!I49/1000</f>
        <v>4.893706</v>
      </c>
      <c r="J35" s="48">
        <f>'[2]Table 5a'!J49/1000</f>
        <v>4.887638333333334</v>
      </c>
      <c r="K35" s="49">
        <f>'[2]Table 5a'!K49/1000</f>
        <v>5.022610876190478</v>
      </c>
      <c r="L35" s="47">
        <f>'[2]Table 5a'!L49/1000</f>
        <v>3.199878525757846</v>
      </c>
      <c r="M35" s="48">
        <f>'[2]Table 5a'!M49/1000</f>
        <v>2.956375878100974</v>
      </c>
      <c r="N35" s="49">
        <f>'[2]Table 5a'!N49/1000</f>
        <v>2.937600192386689</v>
      </c>
      <c r="O35" s="47">
        <f>'[2]Table 5a'!O49/1000</f>
        <v>2.826058775622169</v>
      </c>
      <c r="P35" s="48">
        <f>'[2]Table 5a'!P49/1000</f>
        <v>2.7839644505691425</v>
      </c>
      <c r="Q35" s="49">
        <f>'[2]Table 5a'!Q49/1000</f>
        <v>2.867885450569143</v>
      </c>
      <c r="R35" s="18" t="s">
        <v>189</v>
      </c>
      <c r="T35" s="5"/>
    </row>
    <row r="36" spans="3:20" ht="12">
      <c r="C36" s="6"/>
      <c r="E36" s="5"/>
      <c r="F36" s="47"/>
      <c r="G36" s="48"/>
      <c r="H36" s="49"/>
      <c r="I36" s="47"/>
      <c r="J36" s="48"/>
      <c r="K36" s="49"/>
      <c r="L36" s="47"/>
      <c r="M36" s="48"/>
      <c r="N36" s="49"/>
      <c r="O36" s="47"/>
      <c r="P36" s="48"/>
      <c r="Q36" s="49"/>
      <c r="R36" s="18"/>
      <c r="T36" s="5"/>
    </row>
    <row r="37" spans="3:20" ht="12">
      <c r="C37" s="18" t="s">
        <v>141</v>
      </c>
      <c r="E37" s="5"/>
      <c r="F37" s="47">
        <f>IF(AND(ISNUMBER(I37),ISNUMBER(O37),ISNUMBER(L37)),I37-O37+L37,"…")</f>
        <v>15.798581928847618</v>
      </c>
      <c r="G37" s="48">
        <f>IF(AND(ISNUMBER(J37),ISNUMBER(P37),ISNUMBER(M37)),J37-P37+M37,"…")</f>
        <v>14.891717272711789</v>
      </c>
      <c r="H37" s="49">
        <f>IF(AND(ISNUMBER(K37),ISNUMBER(Q37),ISNUMBER(N37)),K37-Q37+N37,"…")</f>
        <v>15.085040586997506</v>
      </c>
      <c r="I37" s="47">
        <f>'[2]Table 6'!I49/1000</f>
        <v>16.153367</v>
      </c>
      <c r="J37" s="48">
        <f>'[2]Table 6'!J49/1000</f>
        <v>15.313041700000001</v>
      </c>
      <c r="K37" s="49">
        <f>'[2]Table 6'!K49/1000</f>
        <v>15.421041700000002</v>
      </c>
      <c r="L37" s="47">
        <f>'[2]Table 6'!L49/1000</f>
        <v>8.7551589066076</v>
      </c>
      <c r="M37" s="48">
        <f>'[2]Table 6'!M49/1000</f>
        <v>8.01297975074623</v>
      </c>
      <c r="N37" s="49">
        <f>'[2]Table 6'!N49/1000</f>
        <v>8.036745807889087</v>
      </c>
      <c r="O37" s="47">
        <f>'[2]Table 6'!O49/1000</f>
        <v>9.10994397775998</v>
      </c>
      <c r="P37" s="48">
        <f>'[2]Table 6'!P49/1000</f>
        <v>8.434304178034441</v>
      </c>
      <c r="Q37" s="49">
        <f>'[2]Table 6'!Q49/1000</f>
        <v>8.372746920891583</v>
      </c>
      <c r="R37" s="18" t="s">
        <v>144</v>
      </c>
      <c r="T37" s="5"/>
    </row>
    <row r="38" spans="3:20" ht="12">
      <c r="C38" s="6"/>
      <c r="E38" s="5"/>
      <c r="F38" s="47"/>
      <c r="G38" s="48"/>
      <c r="H38" s="49"/>
      <c r="I38" s="47"/>
      <c r="J38" s="48"/>
      <c r="K38" s="49"/>
      <c r="L38" s="47"/>
      <c r="M38" s="48"/>
      <c r="N38" s="49"/>
      <c r="O38" s="47"/>
      <c r="P38" s="48"/>
      <c r="Q38" s="49"/>
      <c r="R38" s="18"/>
      <c r="T38" s="5"/>
    </row>
    <row r="39" spans="3:20" ht="12">
      <c r="C39" s="6" t="s">
        <v>142</v>
      </c>
      <c r="E39" s="5"/>
      <c r="F39" s="47">
        <f>IF(AND(ISNUMBER(I39),ISNUMBER(O39),ISNUMBER(L39)),I39-O39+L39,"…")</f>
        <v>0.7873239170860752</v>
      </c>
      <c r="G39" s="48">
        <f>IF(AND(ISNUMBER(J39),ISNUMBER(P39),ISNUMBER(M39)),J39-P39+M39,"…")</f>
        <v>0.8218560083333325</v>
      </c>
      <c r="H39" s="49">
        <f>IF(AND(ISNUMBER(K39),ISNUMBER(Q39),ISNUMBER(N39)),K39-Q39+N39,"…")</f>
        <v>0.8950335797619035</v>
      </c>
      <c r="I39" s="47">
        <f>'[2]Table 6a'!I49/1000</f>
        <v>0.48229</v>
      </c>
      <c r="J39" s="48">
        <f>'[2]Table 6a'!J49/1000</f>
        <v>0.467724575</v>
      </c>
      <c r="K39" s="49">
        <f>'[2]Table 6a'!K49/1000</f>
        <v>0.469724575</v>
      </c>
      <c r="L39" s="47">
        <f>'[2]Table 6a'!L49/1000</f>
        <v>1.4737502872603747</v>
      </c>
      <c r="M39" s="48">
        <f>'[2]Table 6a'!M49/1000</f>
        <v>1.4412974333333326</v>
      </c>
      <c r="N39" s="49">
        <f>'[2]Table 6a'!N49/1000</f>
        <v>1.4626150047619035</v>
      </c>
      <c r="O39" s="47">
        <f>'[2]Table 6a'!O49/1000</f>
        <v>1.1687163701742995</v>
      </c>
      <c r="P39" s="48">
        <f>'[2]Table 6a'!P49/1000</f>
        <v>1.087166</v>
      </c>
      <c r="Q39" s="49">
        <f>'[2]Table 6a'!Q49/1000</f>
        <v>1.037306</v>
      </c>
      <c r="R39" s="18" t="s">
        <v>145</v>
      </c>
      <c r="T39" s="5"/>
    </row>
    <row r="40" spans="3:20" ht="12.75">
      <c r="C40" s="33"/>
      <c r="E40" s="5"/>
      <c r="F40" s="47"/>
      <c r="G40" s="48"/>
      <c r="H40" s="49"/>
      <c r="I40" s="47"/>
      <c r="J40" s="48"/>
      <c r="K40" s="49"/>
      <c r="L40" s="47"/>
      <c r="M40" s="48"/>
      <c r="N40" s="49"/>
      <c r="O40" s="47"/>
      <c r="P40" s="48"/>
      <c r="Q40" s="49"/>
      <c r="R40" s="35"/>
      <c r="T40" s="5"/>
    </row>
    <row r="41" spans="3:20" ht="12">
      <c r="C41" s="34" t="s">
        <v>146</v>
      </c>
      <c r="E41" s="5"/>
      <c r="F41" s="47">
        <f>IF(AND(ISNUMBER(I41),ISNUMBER(O41),ISNUMBER(L41)),I41-O41+L41,"…")</f>
        <v>11.418963596699047</v>
      </c>
      <c r="G41" s="48">
        <f>IF(AND(ISNUMBER(J41),ISNUMBER(P41),ISNUMBER(M41)),J41-P41+M41,"…")</f>
        <v>10.84724727237846</v>
      </c>
      <c r="H41" s="49">
        <f>IF(AND(ISNUMBER(K41),ISNUMBER(Q41),ISNUMBER(N41)),K41-Q41+N41,"…")</f>
        <v>10.968841100949884</v>
      </c>
      <c r="I41" s="47">
        <f>'[2]Table 6b'!I49/1000</f>
        <v>12.157005</v>
      </c>
      <c r="J41" s="48">
        <f>'[2]Table 6b'!J49/1000</f>
        <v>11.622987325</v>
      </c>
      <c r="K41" s="49">
        <f>'[2]Table 6b'!K49/1000</f>
        <v>11.678987325</v>
      </c>
      <c r="L41" s="47">
        <f>'[2]Table 6b'!L49/1000</f>
        <v>5.210002861538892</v>
      </c>
      <c r="M41" s="48">
        <f>'[2]Table 6b'!M49/1000</f>
        <v>4.6064500954128995</v>
      </c>
      <c r="N41" s="49">
        <f>'[2]Table 6b'!N49/1000</f>
        <v>4.61826666684147</v>
      </c>
      <c r="O41" s="47">
        <f>'[2]Table 6b'!O49/1000</f>
        <v>5.9480442648398455</v>
      </c>
      <c r="P41" s="48">
        <f>'[2]Table 6b'!P49/1000</f>
        <v>5.38219014803444</v>
      </c>
      <c r="Q41" s="49">
        <f>'[2]Table 6b'!Q49/1000</f>
        <v>5.328412890891585</v>
      </c>
      <c r="R41" s="38" t="s">
        <v>146</v>
      </c>
      <c r="T41" s="5"/>
    </row>
    <row r="42" spans="3:20" ht="12">
      <c r="C42" s="34"/>
      <c r="E42" s="5"/>
      <c r="F42" s="47"/>
      <c r="G42" s="48"/>
      <c r="H42" s="49"/>
      <c r="I42" s="47"/>
      <c r="J42" s="48"/>
      <c r="K42" s="49"/>
      <c r="L42" s="47"/>
      <c r="M42" s="48"/>
      <c r="N42" s="49"/>
      <c r="O42" s="47"/>
      <c r="P42" s="48"/>
      <c r="Q42" s="49"/>
      <c r="R42" s="38"/>
      <c r="T42" s="5"/>
    </row>
    <row r="43" spans="3:20" ht="12.75" thickBot="1">
      <c r="C43" s="56" t="s">
        <v>263</v>
      </c>
      <c r="D43" s="8"/>
      <c r="E43" s="9"/>
      <c r="F43" s="50">
        <f aca="true" t="shared" si="0" ref="F43:H44">IF(AND(ISNUMBER(I43),ISNUMBER(O43),ISNUMBER(L43)),I43-O43+L43,"…")</f>
        <v>3.5922944150625</v>
      </c>
      <c r="G43" s="51">
        <f t="shared" si="0"/>
        <v>3.2226139919999985</v>
      </c>
      <c r="H43" s="52">
        <f t="shared" si="0"/>
        <v>3.2211659062857136</v>
      </c>
      <c r="I43" s="50">
        <f>'[2]Table 6c'!I49/1000</f>
        <v>3.5140719999999996</v>
      </c>
      <c r="J43" s="51">
        <f>'[2]Table 6c'!J49/1000</f>
        <v>3.2223297999999994</v>
      </c>
      <c r="K43" s="52">
        <f>'[2]Table 6c'!K49/1000</f>
        <v>3.2723297999999996</v>
      </c>
      <c r="L43" s="50">
        <f>'[2]Table 6c'!L49/1000</f>
        <v>2.0714057578083334</v>
      </c>
      <c r="M43" s="51">
        <f>'[2]Table 6c'!M49/1000</f>
        <v>1.965232221999999</v>
      </c>
      <c r="N43" s="52">
        <f>'[2]Table 6c'!N49/1000</f>
        <v>1.9558641362857139</v>
      </c>
      <c r="O43" s="50">
        <f>'[2]Table 6c'!O49/1000</f>
        <v>1.9931833427458334</v>
      </c>
      <c r="P43" s="51">
        <f>'[2]Table 6c'!P49/1000</f>
        <v>1.9649480299999997</v>
      </c>
      <c r="Q43" s="52">
        <f>'[2]Table 6c'!Q49/1000</f>
        <v>2.00702803</v>
      </c>
      <c r="R43" s="57" t="s">
        <v>264</v>
      </c>
      <c r="S43" s="8"/>
      <c r="T43" s="9"/>
    </row>
    <row r="44" spans="3:20" ht="15" thickTop="1">
      <c r="C44" s="34" t="s">
        <v>172</v>
      </c>
      <c r="E44" s="5"/>
      <c r="F44" s="47">
        <f t="shared" si="0"/>
        <v>268.3364421487053</v>
      </c>
      <c r="G44" s="48">
        <f t="shared" si="0"/>
        <v>264.50047671462994</v>
      </c>
      <c r="H44" s="49">
        <f t="shared" si="0"/>
        <v>264.50790724602007</v>
      </c>
      <c r="I44" s="47">
        <f>'[2]Table 12'!I49/1000</f>
        <v>261.8696502115269</v>
      </c>
      <c r="J44" s="48">
        <f>'[2]Table 12'!J49/1000</f>
        <v>256.8113561637159</v>
      </c>
      <c r="K44" s="49">
        <f>'[2]Table 12'!K49/1000</f>
        <v>255.84145559703742</v>
      </c>
      <c r="L44" s="47">
        <f>'[2]Table 12'!L49/1000</f>
        <v>39.843350816562086</v>
      </c>
      <c r="M44" s="48">
        <f>'[2]Table 12'!M49/1000</f>
        <v>39.23181650002746</v>
      </c>
      <c r="N44" s="49">
        <f>'[2]Table 12'!N49/1000</f>
        <v>39.89772759809603</v>
      </c>
      <c r="O44" s="47">
        <f>'[2]Table 12'!O49/1000</f>
        <v>33.376558879383666</v>
      </c>
      <c r="P44" s="48">
        <f>'[2]Table 12'!P49/1000</f>
        <v>31.5426959491134</v>
      </c>
      <c r="Q44" s="49">
        <f>'[2]Table 12'!Q49/1000</f>
        <v>31.2312759491134</v>
      </c>
      <c r="R44" s="34" t="s">
        <v>171</v>
      </c>
      <c r="T44" s="5"/>
    </row>
    <row r="45" spans="3:20" ht="12">
      <c r="C45" s="34"/>
      <c r="E45" s="5"/>
      <c r="F45" s="47"/>
      <c r="G45" s="48"/>
      <c r="H45" s="49"/>
      <c r="I45" s="47"/>
      <c r="J45" s="48"/>
      <c r="K45" s="49"/>
      <c r="L45" s="47"/>
      <c r="M45" s="48"/>
      <c r="N45" s="49"/>
      <c r="O45" s="47"/>
      <c r="P45" s="48"/>
      <c r="Q45" s="49"/>
      <c r="R45" s="18"/>
      <c r="T45" s="5"/>
    </row>
    <row r="46" spans="3:20" ht="12">
      <c r="C46" s="34" t="s">
        <v>230</v>
      </c>
      <c r="E46" s="5"/>
      <c r="F46" s="47">
        <f>IF(AND(ISNUMBER(I46),ISNUMBER(O46),ISNUMBER(L46)),I46-O46+L46,"…")</f>
        <v>147.00453110306108</v>
      </c>
      <c r="G46" s="48">
        <f>IF(AND(ISNUMBER(J46),ISNUMBER(P46),ISNUMBER(M46)),J46-P46+M46,"…")</f>
        <v>147.82785880903094</v>
      </c>
      <c r="H46" s="49">
        <f>IF(AND(ISNUMBER(K46),ISNUMBER(Q46),ISNUMBER(N46)),K46-Q46+N46,"…")</f>
        <v>147.9394252888589</v>
      </c>
      <c r="I46" s="47">
        <f aca="true" t="shared" si="1" ref="I46:Q46">I48+I50</f>
        <v>144.39724592764605</v>
      </c>
      <c r="J46" s="48">
        <f t="shared" si="1"/>
        <v>144.44121372982355</v>
      </c>
      <c r="K46" s="49">
        <f t="shared" si="1"/>
        <v>143.75446020965148</v>
      </c>
      <c r="L46" s="47">
        <f t="shared" si="1"/>
        <v>21.05074366446503</v>
      </c>
      <c r="M46" s="48">
        <f t="shared" si="1"/>
        <v>21.6731044411208</v>
      </c>
      <c r="N46" s="49">
        <f t="shared" si="1"/>
        <v>22.131104441120797</v>
      </c>
      <c r="O46" s="47">
        <f t="shared" si="1"/>
        <v>18.443458489050002</v>
      </c>
      <c r="P46" s="48">
        <f t="shared" si="1"/>
        <v>18.2864593619134</v>
      </c>
      <c r="Q46" s="49">
        <f t="shared" si="1"/>
        <v>17.946139361913403</v>
      </c>
      <c r="R46" s="18" t="s">
        <v>231</v>
      </c>
      <c r="T46" s="5"/>
    </row>
    <row r="47" spans="3:20" ht="12.75">
      <c r="C47" s="34"/>
      <c r="E47" s="5"/>
      <c r="F47" s="47"/>
      <c r="G47" s="48"/>
      <c r="H47" s="49"/>
      <c r="I47" s="47"/>
      <c r="J47" s="48"/>
      <c r="K47" s="49"/>
      <c r="L47" s="47"/>
      <c r="M47" s="48"/>
      <c r="N47" s="49"/>
      <c r="O47" s="47"/>
      <c r="P47" s="48"/>
      <c r="Q47" s="49"/>
      <c r="R47" s="35"/>
      <c r="T47" s="5"/>
    </row>
    <row r="48" spans="3:20" ht="12">
      <c r="C48" s="34" t="s">
        <v>164</v>
      </c>
      <c r="E48" s="5"/>
      <c r="F48" s="47">
        <f>IF(AND(ISNUMBER(I48),ISNUMBER(O48),ISNUMBER(L48)),I48-O48+L48,"…")</f>
        <v>100.27548351698391</v>
      </c>
      <c r="G48" s="48">
        <f>IF(AND(ISNUMBER(J48),ISNUMBER(P48),ISNUMBER(M48)),J48-P48+M48,"…")</f>
        <v>102.82711426701117</v>
      </c>
      <c r="H48" s="49">
        <f>IF(AND(ISNUMBER(K48),ISNUMBER(Q48),ISNUMBER(N48)),K48-Q48+N48,"…")</f>
        <v>102.52992519812827</v>
      </c>
      <c r="I48" s="47">
        <f>'[2]Table 12a'!I49/1000</f>
        <v>99.21229789545391</v>
      </c>
      <c r="J48" s="48">
        <f>'[2]Table 12a'!J49/1000</f>
        <v>100.13572646591398</v>
      </c>
      <c r="K48" s="49">
        <f>'[2]Table 12a'!K49/1000</f>
        <v>99.43293739703107</v>
      </c>
      <c r="L48" s="47">
        <f>'[2]Table 12a'!L49/1000</f>
        <v>12.62520061993</v>
      </c>
      <c r="M48" s="48">
        <f>'[2]Table 12a'!M49/1000</f>
        <v>13.2668919377836</v>
      </c>
      <c r="N48" s="49">
        <f>'[2]Table 12a'!N49/1000</f>
        <v>13.502891937783598</v>
      </c>
      <c r="O48" s="47">
        <f>'[2]Table 12a'!O49/1000</f>
        <v>11.5620149984</v>
      </c>
      <c r="P48" s="48">
        <f>'[2]Table 12a'!P49/1000</f>
        <v>10.575504136686401</v>
      </c>
      <c r="Q48" s="49">
        <f>'[2]Table 12a'!Q49/1000</f>
        <v>10.4059041366864</v>
      </c>
      <c r="R48" s="18" t="s">
        <v>148</v>
      </c>
      <c r="T48" s="5"/>
    </row>
    <row r="49" spans="3:20" ht="12.75">
      <c r="C49" s="34"/>
      <c r="E49" s="5"/>
      <c r="F49" s="47"/>
      <c r="G49" s="48"/>
      <c r="H49" s="49"/>
      <c r="I49" s="47"/>
      <c r="J49" s="48"/>
      <c r="K49" s="49"/>
      <c r="L49" s="47"/>
      <c r="M49" s="48"/>
      <c r="N49" s="49"/>
      <c r="O49" s="47"/>
      <c r="P49" s="48"/>
      <c r="Q49" s="49"/>
      <c r="R49" s="35"/>
      <c r="T49" s="5"/>
    </row>
    <row r="50" spans="3:20" ht="12">
      <c r="C50" s="34" t="s">
        <v>163</v>
      </c>
      <c r="E50" s="5"/>
      <c r="F50" s="47">
        <f>IF(AND(ISNUMBER(I50),ISNUMBER(O50),ISNUMBER(L50)),I50-O50+L50,"…")</f>
        <v>46.72904758607717</v>
      </c>
      <c r="G50" s="48">
        <f>IF(AND(ISNUMBER(J50),ISNUMBER(P50),ISNUMBER(M50)),J50-P50+M50,"…")</f>
        <v>45.000744542019774</v>
      </c>
      <c r="H50" s="49">
        <f>IF(AND(ISNUMBER(K50),ISNUMBER(Q50),ISNUMBER(N50)),K50-Q50+N50,"…")</f>
        <v>45.4095000907306</v>
      </c>
      <c r="I50" s="47">
        <f>'[2]Table 12b'!I49/1000</f>
        <v>45.18494803219214</v>
      </c>
      <c r="J50" s="48">
        <f>'[2]Table 12b'!J49/1000</f>
        <v>44.305487263909576</v>
      </c>
      <c r="K50" s="49">
        <f>'[2]Table 12b'!K49/1000</f>
        <v>44.32152281262041</v>
      </c>
      <c r="L50" s="47">
        <f>'[2]Table 12b'!L49/1000</f>
        <v>8.425543044535033</v>
      </c>
      <c r="M50" s="48">
        <f>'[2]Table 12b'!M49/1000</f>
        <v>8.4062125033372</v>
      </c>
      <c r="N50" s="49">
        <f>'[2]Table 12b'!N49/1000</f>
        <v>8.628212503337199</v>
      </c>
      <c r="O50" s="47">
        <f>'[2]Table 12b'!O49/1000</f>
        <v>6.88144349065</v>
      </c>
      <c r="P50" s="48">
        <f>'[2]Table 12b'!P49/1000</f>
        <v>7.710955225227001</v>
      </c>
      <c r="Q50" s="49">
        <f>'[2]Table 12b'!Q49/1000</f>
        <v>7.540235225227001</v>
      </c>
      <c r="R50" s="18" t="s">
        <v>149</v>
      </c>
      <c r="T50" s="5"/>
    </row>
    <row r="51" spans="3:20" ht="12">
      <c r="C51" s="34"/>
      <c r="E51" s="5"/>
      <c r="F51" s="47"/>
      <c r="G51" s="48"/>
      <c r="H51" s="49"/>
      <c r="I51" s="47"/>
      <c r="J51" s="48"/>
      <c r="K51" s="49"/>
      <c r="L51" s="47"/>
      <c r="M51" s="48"/>
      <c r="N51" s="49"/>
      <c r="O51" s="47"/>
      <c r="P51" s="48"/>
      <c r="Q51" s="49"/>
      <c r="R51" s="18"/>
      <c r="T51" s="5"/>
    </row>
    <row r="52" spans="3:20" ht="12.75" thickBot="1">
      <c r="C52" s="56" t="s">
        <v>147</v>
      </c>
      <c r="D52" s="8"/>
      <c r="E52" s="9"/>
      <c r="F52" s="50">
        <f aca="true" t="shared" si="2" ref="F52:H53">IF(AND(ISNUMBER(I52),ISNUMBER(O52),ISNUMBER(L52)),I52-O52+L52,"…")</f>
        <v>121.33191104564428</v>
      </c>
      <c r="G52" s="51">
        <f t="shared" si="2"/>
        <v>116.67261790559901</v>
      </c>
      <c r="H52" s="52">
        <f t="shared" si="2"/>
        <v>116.5684819571612</v>
      </c>
      <c r="I52" s="50">
        <f>'[2]Table 12c'!I49/1000</f>
        <v>117.47240428388088</v>
      </c>
      <c r="J52" s="51">
        <f>'[2]Table 12c'!J49/1000</f>
        <v>112.37014243389235</v>
      </c>
      <c r="K52" s="52">
        <f>'[2]Table 12c'!K49/1000</f>
        <v>112.08699538738597</v>
      </c>
      <c r="L52" s="50">
        <f>'[2]Table 12c'!L49/1000</f>
        <v>18.792607152097048</v>
      </c>
      <c r="M52" s="51">
        <f>'[2]Table 12c'!M49/1000</f>
        <v>17.55871205890666</v>
      </c>
      <c r="N52" s="52">
        <f>'[2]Table 12c'!N49/1000</f>
        <v>17.766623156975236</v>
      </c>
      <c r="O52" s="50">
        <f>'[2]Table 12c'!O49/1000</f>
        <v>14.933100390333655</v>
      </c>
      <c r="P52" s="51">
        <f>'[2]Table 12c'!P49/1000</f>
        <v>13.2562365872</v>
      </c>
      <c r="Q52" s="52">
        <f>'[2]Table 12c'!Q49/1000</f>
        <v>13.285136587199998</v>
      </c>
      <c r="R52" s="57" t="s">
        <v>151</v>
      </c>
      <c r="S52" s="8"/>
      <c r="T52" s="9"/>
    </row>
    <row r="53" spans="3:20" ht="12.75" thickTop="1">
      <c r="C53" s="80" t="s">
        <v>195</v>
      </c>
      <c r="F53" s="104">
        <f t="shared" si="2"/>
        <v>37.604459748451006</v>
      </c>
      <c r="G53" s="105">
        <f t="shared" si="2"/>
        <v>34.06740270333333</v>
      </c>
      <c r="H53" s="105">
        <f t="shared" si="2"/>
        <v>35.28212695404763</v>
      </c>
      <c r="I53" s="104">
        <f>'[2]Table 7'!I49/1000</f>
        <v>34.640899000000005</v>
      </c>
      <c r="J53" s="105">
        <f>'[2]Table 7'!J49/1000</f>
        <v>32.24392253333333</v>
      </c>
      <c r="K53" s="105">
        <f>'[2]Table 7'!K49/1000</f>
        <v>33.80938630476191</v>
      </c>
      <c r="L53" s="104">
        <f>'[2]Table 7'!L49/1000</f>
        <v>17.333050500076</v>
      </c>
      <c r="M53" s="105">
        <f>'[2]Table 7'!M49/1000</f>
        <v>16.192573678333332</v>
      </c>
      <c r="N53" s="105">
        <f>'[2]Table 7'!N49/1000</f>
        <v>16.590334291761906</v>
      </c>
      <c r="O53" s="104">
        <f>'[2]Table 7'!O49/1000</f>
        <v>14.369489751625</v>
      </c>
      <c r="P53" s="105">
        <f>'[2]Table 7'!P49/1000</f>
        <v>14.369093508333334</v>
      </c>
      <c r="Q53" s="105">
        <f>'[2]Table 7'!Q49/1000</f>
        <v>15.117593642476189</v>
      </c>
      <c r="R53" s="42" t="s">
        <v>196</v>
      </c>
      <c r="T53" s="4"/>
    </row>
    <row r="54" spans="3:20" ht="12">
      <c r="C54" s="34"/>
      <c r="F54" s="106"/>
      <c r="G54" s="107"/>
      <c r="H54" s="107"/>
      <c r="I54" s="106"/>
      <c r="J54" s="107"/>
      <c r="K54" s="107"/>
      <c r="L54" s="106"/>
      <c r="M54" s="107"/>
      <c r="N54" s="107"/>
      <c r="O54" s="106"/>
      <c r="P54" s="107"/>
      <c r="Q54" s="107"/>
      <c r="R54" s="38"/>
      <c r="T54" s="5"/>
    </row>
    <row r="55" spans="3:20" ht="12">
      <c r="C55" s="34" t="s">
        <v>124</v>
      </c>
      <c r="F55" s="106">
        <f>IF(AND(ISNUMBER(I55),ISNUMBER(O55),ISNUMBER(L55)),I55-O55+L55,"…")</f>
        <v>72.757990601719</v>
      </c>
      <c r="G55" s="107">
        <f>IF(AND(ISNUMBER(J55),ISNUMBER(P55),ISNUMBER(M55)),J55-P55+M55,"…")</f>
        <v>66.14043032082941</v>
      </c>
      <c r="H55" s="107">
        <f>IF(AND(ISNUMBER(K55),ISNUMBER(Q55),ISNUMBER(N55)),K55-Q55+N55,"…")</f>
        <v>69.44182976486753</v>
      </c>
      <c r="I55" s="106">
        <f>'[2]Table 8'!I49/1000</f>
        <v>83.102766</v>
      </c>
      <c r="J55" s="107">
        <f>'[2]Table 8'!J49/1000</f>
        <v>73.87561073413019</v>
      </c>
      <c r="K55" s="107">
        <f>'[2]Table 8'!K49/1000</f>
        <v>79.49178464841594</v>
      </c>
      <c r="L55" s="106">
        <f>'[2]Table 8'!L49/1000</f>
        <v>43.204248622744</v>
      </c>
      <c r="M55" s="107">
        <f>'[2]Table 8'!M49/1000</f>
        <v>39.62285534350732</v>
      </c>
      <c r="N55" s="107">
        <f>'[2]Table 8'!N49/1000</f>
        <v>41.4760642751359</v>
      </c>
      <c r="O55" s="106">
        <f>'[2]Table 8'!O49/1000</f>
        <v>53.549024021025</v>
      </c>
      <c r="P55" s="107">
        <f>'[2]Table 8'!P49/1000</f>
        <v>47.35803575680811</v>
      </c>
      <c r="Q55" s="107">
        <f>'[2]Table 8'!Q49/1000</f>
        <v>51.526019158684306</v>
      </c>
      <c r="R55" s="38" t="s">
        <v>125</v>
      </c>
      <c r="T55" s="5"/>
    </row>
    <row r="56" spans="3:20" ht="12">
      <c r="C56" s="34"/>
      <c r="F56" s="106"/>
      <c r="G56" s="107"/>
      <c r="H56" s="107"/>
      <c r="I56" s="106"/>
      <c r="J56" s="107"/>
      <c r="K56" s="107"/>
      <c r="L56" s="106"/>
      <c r="M56" s="107"/>
      <c r="N56" s="107"/>
      <c r="O56" s="106"/>
      <c r="P56" s="107"/>
      <c r="Q56" s="107"/>
      <c r="R56" s="38"/>
      <c r="T56" s="5"/>
    </row>
    <row r="57" spans="3:20" ht="12.75" thickBot="1">
      <c r="C57" s="56" t="s">
        <v>268</v>
      </c>
      <c r="D57" s="8"/>
      <c r="E57" s="8"/>
      <c r="F57" s="108">
        <f>IF(AND(ISNUMBER(I57),ISNUMBER(O57),ISNUMBER(L57)),I57-O57+L57,"…")</f>
        <v>29.450808145251003</v>
      </c>
      <c r="G57" s="109">
        <f>IF(AND(ISNUMBER(J57),ISNUMBER(P57),ISNUMBER(M57)),J57-P57+M57,"…")</f>
        <v>30.84979020593333</v>
      </c>
      <c r="H57" s="109">
        <f>IF(AND(ISNUMBER(K57),ISNUMBER(Q57),ISNUMBER(N57)),K57-Q57+N57,"…")</f>
        <v>31.600574558961906</v>
      </c>
      <c r="I57" s="108">
        <f>'[2]Table 13'!I49/1000</f>
        <v>19.11020559162</v>
      </c>
      <c r="J57" s="109">
        <f>'[2]Table 13'!J49/1000</f>
        <v>19.422164333333335</v>
      </c>
      <c r="K57" s="109">
        <f>'[2]Table 13'!K49/1000</f>
        <v>20.173298761904764</v>
      </c>
      <c r="L57" s="108">
        <f>'[2]Table 13'!L49/1000</f>
        <v>18.11422058635</v>
      </c>
      <c r="M57" s="109">
        <f>'[2]Table 13'!M49/1000</f>
        <v>18.482318239266665</v>
      </c>
      <c r="N57" s="109">
        <f>'[2]Table 13'!N49/1000</f>
        <v>18.621156820866666</v>
      </c>
      <c r="O57" s="108">
        <f>'[2]Table 13'!O49/1000</f>
        <v>7.773618032719002</v>
      </c>
      <c r="P57" s="109">
        <f>'[2]Table 13'!P49/1000</f>
        <v>7.054692366666666</v>
      </c>
      <c r="Q57" s="109">
        <f>'[2]Table 13'!Q49/1000</f>
        <v>7.193881023809525</v>
      </c>
      <c r="R57" s="57" t="s">
        <v>270</v>
      </c>
      <c r="S57" s="8"/>
      <c r="T57" s="9"/>
    </row>
    <row r="58" spans="3:18" ht="15" thickTop="1">
      <c r="C58" s="137" t="s">
        <v>137</v>
      </c>
      <c r="G58" s="136"/>
      <c r="H58" s="136"/>
      <c r="I58" s="136"/>
      <c r="J58" s="136"/>
      <c r="K58" s="136"/>
      <c r="L58" s="137" t="s">
        <v>212</v>
      </c>
      <c r="N58" s="136"/>
      <c r="O58" s="136"/>
      <c r="P58" s="136"/>
      <c r="Q58" s="136"/>
      <c r="R58" s="135"/>
    </row>
    <row r="59" spans="3:18" ht="15">
      <c r="C59" s="137" t="s">
        <v>206</v>
      </c>
      <c r="G59" s="136"/>
      <c r="H59" s="136"/>
      <c r="I59" s="136"/>
      <c r="J59" s="136"/>
      <c r="K59" s="136"/>
      <c r="L59" s="137" t="s">
        <v>213</v>
      </c>
      <c r="N59" s="136"/>
      <c r="O59" s="136"/>
      <c r="P59" s="136"/>
      <c r="Q59" s="136"/>
      <c r="R59" s="135"/>
    </row>
    <row r="60" spans="3:18" ht="15">
      <c r="C60" s="137"/>
      <c r="G60" s="136"/>
      <c r="H60" s="136"/>
      <c r="I60" s="136"/>
      <c r="J60" s="136"/>
      <c r="K60" s="136"/>
      <c r="L60" t="s">
        <v>211</v>
      </c>
      <c r="N60" s="136"/>
      <c r="O60" s="136"/>
      <c r="P60" s="136"/>
      <c r="Q60" s="136"/>
      <c r="R60" s="135"/>
    </row>
  </sheetData>
  <sheetProtection/>
  <mergeCells count="20">
    <mergeCell ref="C2:T2"/>
    <mergeCell ref="C4:T4"/>
    <mergeCell ref="C6:T6"/>
    <mergeCell ref="C7:T7"/>
    <mergeCell ref="F8:Q8"/>
    <mergeCell ref="F9:H9"/>
    <mergeCell ref="F10:H10"/>
    <mergeCell ref="I10:K10"/>
    <mergeCell ref="L10:N10"/>
    <mergeCell ref="O10:Q10"/>
    <mergeCell ref="C11:E11"/>
    <mergeCell ref="R11:T11"/>
    <mergeCell ref="G12:H12"/>
    <mergeCell ref="J12:K12"/>
    <mergeCell ref="M12:N12"/>
    <mergeCell ref="P12:Q12"/>
    <mergeCell ref="G13:H13"/>
    <mergeCell ref="J13:K13"/>
    <mergeCell ref="M13:N13"/>
    <mergeCell ref="P13:Q13"/>
  </mergeCells>
  <printOptions/>
  <pageMargins left="0.7" right="0.7" top="0.75" bottom="0.75" header="0.3" footer="0.3"/>
  <pageSetup horizontalDpi="1200" verticalDpi="12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2:T57"/>
  <sheetViews>
    <sheetView zoomScalePageLayoutView="0" workbookViewId="0" topLeftCell="A1">
      <selection activeCell="F29" sqref="F29"/>
    </sheetView>
  </sheetViews>
  <sheetFormatPr defaultColWidth="9.140625" defaultRowHeight="12.75"/>
  <sheetData>
    <row r="2" spans="3:20" ht="12.75">
      <c r="C2" s="146" t="s">
        <v>239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3:20" ht="12.75"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3:20" ht="12.75">
      <c r="C4" s="146" t="str">
        <f>"North America: Summary table of market forecasts for "&amp;G11&amp;" and "&amp;H11</f>
        <v>North America: Summary table of market forecasts for 2023 and 2024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3:20" ht="12.75"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3:20" ht="12.75">
      <c r="C6" s="146" t="str">
        <f>"Amérique du Nord: Tableau récapitulatif des prévisions du marché pour "&amp;G11&amp;" et "&amp;H11</f>
        <v>Amérique du Nord: Tableau récapitulatif des prévisions du marché pour 2023 et 2024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</row>
    <row r="7" spans="3:20" ht="12">
      <c r="C7" s="147" t="s">
        <v>286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</row>
    <row r="8" spans="6:17" ht="12.75" thickBot="1">
      <c r="F8" s="148" t="s">
        <v>272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</row>
    <row r="9" spans="3:20" ht="12.75" thickTop="1">
      <c r="C9" s="2"/>
      <c r="D9" s="3"/>
      <c r="E9" s="4"/>
      <c r="F9" s="149" t="s">
        <v>6</v>
      </c>
      <c r="G9" s="150"/>
      <c r="H9" s="151"/>
      <c r="I9" s="2"/>
      <c r="J9" s="3"/>
      <c r="K9" s="4"/>
      <c r="L9" s="16"/>
      <c r="M9" s="3"/>
      <c r="N9" s="4"/>
      <c r="O9" s="16"/>
      <c r="P9" s="3"/>
      <c r="Q9" s="4"/>
      <c r="R9" s="2"/>
      <c r="S9" s="3"/>
      <c r="T9" s="4"/>
    </row>
    <row r="10" spans="3:20" ht="12">
      <c r="C10" s="36"/>
      <c r="D10" s="134"/>
      <c r="E10" s="37"/>
      <c r="F10" s="183" t="s">
        <v>7</v>
      </c>
      <c r="G10" s="184"/>
      <c r="H10" s="185"/>
      <c r="I10" s="183" t="s">
        <v>8</v>
      </c>
      <c r="J10" s="184"/>
      <c r="K10" s="185"/>
      <c r="L10" s="183" t="s">
        <v>9</v>
      </c>
      <c r="M10" s="184"/>
      <c r="N10" s="185"/>
      <c r="O10" s="183" t="s">
        <v>10</v>
      </c>
      <c r="P10" s="184"/>
      <c r="Q10" s="185"/>
      <c r="R10" s="36"/>
      <c r="S10" s="134"/>
      <c r="T10" s="37"/>
    </row>
    <row r="11" spans="3:20" ht="12">
      <c r="C11" s="152"/>
      <c r="D11" s="147"/>
      <c r="E11" s="154"/>
      <c r="F11" s="40">
        <f>'[2]Reference'!$B$5</f>
        <v>2022</v>
      </c>
      <c r="G11" s="41">
        <f>F11+1</f>
        <v>2023</v>
      </c>
      <c r="H11" s="43">
        <f>G11+1</f>
        <v>2024</v>
      </c>
      <c r="I11" s="40">
        <f>'[2]Reference'!$B$5</f>
        <v>2022</v>
      </c>
      <c r="J11" s="41">
        <f>I11+1</f>
        <v>2023</v>
      </c>
      <c r="K11" s="43">
        <f>J11+1</f>
        <v>2024</v>
      </c>
      <c r="L11" s="40">
        <f>'[2]Reference'!$B$5</f>
        <v>2022</v>
      </c>
      <c r="M11" s="41">
        <f>L11+1</f>
        <v>2023</v>
      </c>
      <c r="N11" s="43">
        <f>M11+1</f>
        <v>2024</v>
      </c>
      <c r="O11" s="40">
        <f>'[2]Reference'!$B$5</f>
        <v>2022</v>
      </c>
      <c r="P11" s="41">
        <f>O11+1</f>
        <v>2023</v>
      </c>
      <c r="Q11" s="43">
        <f>P11+1</f>
        <v>2024</v>
      </c>
      <c r="R11" s="152"/>
      <c r="S11" s="147"/>
      <c r="T11" s="154"/>
    </row>
    <row r="12" spans="3:20" ht="12">
      <c r="C12" s="36"/>
      <c r="D12" s="134"/>
      <c r="E12" s="37"/>
      <c r="F12" s="36" t="s">
        <v>129</v>
      </c>
      <c r="G12" s="190" t="s">
        <v>131</v>
      </c>
      <c r="H12" s="154"/>
      <c r="I12" s="36" t="s">
        <v>129</v>
      </c>
      <c r="J12" s="190" t="s">
        <v>131</v>
      </c>
      <c r="K12" s="154"/>
      <c r="L12" s="36" t="s">
        <v>129</v>
      </c>
      <c r="M12" s="190" t="s">
        <v>131</v>
      </c>
      <c r="N12" s="154"/>
      <c r="O12" s="36" t="s">
        <v>129</v>
      </c>
      <c r="P12" s="190" t="s">
        <v>131</v>
      </c>
      <c r="Q12" s="154"/>
      <c r="R12" s="36"/>
      <c r="S12" s="134"/>
      <c r="T12" s="37"/>
    </row>
    <row r="13" spans="3:20" ht="12.75" thickBot="1">
      <c r="C13" s="7"/>
      <c r="D13" s="8"/>
      <c r="E13" s="9"/>
      <c r="F13" s="39" t="s">
        <v>130</v>
      </c>
      <c r="G13" s="191" t="s">
        <v>132</v>
      </c>
      <c r="H13" s="192"/>
      <c r="I13" s="39" t="s">
        <v>130</v>
      </c>
      <c r="J13" s="191" t="s">
        <v>132</v>
      </c>
      <c r="K13" s="192"/>
      <c r="L13" s="39" t="s">
        <v>130</v>
      </c>
      <c r="M13" s="191" t="s">
        <v>132</v>
      </c>
      <c r="N13" s="192"/>
      <c r="O13" s="39" t="s">
        <v>130</v>
      </c>
      <c r="P13" s="191" t="s">
        <v>132</v>
      </c>
      <c r="Q13" s="192"/>
      <c r="R13" s="7"/>
      <c r="S13" s="8"/>
      <c r="T13" s="9"/>
    </row>
    <row r="14" spans="3:20" ht="12.75" thickTop="1">
      <c r="C14" s="42" t="s">
        <v>165</v>
      </c>
      <c r="D14" s="3"/>
      <c r="E14" s="4"/>
      <c r="F14" s="44">
        <f>IF(AND(ISNUMBER(I14),ISNUMBER(O14),ISNUMBER(L14)),(I14-O14+L14),"...  ")</f>
        <v>91.63212101</v>
      </c>
      <c r="G14" s="45">
        <f>IF(AND(ISNUMBER(J14),ISNUMBER(P14),ISNUMBER(M14)),(J14-P14+M14),"...  ")</f>
        <v>89.84579614805202</v>
      </c>
      <c r="H14" s="46">
        <f>IF(AND(ISNUMBER(K14),ISNUMBER(Q14),ISNUMBER(N14)),(K14-Q14+N14),"...  ")</f>
        <v>90.39282549393795</v>
      </c>
      <c r="I14" s="44">
        <f>'[2]Table 1'!I66/1000</f>
        <v>100.43687200000001</v>
      </c>
      <c r="J14" s="45">
        <f>'[2]Table 1'!J66/1000</f>
        <v>97.4058503193664</v>
      </c>
      <c r="K14" s="46">
        <f>'[2]Table 1'!K66/1000</f>
        <v>95.72998759594182</v>
      </c>
      <c r="L14" s="44">
        <f>'[2]Table 1'!L66/1000</f>
        <v>27.092853631875002</v>
      </c>
      <c r="M14" s="45">
        <f>'[2]Table 1'!M66/1000</f>
        <v>26.479700799636927</v>
      </c>
      <c r="N14" s="46">
        <f>'[2]Table 1'!N66/1000</f>
        <v>27.096820714862524</v>
      </c>
      <c r="O14" s="44">
        <f>'[2]Table 1'!O66/1000</f>
        <v>35.897604621875</v>
      </c>
      <c r="P14" s="45">
        <f>'[2]Table 1'!P66/1000</f>
        <v>34.0397549709513</v>
      </c>
      <c r="Q14" s="46">
        <f>'[2]Table 1'!Q66/1000</f>
        <v>32.4339828168664</v>
      </c>
      <c r="R14" s="42" t="s">
        <v>135</v>
      </c>
      <c r="S14" s="3"/>
      <c r="T14" s="4"/>
    </row>
    <row r="15" spans="3:20" ht="12">
      <c r="C15" s="6"/>
      <c r="E15" s="5"/>
      <c r="F15" s="47"/>
      <c r="G15" s="48"/>
      <c r="H15" s="49"/>
      <c r="I15" s="47"/>
      <c r="J15" s="48"/>
      <c r="K15" s="49"/>
      <c r="L15" s="47"/>
      <c r="M15" s="48"/>
      <c r="N15" s="49"/>
      <c r="O15" s="47"/>
      <c r="P15" s="48"/>
      <c r="Q15" s="49"/>
      <c r="R15" s="38"/>
      <c r="T15" s="5"/>
    </row>
    <row r="16" spans="3:20" ht="12">
      <c r="C16" s="6" t="s">
        <v>202</v>
      </c>
      <c r="E16" s="5"/>
      <c r="F16" s="47">
        <f>IF(AND(ISNUMBER(I16),ISNUMBER(O16),ISNUMBER(L16)),(I16-O16+L16),"...  ")</f>
        <v>253.912528</v>
      </c>
      <c r="G16" s="48">
        <f>IF(AND(ISNUMBER(J16),ISNUMBER(P16),ISNUMBER(M16)),(J16-P16+M16),"...  ")</f>
        <v>254.00121678201586</v>
      </c>
      <c r="H16" s="49">
        <f>IF(AND(ISNUMBER(K16),ISNUMBER(Q16),ISNUMBER(N16)),(K16-Q16+N16),"...  ")</f>
        <v>257.3072221434819</v>
      </c>
      <c r="I16" s="47">
        <f>'[2]Table 10'!I66/1000</f>
        <v>262.844695</v>
      </c>
      <c r="J16" s="48">
        <f>'[2]Table 10'!J66/1000</f>
        <v>262.902797924722</v>
      </c>
      <c r="K16" s="49">
        <f>'[2]Table 10'!K66/1000</f>
        <v>265.118797924722</v>
      </c>
      <c r="L16" s="47">
        <f>'[2]Table 10'!L66/1000</f>
        <v>1.931174</v>
      </c>
      <c r="M16" s="48">
        <f>'[2]Table 10'!M66/1000</f>
        <v>1.97163677679963</v>
      </c>
      <c r="N16" s="49">
        <f>'[2]Table 10'!N66/1000</f>
        <v>1.8637109644992</v>
      </c>
      <c r="O16" s="47">
        <f>'[2]Table 10'!O66/1000</f>
        <v>10.863341</v>
      </c>
      <c r="P16" s="48">
        <f>'[2]Table 10'!P66/1000</f>
        <v>10.87321791950578</v>
      </c>
      <c r="Q16" s="49">
        <f>'[2]Table 10'!Q66/1000</f>
        <v>9.675286745739301</v>
      </c>
      <c r="R16" s="6" t="s">
        <v>204</v>
      </c>
      <c r="T16" s="5"/>
    </row>
    <row r="17" spans="3:20" ht="12">
      <c r="C17" s="6"/>
      <c r="E17" s="5"/>
      <c r="F17" s="47"/>
      <c r="G17" s="48"/>
      <c r="H17" s="49"/>
      <c r="I17" s="47"/>
      <c r="J17" s="48"/>
      <c r="K17" s="49"/>
      <c r="L17" s="47"/>
      <c r="M17" s="48"/>
      <c r="N17" s="49"/>
      <c r="O17" s="47"/>
      <c r="P17" s="48"/>
      <c r="Q17" s="49"/>
      <c r="R17" s="38"/>
      <c r="T17" s="5"/>
    </row>
    <row r="18" spans="3:20" ht="12">
      <c r="C18" s="38" t="s">
        <v>161</v>
      </c>
      <c r="E18" s="5"/>
      <c r="F18" s="47">
        <f>IF(AND(ISNUMBER(I18),ISNUMBER(O18),ISNUMBER(L18)),(I18-O18+L18),"...  ")</f>
        <v>15.854915483749998</v>
      </c>
      <c r="G18" s="48">
        <f>IF(AND(ISNUMBER(J18),ISNUMBER(P18),ISNUMBER(M18)),(J18-P18+M18),"...  ")</f>
        <v>16.159145919602842</v>
      </c>
      <c r="H18" s="49">
        <f>IF(AND(ISNUMBER(K18),ISNUMBER(Q18),ISNUMBER(N18)),(K18-Q18+N18),"...  ")</f>
        <v>16.459292580935763</v>
      </c>
      <c r="I18" s="47">
        <f>'[2]Table 2'!I66/1000</f>
        <v>18.4958</v>
      </c>
      <c r="J18" s="48">
        <f>'[2]Table 2'!J66/1000</f>
        <v>18.719781996549074</v>
      </c>
      <c r="K18" s="49">
        <f>'[2]Table 2'!K66/1000</f>
        <v>19.028583397657137</v>
      </c>
      <c r="L18" s="47">
        <f>'[2]Table 2'!L66/1000</f>
        <v>1.5905294837500001</v>
      </c>
      <c r="M18" s="48">
        <f>'[2]Table 2'!M66/1000</f>
        <v>1.631159477221129</v>
      </c>
      <c r="N18" s="49">
        <f>'[2]Table 2'!N66/1000</f>
        <v>1.558300662648138</v>
      </c>
      <c r="O18" s="47">
        <f>'[2]Table 2'!O66/1000</f>
        <v>4.231414</v>
      </c>
      <c r="P18" s="48">
        <f>'[2]Table 2'!P66/1000</f>
        <v>4.191795554167361</v>
      </c>
      <c r="Q18" s="49">
        <f>'[2]Table 2'!Q66/1000</f>
        <v>4.12759147936951</v>
      </c>
      <c r="R18" s="38" t="s">
        <v>136</v>
      </c>
      <c r="T18" s="5"/>
    </row>
    <row r="19" spans="3:20" ht="12">
      <c r="C19" s="34"/>
      <c r="E19" s="5"/>
      <c r="F19" s="47"/>
      <c r="G19" s="48"/>
      <c r="H19" s="49"/>
      <c r="I19" s="47"/>
      <c r="J19" s="48"/>
      <c r="K19" s="49"/>
      <c r="L19" s="47"/>
      <c r="M19" s="48"/>
      <c r="N19" s="49"/>
      <c r="O19" s="47"/>
      <c r="P19" s="48"/>
      <c r="Q19" s="49"/>
      <c r="R19" s="38"/>
      <c r="T19" s="5"/>
    </row>
    <row r="20" spans="3:20" ht="12">
      <c r="C20" s="6" t="s">
        <v>133</v>
      </c>
      <c r="E20" s="5"/>
      <c r="F20" s="47">
        <f>IF(AND(ISNUMBER(I20),ISNUMBER(O20),ISNUMBER(L20)),(I20-O20+L20),"...  ")</f>
        <v>15.56937748375</v>
      </c>
      <c r="G20" s="48">
        <f>IF(AND(ISNUMBER(J20),ISNUMBER(P20),ISNUMBER(M20)),(J20-P20+M20),"...  ")</f>
        <v>15.893235845926736</v>
      </c>
      <c r="H20" s="49">
        <f>IF(AND(ISNUMBER(K20),ISNUMBER(Q20),ISNUMBER(N20)),(K20-Q20+N20),"...  ")</f>
        <v>16.19292837565573</v>
      </c>
      <c r="I20" s="47">
        <f>'[2]Table 2a'!I66/1000</f>
        <v>18.4958</v>
      </c>
      <c r="J20" s="48">
        <f>'[2]Table 2a'!J66/1000</f>
        <v>18.719781996549074</v>
      </c>
      <c r="K20" s="49">
        <f>'[2]Table 2a'!K66/1000</f>
        <v>19.028583397657137</v>
      </c>
      <c r="L20" s="47">
        <f>'[2]Table 2a'!L66/1000</f>
        <v>1.28543548375</v>
      </c>
      <c r="M20" s="48">
        <f>'[2]Table 2a'!M66/1000</f>
        <v>1.333783335499249</v>
      </c>
      <c r="N20" s="49">
        <f>'[2]Table 2a'!N66/1000</f>
        <v>1.2594891610382468</v>
      </c>
      <c r="O20" s="47">
        <f>'[2]Table 2a'!O66/1000</f>
        <v>4.211858</v>
      </c>
      <c r="P20" s="48">
        <f>'[2]Table 2a'!P66/1000</f>
        <v>4.160329486121587</v>
      </c>
      <c r="Q20" s="49">
        <f>'[2]Table 2a'!Q66/1000</f>
        <v>4.095144183039653</v>
      </c>
      <c r="R20" s="38" t="s">
        <v>138</v>
      </c>
      <c r="T20" s="5"/>
    </row>
    <row r="21" spans="3:20" ht="12">
      <c r="C21" s="6"/>
      <c r="E21" s="5"/>
      <c r="F21" s="47"/>
      <c r="G21" s="48"/>
      <c r="H21" s="49"/>
      <c r="I21" s="47"/>
      <c r="J21" s="48"/>
      <c r="K21" s="49"/>
      <c r="L21" s="47"/>
      <c r="M21" s="48"/>
      <c r="N21" s="49"/>
      <c r="O21" s="47"/>
      <c r="P21" s="48"/>
      <c r="Q21" s="49"/>
      <c r="R21" s="38"/>
      <c r="T21" s="5"/>
    </row>
    <row r="22" spans="3:20" ht="12">
      <c r="C22" s="6" t="s">
        <v>134</v>
      </c>
      <c r="E22" s="5"/>
      <c r="F22" s="47">
        <f>IF(AND(ISNUMBER(I22),ISNUMBER(O22),ISNUMBER(L22)),(I22-O22+L22),"...  ")</f>
        <v>0.28553799999999996</v>
      </c>
      <c r="G22" s="48">
        <f>IF(AND(ISNUMBER(J22),ISNUMBER(P22),ISNUMBER(M22)),(J22-P22+M22),"...  ")</f>
        <v>0.2659100736761066</v>
      </c>
      <c r="H22" s="49">
        <f>IF(AND(ISNUMBER(K22),ISNUMBER(Q22),ISNUMBER(N22)),(K22-Q22+N22),"...  ")</f>
        <v>0.2663642052800344</v>
      </c>
      <c r="I22" s="47">
        <f>'[2]Table 2b'!I66/1000</f>
        <v>0</v>
      </c>
      <c r="J22" s="48">
        <f>'[2]Table 2b'!J66/1000</f>
        <v>0</v>
      </c>
      <c r="K22" s="49">
        <f>'[2]Table 2b'!K66/1000</f>
        <v>0</v>
      </c>
      <c r="L22" s="47">
        <f>'[2]Table 2b'!L66/1000</f>
        <v>0.305094</v>
      </c>
      <c r="M22" s="48">
        <f>'[2]Table 2b'!M66/1000</f>
        <v>0.29737614172188</v>
      </c>
      <c r="N22" s="49">
        <f>'[2]Table 2b'!N66/1000</f>
        <v>0.2988115016098913</v>
      </c>
      <c r="O22" s="47">
        <f>'[2]Table 2b'!O66/1000</f>
        <v>0.019555999999999997</v>
      </c>
      <c r="P22" s="48">
        <f>'[2]Table 2b'!P66/1000</f>
        <v>0.0314660680457734</v>
      </c>
      <c r="Q22" s="49">
        <f>'[2]Table 2b'!Q66/1000</f>
        <v>0.0324472963298569</v>
      </c>
      <c r="R22" s="38" t="s">
        <v>139</v>
      </c>
      <c r="T22" s="5"/>
    </row>
    <row r="23" spans="3:20" ht="12">
      <c r="C23" s="6"/>
      <c r="E23" s="5"/>
      <c r="F23" s="47"/>
      <c r="G23" s="48"/>
      <c r="H23" s="49"/>
      <c r="I23" s="47"/>
      <c r="J23" s="48"/>
      <c r="K23" s="49"/>
      <c r="L23" s="47"/>
      <c r="M23" s="48"/>
      <c r="N23" s="49"/>
      <c r="O23" s="47"/>
      <c r="P23" s="48"/>
      <c r="Q23" s="49"/>
      <c r="R23" s="18"/>
      <c r="T23" s="5"/>
    </row>
    <row r="24" spans="3:20" ht="12">
      <c r="C24" s="6" t="s">
        <v>203</v>
      </c>
      <c r="E24" s="5"/>
      <c r="F24" s="47">
        <f>IF(AND(ISNUMBER(I24),ISNUMBER(O24),ISNUMBER(L24)),(I24-O24+L24),"...  ")</f>
        <v>47.4405565424238</v>
      </c>
      <c r="G24" s="48">
        <f>IF(AND(ISNUMBER(J24),ISNUMBER(P24),ISNUMBER(M24)),(J24-P24+M24),"...  ")</f>
        <v>48.233915424476734</v>
      </c>
      <c r="H24" s="49">
        <f>IF(AND(ISNUMBER(K24),ISNUMBER(Q24),ISNUMBER(N24)),(K24-Q24+N24),"...  ")</f>
        <v>49.325629316116704</v>
      </c>
      <c r="I24" s="47">
        <f>'[2]Table 11'!I66/1000</f>
        <v>48.2120135424238</v>
      </c>
      <c r="J24" s="48">
        <f>'[2]Table 11'!J66/1000</f>
        <v>48.6682219839353</v>
      </c>
      <c r="K24" s="49">
        <f>'[2]Table 11'!K66/1000</f>
        <v>49.4422219839353</v>
      </c>
      <c r="L24" s="47">
        <f>'[2]Table 11'!L66/1000</f>
        <v>1.3265850000000001</v>
      </c>
      <c r="M24" s="48">
        <f>'[2]Table 11'!M66/1000</f>
        <v>1.2160998794316502</v>
      </c>
      <c r="N24" s="49">
        <f>'[2]Table 11'!N66/1000</f>
        <v>1.18323988020162</v>
      </c>
      <c r="O24" s="47">
        <f>'[2]Table 11'!O66/1000</f>
        <v>2.098042</v>
      </c>
      <c r="P24" s="48">
        <f>'[2]Table 11'!P66/1000</f>
        <v>1.650406438890216</v>
      </c>
      <c r="Q24" s="49">
        <f>'[2]Table 11'!Q66/1000</f>
        <v>1.2998325480202118</v>
      </c>
      <c r="R24" s="6" t="s">
        <v>205</v>
      </c>
      <c r="T24" s="5"/>
    </row>
    <row r="25" spans="3:20" ht="12">
      <c r="C25" s="6"/>
      <c r="E25" s="5"/>
      <c r="F25" s="47"/>
      <c r="G25" s="48"/>
      <c r="H25" s="49"/>
      <c r="I25" s="47"/>
      <c r="J25" s="48"/>
      <c r="K25" s="49"/>
      <c r="L25" s="47"/>
      <c r="M25" s="48"/>
      <c r="N25" s="49"/>
      <c r="O25" s="47"/>
      <c r="P25" s="48"/>
      <c r="Q25" s="49"/>
      <c r="R25" s="18"/>
      <c r="T25" s="5"/>
    </row>
    <row r="26" spans="3:20" ht="12">
      <c r="C26" s="6" t="s">
        <v>133</v>
      </c>
      <c r="E26" s="5"/>
      <c r="F26" s="58">
        <f>IF(AND(ISNUMBER(I26),ISNUMBER(O26),ISNUMBER(L26)),(I26-O26+L26),"...  ")</f>
        <v>47.439556542423794</v>
      </c>
      <c r="G26" s="59">
        <f>IF(AND(ISNUMBER(J26),ISNUMBER(P26),ISNUMBER(M26)),(J26-P26+M26),"...  ")</f>
        <v>48.23119542447673</v>
      </c>
      <c r="H26" s="60">
        <f>IF(AND(ISNUMBER(K26),ISNUMBER(Q26),ISNUMBER(N26)),(K26-Q26+N26),"...  ")</f>
        <v>49.324309316116704</v>
      </c>
      <c r="I26" s="47">
        <f>'[2]Table 11a'!I66/1000</f>
        <v>48.2120135424238</v>
      </c>
      <c r="J26" s="48">
        <f>'[2]Table 11a'!J66/1000</f>
        <v>48.6682219839353</v>
      </c>
      <c r="K26" s="49">
        <f>'[2]Table 11a'!K66/1000</f>
        <v>49.4422219839353</v>
      </c>
      <c r="L26" s="58">
        <f>'[2]Table 11a'!L66/1000</f>
        <v>1.3245850000000001</v>
      </c>
      <c r="M26" s="59">
        <f>'[2]Table 11a'!M66/1000</f>
        <v>1.21237987943165</v>
      </c>
      <c r="N26" s="60">
        <f>'[2]Table 11a'!N66/1000</f>
        <v>1.18091988020162</v>
      </c>
      <c r="O26" s="58">
        <f>'[2]Table 11a'!O66/1000</f>
        <v>2.097042</v>
      </c>
      <c r="P26" s="59">
        <f>'[2]Table 11a'!P66/1000</f>
        <v>1.6494064388902159</v>
      </c>
      <c r="Q26" s="60">
        <f>'[2]Table 11a'!Q66/1000</f>
        <v>1.2988325480202119</v>
      </c>
      <c r="R26" s="18" t="s">
        <v>138</v>
      </c>
      <c r="T26" s="5"/>
    </row>
    <row r="27" spans="3:20" ht="12">
      <c r="C27" s="6"/>
      <c r="E27" s="5"/>
      <c r="F27" s="58"/>
      <c r="G27" s="59"/>
      <c r="H27" s="60"/>
      <c r="I27" s="47"/>
      <c r="J27" s="48"/>
      <c r="K27" s="49"/>
      <c r="L27" s="58"/>
      <c r="M27" s="59"/>
      <c r="N27" s="60"/>
      <c r="O27" s="58"/>
      <c r="P27" s="59"/>
      <c r="Q27" s="60"/>
      <c r="R27" s="18"/>
      <c r="T27" s="5"/>
    </row>
    <row r="28" spans="3:20" ht="12.75" thickBot="1">
      <c r="C28" s="7" t="s">
        <v>134</v>
      </c>
      <c r="D28" s="8"/>
      <c r="E28" s="9"/>
      <c r="F28" s="61">
        <f>(I28-O28+L28)</f>
        <v>0.001</v>
      </c>
      <c r="G28" s="62">
        <f>J28-P28+M28</f>
        <v>0.00272</v>
      </c>
      <c r="H28" s="63">
        <f>K28-Q28+N28</f>
        <v>0.00132</v>
      </c>
      <c r="I28" s="53"/>
      <c r="J28" s="54"/>
      <c r="K28" s="55"/>
      <c r="L28" s="61">
        <f>'[2]Table 11b'!L66/1000</f>
        <v>0.002</v>
      </c>
      <c r="M28" s="62">
        <f>'[2]Table 11b'!M66/1000</f>
        <v>0.00372</v>
      </c>
      <c r="N28" s="63">
        <f>'[2]Table 11b'!N66/1000</f>
        <v>0.00232</v>
      </c>
      <c r="O28" s="61">
        <f>'[2]Table 11b'!O66/1000</f>
        <v>0.001</v>
      </c>
      <c r="P28" s="62">
        <f>'[2]Table 11b'!P66/1000</f>
        <v>0.001</v>
      </c>
      <c r="Q28" s="63">
        <f>'[2]Table 11b'!Q66/1000</f>
        <v>0.001</v>
      </c>
      <c r="R28" s="19" t="s">
        <v>139</v>
      </c>
      <c r="S28" s="8"/>
      <c r="T28" s="9"/>
    </row>
    <row r="29" spans="3:20" ht="12.75" thickTop="1">
      <c r="C29" s="18" t="s">
        <v>193</v>
      </c>
      <c r="E29" s="5"/>
      <c r="F29" s="47">
        <f>IF(AND(ISNUMBER(I29),ISNUMBER(O29),ISNUMBER(L29)),I29-O29+L29,"…")</f>
        <v>2.846642</v>
      </c>
      <c r="G29" s="48">
        <f>IF(AND(ISNUMBER(J29),ISNUMBER(P29),ISNUMBER(M29)),J29-P29+M29,"…")</f>
        <v>2.931843134514066</v>
      </c>
      <c r="H29" s="49">
        <f>IF(AND(ISNUMBER(K29),ISNUMBER(Q29),ISNUMBER(N29)),K29-Q29+N29,"…")</f>
        <v>2.966109598142681</v>
      </c>
      <c r="I29" s="47">
        <f>'[2]Table 3'!I66/1000</f>
        <v>2.865501</v>
      </c>
      <c r="J29" s="48">
        <f>'[2]Table 3'!J66/1000</f>
        <v>2.887</v>
      </c>
      <c r="K29" s="49">
        <f>'[2]Table 3'!K66/1000</f>
        <v>2.91</v>
      </c>
      <c r="L29" s="47">
        <f>'[2]Table 3'!L66/1000</f>
        <v>0.8638720000000001</v>
      </c>
      <c r="M29" s="48">
        <f>'[2]Table 3'!M66/1000</f>
        <v>0.8761686784987069</v>
      </c>
      <c r="N29" s="49">
        <f>'[2]Table 3'!N66/1000</f>
        <v>0.894456660255408</v>
      </c>
      <c r="O29" s="47">
        <f>'[2]Table 3'!O66/1000</f>
        <v>0.882731</v>
      </c>
      <c r="P29" s="48">
        <f>'[2]Table 3'!P66/1000</f>
        <v>0.831325543984641</v>
      </c>
      <c r="Q29" s="49">
        <f>'[2]Table 3'!Q66/1000</f>
        <v>0.838347062112727</v>
      </c>
      <c r="R29" s="18" t="s">
        <v>201</v>
      </c>
      <c r="T29" s="5"/>
    </row>
    <row r="30" spans="3:20" ht="12">
      <c r="C30" s="6"/>
      <c r="E30" s="5"/>
      <c r="F30" s="58"/>
      <c r="G30" s="59"/>
      <c r="H30" s="60"/>
      <c r="I30" s="140"/>
      <c r="J30" s="139"/>
      <c r="K30" s="138"/>
      <c r="L30" s="58"/>
      <c r="M30" s="59"/>
      <c r="N30" s="60"/>
      <c r="O30" s="58"/>
      <c r="P30" s="59"/>
      <c r="Q30" s="60"/>
      <c r="R30" s="18"/>
      <c r="T30" s="5"/>
    </row>
    <row r="31" spans="3:20" ht="12">
      <c r="C31" s="18" t="s">
        <v>140</v>
      </c>
      <c r="E31" s="5"/>
      <c r="F31" s="47">
        <f>IF(AND(ISNUMBER(I31),ISNUMBER(O31),ISNUMBER(L31)),I31-O31+L31,"...  ")</f>
        <v>16.916037</v>
      </c>
      <c r="G31" s="48">
        <f>IF(AND(ISNUMBER(J31),ISNUMBER(P31),ISNUMBER(M31)),J31-P31+M31,"...  ")</f>
        <v>16.918119273307777</v>
      </c>
      <c r="H31" s="49">
        <f>IF(AND(ISNUMBER(K31),ISNUMBER(Q31),ISNUMBER(N31)),K31-Q31+N31,"...  ")</f>
        <v>17.310608605471693</v>
      </c>
      <c r="I31" s="47">
        <f>'[2]Table 4'!I66/1000</f>
        <v>10.857586</v>
      </c>
      <c r="J31" s="48">
        <f>'[2]Table 4'!J66/1000</f>
        <v>10.902381204999019</v>
      </c>
      <c r="K31" s="49">
        <f>'[2]Table 4'!K66/1000</f>
        <v>11.05387008795415</v>
      </c>
      <c r="L31" s="47">
        <f>'[2]Table 4'!L66/1000</f>
        <v>7.483498</v>
      </c>
      <c r="M31" s="48">
        <f>'[2]Table 4'!M66/1000</f>
        <v>7.37492640979388</v>
      </c>
      <c r="N31" s="49">
        <f>'[2]Table 4'!N66/1000</f>
        <v>7.676865400351351</v>
      </c>
      <c r="O31" s="47">
        <f>'[2]Table 4'!O66/1000</f>
        <v>1.425047</v>
      </c>
      <c r="P31" s="48">
        <f>'[2]Table 4'!P66/1000</f>
        <v>1.359188341485121</v>
      </c>
      <c r="Q31" s="49">
        <f>'[2]Table 4'!Q66/1000</f>
        <v>1.4201268828338078</v>
      </c>
      <c r="R31" s="18" t="s">
        <v>143</v>
      </c>
      <c r="T31" s="5"/>
    </row>
    <row r="32" spans="3:20" ht="12.75">
      <c r="C32" s="33"/>
      <c r="E32" s="5"/>
      <c r="F32" s="47"/>
      <c r="G32" s="48"/>
      <c r="H32" s="49"/>
      <c r="I32" s="47"/>
      <c r="J32" s="48"/>
      <c r="K32" s="49"/>
      <c r="L32" s="47"/>
      <c r="M32" s="48"/>
      <c r="N32" s="49"/>
      <c r="O32" s="47"/>
      <c r="P32" s="48"/>
      <c r="Q32" s="49"/>
      <c r="R32" s="35"/>
      <c r="T32" s="5"/>
    </row>
    <row r="33" spans="3:20" ht="12">
      <c r="C33" s="18" t="s">
        <v>227</v>
      </c>
      <c r="E33" s="5"/>
      <c r="F33" s="47">
        <f>IF(AND(ISNUMBER(I33),ISNUMBER(O33),ISNUMBER(L33)),I33-O33+L33,"...  ")</f>
        <v>6.6627597199999995</v>
      </c>
      <c r="G33" s="48">
        <f>IF(AND(ISNUMBER(J33),ISNUMBER(P33),ISNUMBER(M33)),J33-P33+M33,"...  ")</f>
        <v>7.450512855274541</v>
      </c>
      <c r="H33" s="49">
        <f>IF(AND(ISNUMBER(K33),ISNUMBER(Q33),ISNUMBER(N33)),K33-Q33+N33,"...  ")</f>
        <v>7.456263930444066</v>
      </c>
      <c r="I33" s="47">
        <f>'[2]Table 5'!I66/1000</f>
        <v>6.1126429999999985</v>
      </c>
      <c r="J33" s="48">
        <f>'[2]Table 5'!J66/1000</f>
        <v>6.583951420279701</v>
      </c>
      <c r="K33" s="49">
        <f>'[2]Table 5'!K66/1000</f>
        <v>6.54635979031119</v>
      </c>
      <c r="L33" s="47">
        <f>'[2]Table 5'!L66/1000</f>
        <v>1.7450437200000006</v>
      </c>
      <c r="M33" s="48">
        <f>'[2]Table 5'!M66/1000</f>
        <v>1.9689610914253406</v>
      </c>
      <c r="N33" s="49">
        <f>'[2]Table 5'!N66/1000</f>
        <v>1.9783876077510565</v>
      </c>
      <c r="O33" s="47">
        <f>'[2]Table 5'!O66/1000</f>
        <v>1.1949269999999994</v>
      </c>
      <c r="P33" s="48">
        <f>'[2]Table 5'!P66/1000</f>
        <v>1.1023996564304999</v>
      </c>
      <c r="Q33" s="49">
        <f>'[2]Table 5'!Q66/1000</f>
        <v>1.06848346761818</v>
      </c>
      <c r="R33" s="18" t="s">
        <v>229</v>
      </c>
      <c r="T33" s="5"/>
    </row>
    <row r="34" spans="3:20" ht="12">
      <c r="C34" s="6"/>
      <c r="E34" s="5"/>
      <c r="F34" s="47"/>
      <c r="G34" s="48"/>
      <c r="H34" s="49"/>
      <c r="I34" s="47"/>
      <c r="J34" s="48"/>
      <c r="K34" s="49"/>
      <c r="L34" s="47"/>
      <c r="M34" s="48"/>
      <c r="N34" s="49"/>
      <c r="O34" s="47"/>
      <c r="P34" s="48"/>
      <c r="Q34" s="49"/>
      <c r="R34" s="18"/>
      <c r="T34" s="5"/>
    </row>
    <row r="35" spans="3:20" ht="12">
      <c r="C35" s="18" t="s">
        <v>189</v>
      </c>
      <c r="E35" s="5"/>
      <c r="F35" s="47">
        <f>IF(AND(ISNUMBER(I35),ISNUMBER(O35),ISNUMBER(L35)),I35-O35+L35,"...  ")</f>
        <v>21.203708</v>
      </c>
      <c r="G35" s="48">
        <f>IF(AND(ISNUMBER(J35),ISNUMBER(P35),ISNUMBER(M35)),J35-P35+M35,"...  ")</f>
        <v>21.08690772753307</v>
      </c>
      <c r="H35" s="49">
        <f>IF(AND(ISNUMBER(K35),ISNUMBER(Q35),ISNUMBER(N35)),K35-Q35+N35,"...  ")</f>
        <v>21.349519818435134</v>
      </c>
      <c r="I35" s="47">
        <f>'[2]Table 5a'!I66/1000</f>
        <v>20.861909999999998</v>
      </c>
      <c r="J35" s="48">
        <f>'[2]Table 5a'!J66/1000</f>
        <v>20.60345111249725</v>
      </c>
      <c r="K35" s="49">
        <f>'[2]Table 5a'!K66/1000</f>
        <v>20.8571559086333</v>
      </c>
      <c r="L35" s="47">
        <f>'[2]Table 5a'!L66/1000</f>
        <v>6.279716</v>
      </c>
      <c r="M35" s="48">
        <f>'[2]Table 5a'!M66/1000</f>
        <v>6.300663291196659</v>
      </c>
      <c r="N35" s="49">
        <f>'[2]Table 5a'!N66/1000</f>
        <v>6.386619524997934</v>
      </c>
      <c r="O35" s="47">
        <f>'[2]Table 5a'!O66/1000</f>
        <v>5.937918000000001</v>
      </c>
      <c r="P35" s="48">
        <f>'[2]Table 5a'!P66/1000</f>
        <v>5.81720667616084</v>
      </c>
      <c r="Q35" s="49">
        <f>'[2]Table 5a'!Q66/1000</f>
        <v>5.8942556151961</v>
      </c>
      <c r="R35" s="18" t="s">
        <v>189</v>
      </c>
      <c r="T35" s="5"/>
    </row>
    <row r="36" spans="3:20" ht="12">
      <c r="C36" s="6"/>
      <c r="E36" s="5"/>
      <c r="F36" s="47"/>
      <c r="G36" s="48"/>
      <c r="H36" s="49"/>
      <c r="I36" s="47"/>
      <c r="J36" s="48"/>
      <c r="K36" s="49"/>
      <c r="L36" s="47"/>
      <c r="M36" s="48"/>
      <c r="N36" s="49"/>
      <c r="O36" s="47"/>
      <c r="P36" s="48"/>
      <c r="Q36" s="49"/>
      <c r="R36" s="18"/>
      <c r="T36" s="5"/>
    </row>
    <row r="37" spans="3:20" ht="12">
      <c r="C37" s="18" t="s">
        <v>141</v>
      </c>
      <c r="E37" s="5"/>
      <c r="F37" s="47">
        <f>IF(AND(ISNUMBER(I37),ISNUMBER(O37),ISNUMBER(L37)),I37-O37+L37,"...  ")</f>
        <v>9.920033</v>
      </c>
      <c r="G37" s="48">
        <f>IF(AND(ISNUMBER(J37),ISNUMBER(P37),ISNUMBER(M37)),J37-P37+M37,"...  ")</f>
        <v>9.931820822118766</v>
      </c>
      <c r="H37" s="49">
        <f>IF(AND(ISNUMBER(K37),ISNUMBER(Q37),ISNUMBER(N37)),K37-Q37+N37,"...  ")</f>
        <v>10.069009227201736</v>
      </c>
      <c r="I37" s="47">
        <f>'[2]Table 6'!I66/1000</f>
        <v>7.639081</v>
      </c>
      <c r="J37" s="48">
        <f>'[2]Table 6'!J66/1000</f>
        <v>7.70763367870343</v>
      </c>
      <c r="K37" s="49">
        <f>'[2]Table 6'!K66/1000</f>
        <v>7.8697936828047</v>
      </c>
      <c r="L37" s="47">
        <f>'[2]Table 6'!L66/1000</f>
        <v>4.177322</v>
      </c>
      <c r="M37" s="48">
        <f>'[2]Table 6'!M66/1000</f>
        <v>3.9168664568163205</v>
      </c>
      <c r="N37" s="49">
        <f>'[2]Table 6'!N66/1000</f>
        <v>3.915136248218202</v>
      </c>
      <c r="O37" s="47">
        <f>'[2]Table 6'!O66/1000</f>
        <v>1.89637</v>
      </c>
      <c r="P37" s="48">
        <f>'[2]Table 6'!P66/1000</f>
        <v>1.692679313400985</v>
      </c>
      <c r="Q37" s="49">
        <f>'[2]Table 6'!Q66/1000</f>
        <v>1.7159207038211661</v>
      </c>
      <c r="R37" s="18" t="s">
        <v>144</v>
      </c>
      <c r="T37" s="5"/>
    </row>
    <row r="38" spans="3:20" ht="12">
      <c r="C38" s="6"/>
      <c r="E38" s="5"/>
      <c r="F38" s="47"/>
      <c r="G38" s="48"/>
      <c r="H38" s="49"/>
      <c r="I38" s="47"/>
      <c r="J38" s="48"/>
      <c r="K38" s="49"/>
      <c r="L38" s="47"/>
      <c r="M38" s="48"/>
      <c r="N38" s="49"/>
      <c r="O38" s="47"/>
      <c r="P38" s="48"/>
      <c r="Q38" s="49"/>
      <c r="R38" s="18"/>
      <c r="T38" s="5"/>
    </row>
    <row r="39" spans="3:20" ht="12">
      <c r="C39" s="6" t="s">
        <v>142</v>
      </c>
      <c r="E39" s="5"/>
      <c r="F39" s="47">
        <f>IF(AND(ISNUMBER(I39),ISNUMBER(O39),ISNUMBER(L39)),I39-O39+L39,"...  ")</f>
        <v>0.5143070000000001</v>
      </c>
      <c r="G39" s="48">
        <f>IF(AND(ISNUMBER(J39),ISNUMBER(P39),ISNUMBER(M39)),J39-P39+M39,"...  ")</f>
        <v>0.5556488632013008</v>
      </c>
      <c r="H39" s="49">
        <f>IF(AND(ISNUMBER(K39),ISNUMBER(Q39),ISNUMBER(N39)),K39-Q39+N39,"...  ")</f>
        <v>0.5558353462059633</v>
      </c>
      <c r="I39" s="47">
        <f>'[2]Table 6a'!I66/1000</f>
        <v>0.527</v>
      </c>
      <c r="J39" s="48">
        <f>'[2]Table 6a'!J66/1000</f>
        <v>0.594</v>
      </c>
      <c r="K39" s="49">
        <f>'[2]Table 6a'!K66/1000</f>
        <v>0.599</v>
      </c>
      <c r="L39" s="47">
        <f>'[2]Table 6a'!L66/1000</f>
        <v>0.311298</v>
      </c>
      <c r="M39" s="48">
        <f>'[2]Table 6a'!M66/1000</f>
        <v>0.28179794723533347</v>
      </c>
      <c r="N39" s="49">
        <f>'[2]Table 6a'!N66/1000</f>
        <v>0.2857809583919642</v>
      </c>
      <c r="O39" s="47">
        <f>'[2]Table 6a'!O66/1000</f>
        <v>0.323991</v>
      </c>
      <c r="P39" s="48">
        <f>'[2]Table 6a'!P66/1000</f>
        <v>0.32014908403403264</v>
      </c>
      <c r="Q39" s="49">
        <f>'[2]Table 6a'!Q66/1000</f>
        <v>0.3289456121860008</v>
      </c>
      <c r="R39" s="18" t="s">
        <v>145</v>
      </c>
      <c r="T39" s="5"/>
    </row>
    <row r="40" spans="3:20" ht="12.75">
      <c r="C40" s="33"/>
      <c r="E40" s="5"/>
      <c r="F40" s="47"/>
      <c r="G40" s="48"/>
      <c r="H40" s="49"/>
      <c r="I40" s="47"/>
      <c r="J40" s="48"/>
      <c r="K40" s="49"/>
      <c r="L40" s="47"/>
      <c r="M40" s="48"/>
      <c r="N40" s="49"/>
      <c r="O40" s="47"/>
      <c r="P40" s="48"/>
      <c r="Q40" s="49"/>
      <c r="R40" s="35"/>
      <c r="T40" s="5"/>
    </row>
    <row r="41" spans="3:20" ht="12">
      <c r="C41" s="34" t="s">
        <v>146</v>
      </c>
      <c r="E41" s="5"/>
      <c r="F41" s="47">
        <f>IF(AND(ISNUMBER(I41),ISNUMBER(O41),ISNUMBER(L41)),I41-O41+L41,"...  ")</f>
        <v>6.209428</v>
      </c>
      <c r="G41" s="48">
        <f>IF(AND(ISNUMBER(J41),ISNUMBER(P41),ISNUMBER(M41)),J41-P41+M41,"...  ")</f>
        <v>6.226994290286461</v>
      </c>
      <c r="H41" s="49">
        <f>IF(AND(ISNUMBER(K41),ISNUMBER(Q41),ISNUMBER(N41)),K41-Q41+N41,"...  ")</f>
        <v>6.230747108658949</v>
      </c>
      <c r="I41" s="47">
        <f>'[2]Table 6b'!I66/1000</f>
        <v>3.832653</v>
      </c>
      <c r="J41" s="48">
        <f>'[2]Table 6b'!J66/1000</f>
        <v>3.8756336787034296</v>
      </c>
      <c r="K41" s="49">
        <f>'[2]Table 6b'!K66/1000</f>
        <v>3.8947936828047</v>
      </c>
      <c r="L41" s="47">
        <f>'[2]Table 6b'!L66/1000</f>
        <v>3.546927</v>
      </c>
      <c r="M41" s="48">
        <f>'[2]Table 6b'!M66/1000</f>
        <v>3.345595747137165</v>
      </c>
      <c r="N41" s="49">
        <f>'[2]Table 6b'!N66/1000</f>
        <v>3.3150936988275213</v>
      </c>
      <c r="O41" s="47">
        <f>'[2]Table 6b'!O66/1000</f>
        <v>1.170152</v>
      </c>
      <c r="P41" s="48">
        <f>'[2]Table 6b'!P66/1000</f>
        <v>0.994235135554134</v>
      </c>
      <c r="Q41" s="49">
        <f>'[2]Table 6b'!Q66/1000</f>
        <v>0.979140272973272</v>
      </c>
      <c r="R41" s="38" t="s">
        <v>146</v>
      </c>
      <c r="T41" s="5"/>
    </row>
    <row r="42" spans="3:20" ht="12">
      <c r="C42" s="34"/>
      <c r="E42" s="5"/>
      <c r="F42" s="47"/>
      <c r="G42" s="48"/>
      <c r="H42" s="49"/>
      <c r="I42" s="47"/>
      <c r="J42" s="48"/>
      <c r="K42" s="49"/>
      <c r="L42" s="47"/>
      <c r="M42" s="48"/>
      <c r="N42" s="49"/>
      <c r="O42" s="47"/>
      <c r="P42" s="48"/>
      <c r="Q42" s="49"/>
      <c r="R42" s="38"/>
      <c r="T42" s="5"/>
    </row>
    <row r="43" spans="3:20" ht="12.75" thickBot="1">
      <c r="C43" s="56" t="s">
        <v>263</v>
      </c>
      <c r="D43" s="8"/>
      <c r="E43" s="9"/>
      <c r="F43" s="50">
        <f aca="true" t="shared" si="0" ref="F43:H44">IF(AND(ISNUMBER(I43),ISNUMBER(O43),ISNUMBER(L43)),I43-O43+L43,"...  ")</f>
        <v>3.1962979999999996</v>
      </c>
      <c r="G43" s="51">
        <f t="shared" si="0"/>
        <v>3.149177668631004</v>
      </c>
      <c r="H43" s="52">
        <f t="shared" si="0"/>
        <v>3.282426772336823</v>
      </c>
      <c r="I43" s="50">
        <f>'[2]Table 6c'!I66/1000</f>
        <v>3.279428</v>
      </c>
      <c r="J43" s="51">
        <f>'[2]Table 6c'!J66/1000</f>
        <v>3.238</v>
      </c>
      <c r="K43" s="52">
        <f>'[2]Table 6c'!K66/1000</f>
        <v>3.376</v>
      </c>
      <c r="L43" s="50">
        <f>'[2]Table 6c'!L66/1000</f>
        <v>0.31909699999999996</v>
      </c>
      <c r="M43" s="51">
        <f>'[2]Table 6c'!M66/1000</f>
        <v>0.28947276244382203</v>
      </c>
      <c r="N43" s="52">
        <f>'[2]Table 6c'!N66/1000</f>
        <v>0.314261590998717</v>
      </c>
      <c r="O43" s="50">
        <f>'[2]Table 6c'!O66/1000</f>
        <v>0.40222700000000006</v>
      </c>
      <c r="P43" s="51">
        <f>'[2]Table 6c'!P66/1000</f>
        <v>0.37829509381281823</v>
      </c>
      <c r="Q43" s="52">
        <f>'[2]Table 6c'!Q66/1000</f>
        <v>0.40783481866189364</v>
      </c>
      <c r="R43" s="57" t="s">
        <v>264</v>
      </c>
      <c r="S43" s="8"/>
      <c r="T43" s="9"/>
    </row>
    <row r="44" spans="3:20" ht="12.75" thickTop="1">
      <c r="C44" s="34" t="s">
        <v>199</v>
      </c>
      <c r="E44" s="5"/>
      <c r="F44" s="58">
        <f t="shared" si="0"/>
        <v>275.4945113102621</v>
      </c>
      <c r="G44" s="59">
        <f t="shared" si="0"/>
        <v>275.40904250094565</v>
      </c>
      <c r="H44" s="60">
        <f t="shared" si="0"/>
        <v>276.58464428268184</v>
      </c>
      <c r="I44" s="47">
        <f>'[2]Table 12'!I66/1000</f>
        <v>280.23795131026213</v>
      </c>
      <c r="J44" s="48">
        <f>'[2]Table 12'!J66/1000</f>
        <v>279.09551345877463</v>
      </c>
      <c r="K44" s="49">
        <f>'[2]Table 12'!K66/1000</f>
        <v>280.5110223189825</v>
      </c>
      <c r="L44" s="58">
        <f>'[2]Table 12'!L66/1000</f>
        <v>2.92616</v>
      </c>
      <c r="M44" s="59">
        <f>'[2]Table 12'!M66/1000</f>
        <v>3.7861515841964892</v>
      </c>
      <c r="N44" s="60">
        <f>'[2]Table 12'!N66/1000</f>
        <v>3.7755778911614417</v>
      </c>
      <c r="O44" s="47">
        <f>'[2]Table 12'!O66/1000</f>
        <v>7.669599999999999</v>
      </c>
      <c r="P44" s="48">
        <f>'[2]Table 12'!P66/1000</f>
        <v>7.4726225420255</v>
      </c>
      <c r="Q44" s="49">
        <f>'[2]Table 12'!Q66/1000</f>
        <v>7.701955927462114</v>
      </c>
      <c r="R44" s="34" t="s">
        <v>200</v>
      </c>
      <c r="T44" s="5"/>
    </row>
    <row r="45" spans="3:20" ht="12">
      <c r="C45" s="34"/>
      <c r="E45" s="5"/>
      <c r="F45" s="58"/>
      <c r="G45" s="59"/>
      <c r="H45" s="60"/>
      <c r="I45" s="47"/>
      <c r="J45" s="48"/>
      <c r="K45" s="49"/>
      <c r="L45" s="58"/>
      <c r="M45" s="59"/>
      <c r="N45" s="60"/>
      <c r="O45" s="47"/>
      <c r="P45" s="48"/>
      <c r="Q45" s="49"/>
      <c r="R45" s="18"/>
      <c r="T45" s="5"/>
    </row>
    <row r="46" spans="3:20" ht="12">
      <c r="C46" s="34" t="s">
        <v>230</v>
      </c>
      <c r="E46" s="5"/>
      <c r="F46" s="58">
        <f>IF(AND(ISNUMBER(I46),ISNUMBER(O46),ISNUMBER(L46)),I46-O46+L46,"...  ")</f>
        <v>197.72321280449333</v>
      </c>
      <c r="G46" s="59">
        <f>IF(AND(ISNUMBER(J46),ISNUMBER(P46),ISNUMBER(M46)),J46-P46+M46,"...  ")</f>
        <v>197.98613133810116</v>
      </c>
      <c r="H46" s="60">
        <f>IF(AND(ISNUMBER(K46),ISNUMBER(Q46),ISNUMBER(N46)),K46-Q46+N46,"...  ")</f>
        <v>198.6806585088423</v>
      </c>
      <c r="I46" s="47">
        <f aca="true" t="shared" si="1" ref="I46:Q46">I48+I50</f>
        <v>197.69049780449333</v>
      </c>
      <c r="J46" s="48">
        <f t="shared" si="1"/>
        <v>197.86069010776436</v>
      </c>
      <c r="K46" s="49">
        <f t="shared" si="1"/>
        <v>198.50107910776435</v>
      </c>
      <c r="L46" s="58">
        <f t="shared" si="1"/>
        <v>0.425691</v>
      </c>
      <c r="M46" s="59">
        <f t="shared" si="1"/>
        <v>0.4096765375484996</v>
      </c>
      <c r="N46" s="60">
        <f t="shared" si="1"/>
        <v>0.45305726707570115</v>
      </c>
      <c r="O46" s="47">
        <f t="shared" si="1"/>
        <v>0.39297600000000005</v>
      </c>
      <c r="P46" s="48">
        <f t="shared" si="1"/>
        <v>0.28423530721171114</v>
      </c>
      <c r="Q46" s="49">
        <f t="shared" si="1"/>
        <v>0.2734778659977715</v>
      </c>
      <c r="R46" s="34" t="s">
        <v>231</v>
      </c>
      <c r="T46" s="5"/>
    </row>
    <row r="47" spans="3:20" ht="12.75">
      <c r="C47" s="34"/>
      <c r="E47" s="5"/>
      <c r="F47" s="58"/>
      <c r="G47" s="59"/>
      <c r="H47" s="60"/>
      <c r="I47" s="47"/>
      <c r="J47" s="48"/>
      <c r="K47" s="49"/>
      <c r="L47" s="58"/>
      <c r="M47" s="59"/>
      <c r="N47" s="60"/>
      <c r="O47" s="47"/>
      <c r="P47" s="48"/>
      <c r="Q47" s="49"/>
      <c r="R47" s="35"/>
      <c r="T47" s="5"/>
    </row>
    <row r="48" spans="3:20" ht="12">
      <c r="C48" s="34" t="s">
        <v>164</v>
      </c>
      <c r="E48" s="5"/>
      <c r="F48" s="58">
        <f>IF(AND(ISNUMBER(I48),ISNUMBER(O48),ISNUMBER(L48)),I48-O48+L48,"...  ")</f>
        <v>145.76241159230275</v>
      </c>
      <c r="G48" s="59">
        <f>IF(AND(ISNUMBER(J48),ISNUMBER(P48),ISNUMBER(M48)),J48-P48+M48,"...  ")</f>
        <v>147.13213641670103</v>
      </c>
      <c r="H48" s="60">
        <f>IF(AND(ISNUMBER(K48),ISNUMBER(Q48),ISNUMBER(N48)),K48-Q48+N48,"...  ")</f>
        <v>149.24133636482873</v>
      </c>
      <c r="I48" s="47">
        <f>'[2]Table 12a'!I66/1000</f>
        <v>145.45495259230273</v>
      </c>
      <c r="J48" s="48">
        <f>'[2]Table 12a'!J66/1000</f>
        <v>146.80046125572355</v>
      </c>
      <c r="K48" s="49">
        <f>'[2]Table 12a'!K66/1000</f>
        <v>148.84846125572355</v>
      </c>
      <c r="L48" s="58">
        <f>'[2]Table 12a'!L66/1000</f>
        <v>0.329347</v>
      </c>
      <c r="M48" s="59">
        <f>'[2]Table 12a'!M66/1000</f>
        <v>0.341403373758284</v>
      </c>
      <c r="N48" s="60">
        <f>'[2]Table 12a'!N66/1000</f>
        <v>0.405203109218334</v>
      </c>
      <c r="O48" s="47">
        <f>'[2]Table 12a'!O66/1000</f>
        <v>0.021888</v>
      </c>
      <c r="P48" s="48">
        <f>'[2]Table 12a'!P66/1000</f>
        <v>0.009728212780794181</v>
      </c>
      <c r="Q48" s="49">
        <f>'[2]Table 12a'!Q66/1000</f>
        <v>0.0123280001131325</v>
      </c>
      <c r="R48" s="34" t="s">
        <v>148</v>
      </c>
      <c r="T48" s="5"/>
    </row>
    <row r="49" spans="3:20" ht="12.75">
      <c r="C49" s="34"/>
      <c r="E49" s="5"/>
      <c r="F49" s="58"/>
      <c r="G49" s="59"/>
      <c r="H49" s="60"/>
      <c r="I49" s="47"/>
      <c r="J49" s="48"/>
      <c r="K49" s="49"/>
      <c r="L49" s="58"/>
      <c r="M49" s="59"/>
      <c r="N49" s="60"/>
      <c r="O49" s="47"/>
      <c r="P49" s="48"/>
      <c r="Q49" s="49"/>
      <c r="R49" s="35"/>
      <c r="T49" s="5"/>
    </row>
    <row r="50" spans="3:20" ht="12">
      <c r="C50" s="34" t="s">
        <v>163</v>
      </c>
      <c r="E50" s="5"/>
      <c r="F50" s="58">
        <f>IF(AND(ISNUMBER(I50),ISNUMBER(O50),ISNUMBER(L50)),I50-O50+L50,"...  ")</f>
        <v>51.9608012121906</v>
      </c>
      <c r="G50" s="59">
        <f>IF(AND(ISNUMBER(J50),ISNUMBER(P50),ISNUMBER(M50)),J50-P50+M50,"...  ")</f>
        <v>50.853994921400094</v>
      </c>
      <c r="H50" s="60">
        <f>IF(AND(ISNUMBER(K50),ISNUMBER(Q50),ISNUMBER(N50)),K50-Q50+N50,"...  ")</f>
        <v>49.43932214401352</v>
      </c>
      <c r="I50" s="47">
        <f>'[2]Table 12b'!I66/1000</f>
        <v>52.2355452121906</v>
      </c>
      <c r="J50" s="48">
        <f>'[2]Table 12b'!J66/1000</f>
        <v>51.060228852040794</v>
      </c>
      <c r="K50" s="49">
        <f>'[2]Table 12b'!K66/1000</f>
        <v>49.6526178520408</v>
      </c>
      <c r="L50" s="58">
        <f>'[2]Table 12b'!L66/1000</f>
        <v>0.096344</v>
      </c>
      <c r="M50" s="59">
        <f>'[2]Table 12b'!M66/1000</f>
        <v>0.06827316379021559</v>
      </c>
      <c r="N50" s="60">
        <f>'[2]Table 12b'!N66/1000</f>
        <v>0.0478541578573671</v>
      </c>
      <c r="O50" s="47">
        <f>'[2]Table 12b'!O66/1000</f>
        <v>0.37108800000000003</v>
      </c>
      <c r="P50" s="48">
        <f>'[2]Table 12b'!P66/1000</f>
        <v>0.274507094430917</v>
      </c>
      <c r="Q50" s="49">
        <f>'[2]Table 12b'!Q66/1000</f>
        <v>0.261149865884639</v>
      </c>
      <c r="R50" s="34" t="s">
        <v>149</v>
      </c>
      <c r="T50" s="5"/>
    </row>
    <row r="51" spans="3:20" ht="12">
      <c r="C51" s="34"/>
      <c r="E51" s="5"/>
      <c r="F51" s="47"/>
      <c r="G51" s="48"/>
      <c r="H51" s="49"/>
      <c r="I51" s="47"/>
      <c r="J51" s="48"/>
      <c r="K51" s="49"/>
      <c r="L51" s="47"/>
      <c r="M51" s="48"/>
      <c r="N51" s="49"/>
      <c r="O51" s="47"/>
      <c r="P51" s="48"/>
      <c r="Q51" s="49"/>
      <c r="R51" s="18"/>
      <c r="T51" s="5"/>
    </row>
    <row r="52" spans="3:20" ht="12.75" thickBot="1">
      <c r="C52" s="56" t="s">
        <v>147</v>
      </c>
      <c r="D52" s="8"/>
      <c r="E52" s="9"/>
      <c r="F52" s="50">
        <f>IF(AND(ISNUMBER(I52),ISNUMBER(O52),ISNUMBER(L52)),I52-O52+L52,"...  ")</f>
        <v>77.7712985057688</v>
      </c>
      <c r="G52" s="51">
        <f>IF(AND(ISNUMBER(J52),ISNUMBER(P52),ISNUMBER(M52)),J52-P52+M52,"...  ")</f>
        <v>77.42291116284451</v>
      </c>
      <c r="H52" s="52">
        <f>IF(AND(ISNUMBER(K52),ISNUMBER(Q52),ISNUMBER(N52)),K52-Q52+N52,"...  ")</f>
        <v>77.9039857738396</v>
      </c>
      <c r="I52" s="50">
        <f>'[2]Table 12c'!I66/1000</f>
        <v>82.5474535057688</v>
      </c>
      <c r="J52" s="51">
        <f>'[2]Table 12c'!J66/1000</f>
        <v>81.2348233510103</v>
      </c>
      <c r="K52" s="52">
        <f>'[2]Table 12c'!K66/1000</f>
        <v>82.0099432112182</v>
      </c>
      <c r="L52" s="50">
        <f>'[2]Table 12c'!L66/1000</f>
        <v>2.500469</v>
      </c>
      <c r="M52" s="51">
        <f>'[2]Table 12c'!M66/1000</f>
        <v>3.37647504664799</v>
      </c>
      <c r="N52" s="52">
        <f>'[2]Table 12c'!N66/1000</f>
        <v>3.32252062408574</v>
      </c>
      <c r="O52" s="50">
        <f>'[2]Table 12c'!O66/1000</f>
        <v>7.276624</v>
      </c>
      <c r="P52" s="51">
        <f>'[2]Table 12c'!P66/1000</f>
        <v>7.188387234813789</v>
      </c>
      <c r="Q52" s="52">
        <f>'[2]Table 12c'!Q66/1000</f>
        <v>7.428478061464343</v>
      </c>
      <c r="R52" s="57" t="s">
        <v>151</v>
      </c>
      <c r="S52" s="8"/>
      <c r="T52" s="9"/>
    </row>
    <row r="53" spans="3:20" ht="12.75" thickTop="1">
      <c r="C53" s="80" t="s">
        <v>195</v>
      </c>
      <c r="F53" s="104">
        <f>IF(AND(ISNUMBER(I53),ISNUMBER(O53),ISNUMBER(L53)),I53-O53+L53,"…")</f>
        <v>45.794041</v>
      </c>
      <c r="G53" s="105">
        <f>IF(AND(ISNUMBER(J53),ISNUMBER(P53),ISNUMBER(M53)),J53-P53+M53,"…")</f>
        <v>48.12068665709542</v>
      </c>
      <c r="H53" s="105">
        <f>IF(AND(ISNUMBER(K53),ISNUMBER(Q53),ISNUMBER(N53)),K53-Q53+N53,"…")</f>
        <v>48.43141560674244</v>
      </c>
      <c r="I53" s="104">
        <f>'[2]Table 7'!I66/1000</f>
        <v>55.022</v>
      </c>
      <c r="J53" s="105">
        <f>'[2]Table 7'!J66/1000</f>
        <v>54.3320464857483</v>
      </c>
      <c r="K53" s="105">
        <f>'[2]Table 7'!K66/1000</f>
        <v>54.1161228090046</v>
      </c>
      <c r="L53" s="104">
        <f>'[2]Table 7'!L66/1000</f>
        <v>7.4198140000000015</v>
      </c>
      <c r="M53" s="105">
        <f>'[2]Table 7'!M66/1000</f>
        <v>8.224347958875622</v>
      </c>
      <c r="N53" s="105">
        <f>'[2]Table 7'!N66/1000</f>
        <v>8.894372405047314</v>
      </c>
      <c r="O53" s="104">
        <f>'[2]Table 7'!O66/1000</f>
        <v>16.647773</v>
      </c>
      <c r="P53" s="105">
        <f>'[2]Table 7'!P66/1000</f>
        <v>14.43570778752851</v>
      </c>
      <c r="Q53" s="105">
        <f>'[2]Table 7'!Q66/1000</f>
        <v>14.57907960730947</v>
      </c>
      <c r="R53" s="42" t="s">
        <v>196</v>
      </c>
      <c r="T53" s="4"/>
    </row>
    <row r="54" spans="3:20" ht="12">
      <c r="C54" s="34"/>
      <c r="F54" s="106"/>
      <c r="G54" s="107"/>
      <c r="H54" s="107"/>
      <c r="I54" s="106"/>
      <c r="J54" s="107"/>
      <c r="K54" s="107"/>
      <c r="L54" s="106"/>
      <c r="M54" s="107"/>
      <c r="N54" s="107"/>
      <c r="O54" s="106"/>
      <c r="P54" s="107"/>
      <c r="Q54" s="107"/>
      <c r="R54" s="38"/>
      <c r="T54" s="5"/>
    </row>
    <row r="55" spans="3:20" ht="12">
      <c r="C55" s="34" t="s">
        <v>124</v>
      </c>
      <c r="F55" s="106">
        <f>IF(AND(ISNUMBER(I55),ISNUMBER(O55),ISNUMBER(L55)),I55-O55+L55,"…")</f>
        <v>69.74835946</v>
      </c>
      <c r="G55" s="107">
        <f>IF(AND(ISNUMBER(J55),ISNUMBER(P55),ISNUMBER(M55)),J55-P55+M55,"…")</f>
        <v>68.96443837701706</v>
      </c>
      <c r="H55" s="107">
        <f>IF(AND(ISNUMBER(K55),ISNUMBER(Q55),ISNUMBER(N55)),K55-Q55+N55,"…")</f>
        <v>69.26034500554086</v>
      </c>
      <c r="I55" s="106">
        <f>'[2]Table 8'!I66/1000</f>
        <v>75.053</v>
      </c>
      <c r="J55" s="107">
        <f>'[2]Table 8'!J66/1000</f>
        <v>73.60045583452495</v>
      </c>
      <c r="K55" s="107">
        <f>'[2]Table 8'!K66/1000</f>
        <v>73.63101366573525</v>
      </c>
      <c r="L55" s="106">
        <f>'[2]Table 8'!L66/1000</f>
        <v>10.717875828</v>
      </c>
      <c r="M55" s="107">
        <f>'[2]Table 8'!M66/1000</f>
        <v>10.42260227238088</v>
      </c>
      <c r="N55" s="107">
        <f>'[2]Table 8'!N66/1000</f>
        <v>10.39452896773905</v>
      </c>
      <c r="O55" s="106">
        <f>'[2]Table 8'!O66/1000</f>
        <v>16.022516368</v>
      </c>
      <c r="P55" s="107">
        <f>'[2]Table 8'!P66/1000</f>
        <v>15.058619729888779</v>
      </c>
      <c r="Q55" s="107">
        <f>'[2]Table 8'!Q66/1000</f>
        <v>14.76519762793345</v>
      </c>
      <c r="R55" s="38" t="s">
        <v>125</v>
      </c>
      <c r="T55" s="5"/>
    </row>
    <row r="56" spans="3:20" ht="12">
      <c r="C56" s="34"/>
      <c r="F56" s="106"/>
      <c r="G56" s="107"/>
      <c r="H56" s="107"/>
      <c r="I56" s="106"/>
      <c r="J56" s="107"/>
      <c r="K56" s="107"/>
      <c r="L56" s="106"/>
      <c r="M56" s="107"/>
      <c r="N56" s="107"/>
      <c r="O56" s="106"/>
      <c r="P56" s="107"/>
      <c r="Q56" s="107"/>
      <c r="R56" s="38"/>
      <c r="T56" s="5"/>
    </row>
    <row r="57" spans="3:20" ht="12.75" thickBot="1">
      <c r="C57" s="56" t="s">
        <v>271</v>
      </c>
      <c r="D57" s="8"/>
      <c r="E57" s="8"/>
      <c r="F57" s="108">
        <f>IF(AND(ISNUMBER(I57),ISNUMBER(O57),ISNUMBER(L57)),I57-O57+L57,"…")</f>
        <v>1.129487</v>
      </c>
      <c r="G57" s="109">
        <f>IF(AND(ISNUMBER(J57),ISNUMBER(P57),ISNUMBER(M57)),J57-P57+M57,"…")</f>
        <v>0.693853835299676</v>
      </c>
      <c r="H57" s="109">
        <f>IF(AND(ISNUMBER(K57),ISNUMBER(Q57),ISNUMBER(N57)),K57-Q57+N57,"…")</f>
        <v>0.3311570108417239</v>
      </c>
      <c r="I57" s="108">
        <f>'[2]Table 13'!I66/1000</f>
        <v>13.374</v>
      </c>
      <c r="J57" s="109">
        <f>'[2]Table 13'!J66/1000</f>
        <v>13.574216</v>
      </c>
      <c r="K57" s="109">
        <f>'[2]Table 13'!K66/1000</f>
        <v>13.778411</v>
      </c>
      <c r="L57" s="108">
        <f>'[2]Table 13'!L66/1000</f>
        <v>0.225157</v>
      </c>
      <c r="M57" s="109">
        <f>'[2]Table 13'!M66/1000</f>
        <v>0.22602280507332628</v>
      </c>
      <c r="N57" s="109">
        <f>'[2]Table 13'!N66/1000</f>
        <v>0.21143810147522288</v>
      </c>
      <c r="O57" s="108">
        <f>'[2]Table 13'!O66/1000</f>
        <v>12.46967</v>
      </c>
      <c r="P57" s="109">
        <f>'[2]Table 13'!P66/1000</f>
        <v>13.10638496977365</v>
      </c>
      <c r="Q57" s="109">
        <f>'[2]Table 13'!Q66/1000</f>
        <v>13.6586920906335</v>
      </c>
      <c r="R57" s="57" t="s">
        <v>270</v>
      </c>
      <c r="S57" s="8"/>
      <c r="T57" s="9"/>
    </row>
    <row r="58" ht="12.75" thickTop="1"/>
  </sheetData>
  <sheetProtection/>
  <mergeCells count="20">
    <mergeCell ref="C2:T2"/>
    <mergeCell ref="C4:T4"/>
    <mergeCell ref="C6:T6"/>
    <mergeCell ref="C7:T7"/>
    <mergeCell ref="F8:Q8"/>
    <mergeCell ref="F9:H9"/>
    <mergeCell ref="F10:H10"/>
    <mergeCell ref="I10:K10"/>
    <mergeCell ref="L10:N10"/>
    <mergeCell ref="O10:Q10"/>
    <mergeCell ref="C11:E11"/>
    <mergeCell ref="R11:T11"/>
    <mergeCell ref="G12:H12"/>
    <mergeCell ref="J12:K12"/>
    <mergeCell ref="M12:N12"/>
    <mergeCell ref="P12:Q12"/>
    <mergeCell ref="G13:H13"/>
    <mergeCell ref="J13:K13"/>
    <mergeCell ref="M13:N13"/>
    <mergeCell ref="P13:Q13"/>
  </mergeCells>
  <printOptions/>
  <pageMargins left="0.7" right="0.7" top="0.75" bottom="0.75" header="0.3" footer="0.3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T37"/>
  <sheetViews>
    <sheetView zoomScalePageLayoutView="0" workbookViewId="0" topLeftCell="A1">
      <selection activeCell="E24" sqref="E24"/>
    </sheetView>
  </sheetViews>
  <sheetFormatPr defaultColWidth="9.140625" defaultRowHeight="12.75"/>
  <sheetData>
    <row r="2" spans="3:20" ht="12.75">
      <c r="C2" s="146" t="s">
        <v>65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6:17" ht="12.75">
      <c r="F3" s="146" t="s">
        <v>153</v>
      </c>
      <c r="G3" s="146"/>
      <c r="H3" s="146"/>
      <c r="I3" s="146"/>
      <c r="J3" s="146"/>
      <c r="K3" s="146"/>
      <c r="L3" s="146" t="s">
        <v>64</v>
      </c>
      <c r="M3" s="146"/>
      <c r="N3" s="146"/>
      <c r="O3" s="146"/>
      <c r="P3" s="146"/>
      <c r="Q3" s="146"/>
    </row>
    <row r="4" spans="3:20" ht="12">
      <c r="C4" s="147" t="s">
        <v>286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1:15" ht="15" thickBot="1">
      <c r="K5" s="148" t="s">
        <v>36</v>
      </c>
      <c r="L5" s="148"/>
      <c r="N5" s="11"/>
      <c r="O5" s="11"/>
    </row>
    <row r="6" spans="3:20" ht="12.75" thickTop="1">
      <c r="C6" s="2"/>
      <c r="D6" s="3"/>
      <c r="E6" s="4"/>
      <c r="F6" s="149" t="s">
        <v>6</v>
      </c>
      <c r="G6" s="150"/>
      <c r="H6" s="151"/>
      <c r="I6" s="2"/>
      <c r="J6" s="3"/>
      <c r="K6" s="4"/>
      <c r="L6" s="16" t="s">
        <v>34</v>
      </c>
      <c r="M6" s="3"/>
      <c r="N6" s="4"/>
      <c r="O6" s="16" t="s">
        <v>33</v>
      </c>
      <c r="P6" s="3"/>
      <c r="Q6" s="4"/>
      <c r="R6" s="2"/>
      <c r="S6" s="3"/>
      <c r="T6" s="4"/>
    </row>
    <row r="7" spans="3:20" ht="12">
      <c r="C7" s="152" t="s">
        <v>0</v>
      </c>
      <c r="D7" s="153"/>
      <c r="E7" s="154"/>
      <c r="F7" s="152" t="s">
        <v>7</v>
      </c>
      <c r="G7" s="153"/>
      <c r="H7" s="154"/>
      <c r="I7" s="152" t="s">
        <v>8</v>
      </c>
      <c r="J7" s="153"/>
      <c r="K7" s="154"/>
      <c r="L7" s="152" t="s">
        <v>9</v>
      </c>
      <c r="M7" s="153"/>
      <c r="N7" s="154"/>
      <c r="O7" s="152" t="s">
        <v>10</v>
      </c>
      <c r="P7" s="153"/>
      <c r="Q7" s="154"/>
      <c r="R7" s="152" t="s">
        <v>11</v>
      </c>
      <c r="S7" s="153"/>
      <c r="T7" s="154"/>
    </row>
    <row r="8" spans="3:20" ht="12.75" thickBot="1">
      <c r="C8" s="7"/>
      <c r="D8" s="8"/>
      <c r="E8" s="9"/>
      <c r="F8" s="21">
        <v>2022</v>
      </c>
      <c r="G8" s="22">
        <v>2023</v>
      </c>
      <c r="H8" s="20">
        <v>2024</v>
      </c>
      <c r="I8" s="21">
        <v>2022</v>
      </c>
      <c r="J8" s="22">
        <v>2023</v>
      </c>
      <c r="K8" s="20">
        <v>2024</v>
      </c>
      <c r="L8" s="21">
        <v>2022</v>
      </c>
      <c r="M8" s="22">
        <v>2023</v>
      </c>
      <c r="N8" s="20">
        <v>2024</v>
      </c>
      <c r="O8" s="21">
        <v>2022</v>
      </c>
      <c r="P8" s="22">
        <v>2023</v>
      </c>
      <c r="Q8" s="20">
        <v>2024</v>
      </c>
      <c r="R8" s="7"/>
      <c r="S8" s="8"/>
      <c r="T8" s="9"/>
    </row>
    <row r="9" spans="3:20" ht="12.75" thickTop="1">
      <c r="C9" s="34" t="s">
        <v>39</v>
      </c>
      <c r="D9" s="83"/>
      <c r="E9" s="84"/>
      <c r="F9" s="93">
        <v>309.502</v>
      </c>
      <c r="G9" s="94">
        <v>222.29999999999998</v>
      </c>
      <c r="H9" s="95">
        <v>222.29999999999998</v>
      </c>
      <c r="I9" s="93">
        <v>238</v>
      </c>
      <c r="J9" s="94">
        <v>202.29999999999998</v>
      </c>
      <c r="K9" s="95">
        <v>202.29999999999998</v>
      </c>
      <c r="L9" s="93">
        <v>216.858</v>
      </c>
      <c r="M9" s="94">
        <v>140</v>
      </c>
      <c r="N9" s="95">
        <v>140</v>
      </c>
      <c r="O9" s="93">
        <v>145.356</v>
      </c>
      <c r="P9" s="94">
        <v>120</v>
      </c>
      <c r="Q9" s="95">
        <v>120</v>
      </c>
      <c r="R9" s="38" t="s">
        <v>12</v>
      </c>
      <c r="S9" s="83"/>
      <c r="T9" s="84"/>
    </row>
    <row r="10" spans="3:20" ht="12">
      <c r="C10" s="34" t="s">
        <v>41</v>
      </c>
      <c r="D10" s="83"/>
      <c r="E10" s="84"/>
      <c r="F10" s="93">
        <v>11.366</v>
      </c>
      <c r="G10" s="94">
        <v>7</v>
      </c>
      <c r="H10" s="95">
        <v>7</v>
      </c>
      <c r="I10" s="93">
        <v>0.193</v>
      </c>
      <c r="J10" s="94">
        <v>0</v>
      </c>
      <c r="K10" s="95">
        <v>0</v>
      </c>
      <c r="L10" s="93">
        <v>11.173</v>
      </c>
      <c r="M10" s="94">
        <v>7</v>
      </c>
      <c r="N10" s="95">
        <v>7</v>
      </c>
      <c r="O10" s="93">
        <v>0</v>
      </c>
      <c r="P10" s="94">
        <v>0</v>
      </c>
      <c r="Q10" s="95">
        <v>0</v>
      </c>
      <c r="R10" s="38" t="s">
        <v>14</v>
      </c>
      <c r="S10" s="83"/>
      <c r="T10" s="84"/>
    </row>
    <row r="11" spans="3:20" ht="12">
      <c r="C11" s="34" t="s">
        <v>42</v>
      </c>
      <c r="D11" s="83"/>
      <c r="E11" s="84"/>
      <c r="F11" s="93">
        <v>324</v>
      </c>
      <c r="G11" s="94">
        <v>245.38</v>
      </c>
      <c r="H11" s="95">
        <v>240</v>
      </c>
      <c r="I11" s="93">
        <v>222</v>
      </c>
      <c r="J11" s="94">
        <v>166.5</v>
      </c>
      <c r="K11" s="95">
        <v>175</v>
      </c>
      <c r="L11" s="93">
        <v>136</v>
      </c>
      <c r="M11" s="94">
        <v>103.36</v>
      </c>
      <c r="N11" s="95">
        <v>105</v>
      </c>
      <c r="O11" s="93">
        <v>34</v>
      </c>
      <c r="P11" s="94">
        <v>24.48</v>
      </c>
      <c r="Q11" s="95">
        <v>40</v>
      </c>
      <c r="R11" s="38" t="s">
        <v>29</v>
      </c>
      <c r="S11" s="83"/>
      <c r="T11" s="84"/>
    </row>
    <row r="12" spans="3:20" ht="12">
      <c r="C12" s="34" t="s">
        <v>43</v>
      </c>
      <c r="D12" s="83"/>
      <c r="E12" s="84"/>
      <c r="F12" s="93">
        <v>231.74161343283583</v>
      </c>
      <c r="G12" s="94">
        <v>125</v>
      </c>
      <c r="H12" s="95">
        <v>125</v>
      </c>
      <c r="I12" s="93">
        <v>175</v>
      </c>
      <c r="J12" s="94">
        <v>125</v>
      </c>
      <c r="K12" s="95">
        <v>125</v>
      </c>
      <c r="L12" s="93">
        <v>146.53177462686568</v>
      </c>
      <c r="M12" s="94">
        <v>60</v>
      </c>
      <c r="N12" s="95">
        <v>60</v>
      </c>
      <c r="O12" s="93">
        <v>89.79016119402985</v>
      </c>
      <c r="P12" s="94">
        <v>60</v>
      </c>
      <c r="Q12" s="95">
        <v>60</v>
      </c>
      <c r="R12" s="38" t="s">
        <v>15</v>
      </c>
      <c r="S12" s="83"/>
      <c r="T12" s="84"/>
    </row>
    <row r="13" spans="3:20" ht="12">
      <c r="C13" s="34" t="s">
        <v>44</v>
      </c>
      <c r="D13" s="83"/>
      <c r="E13" s="84"/>
      <c r="F13" s="93">
        <v>84.195</v>
      </c>
      <c r="G13" s="94">
        <v>44</v>
      </c>
      <c r="H13" s="95">
        <v>44</v>
      </c>
      <c r="I13" s="93">
        <v>73</v>
      </c>
      <c r="J13" s="94">
        <v>40</v>
      </c>
      <c r="K13" s="95">
        <v>40</v>
      </c>
      <c r="L13" s="93">
        <v>33.747</v>
      </c>
      <c r="M13" s="94">
        <v>24</v>
      </c>
      <c r="N13" s="95">
        <v>24</v>
      </c>
      <c r="O13" s="93">
        <v>22.552</v>
      </c>
      <c r="P13" s="94">
        <v>20</v>
      </c>
      <c r="Q13" s="95">
        <v>20</v>
      </c>
      <c r="R13" s="38" t="s">
        <v>16</v>
      </c>
      <c r="S13" s="83"/>
      <c r="T13" s="84"/>
    </row>
    <row r="14" spans="3:20" ht="12">
      <c r="C14" s="34" t="s">
        <v>45</v>
      </c>
      <c r="D14" s="83"/>
      <c r="E14" s="84"/>
      <c r="F14" s="93">
        <v>1124</v>
      </c>
      <c r="G14" s="94">
        <v>1140</v>
      </c>
      <c r="H14" s="95">
        <v>1150</v>
      </c>
      <c r="I14" s="93">
        <v>1446</v>
      </c>
      <c r="J14" s="94">
        <v>1300</v>
      </c>
      <c r="K14" s="95">
        <v>1400</v>
      </c>
      <c r="L14" s="93">
        <v>264</v>
      </c>
      <c r="M14" s="94">
        <v>420</v>
      </c>
      <c r="N14" s="95">
        <v>350</v>
      </c>
      <c r="O14" s="93">
        <v>586</v>
      </c>
      <c r="P14" s="94">
        <v>580</v>
      </c>
      <c r="Q14" s="95">
        <v>600</v>
      </c>
      <c r="R14" s="38" t="s">
        <v>2</v>
      </c>
      <c r="S14" s="83"/>
      <c r="T14" s="84"/>
    </row>
    <row r="15" spans="3:20" ht="12">
      <c r="C15" s="34" t="s">
        <v>46</v>
      </c>
      <c r="D15" s="83"/>
      <c r="E15" s="84"/>
      <c r="F15" s="93">
        <v>693.063</v>
      </c>
      <c r="G15" s="94">
        <v>650</v>
      </c>
      <c r="H15" s="95">
        <v>650</v>
      </c>
      <c r="I15" s="93">
        <v>997.328</v>
      </c>
      <c r="J15" s="94">
        <v>800</v>
      </c>
      <c r="K15" s="95">
        <v>800</v>
      </c>
      <c r="L15" s="93">
        <v>394.745</v>
      </c>
      <c r="M15" s="94">
        <v>300</v>
      </c>
      <c r="N15" s="95">
        <v>300</v>
      </c>
      <c r="O15" s="93">
        <v>699.01</v>
      </c>
      <c r="P15" s="94">
        <v>450</v>
      </c>
      <c r="Q15" s="95">
        <v>450</v>
      </c>
      <c r="R15" s="38" t="s">
        <v>17</v>
      </c>
      <c r="S15" s="83"/>
      <c r="T15" s="84"/>
    </row>
    <row r="16" spans="3:20" ht="12">
      <c r="C16" s="34" t="s">
        <v>47</v>
      </c>
      <c r="D16" s="83"/>
      <c r="E16" s="84"/>
      <c r="F16" s="93">
        <v>258.4630684782612</v>
      </c>
      <c r="G16" s="94">
        <v>150.368545265696</v>
      </c>
      <c r="H16" s="95">
        <v>130.9067067667305</v>
      </c>
      <c r="I16" s="93">
        <v>413.650325</v>
      </c>
      <c r="J16" s="94">
        <v>342.94589</v>
      </c>
      <c r="K16" s="95">
        <v>341.614647857144</v>
      </c>
      <c r="L16" s="93">
        <v>45.0571289855072</v>
      </c>
      <c r="M16" s="94">
        <v>38.027284637679</v>
      </c>
      <c r="N16" s="95">
        <v>30.4126872877805</v>
      </c>
      <c r="O16" s="93">
        <v>200.244385507246</v>
      </c>
      <c r="P16" s="94">
        <v>230.604629371983</v>
      </c>
      <c r="Q16" s="95">
        <v>241.120628378194</v>
      </c>
      <c r="R16" s="38" t="s">
        <v>18</v>
      </c>
      <c r="S16" s="83"/>
      <c r="T16" s="84"/>
    </row>
    <row r="17" spans="3:20" ht="12">
      <c r="C17" s="34" t="s">
        <v>48</v>
      </c>
      <c r="D17" s="83"/>
      <c r="E17" s="84"/>
      <c r="F17" s="93">
        <v>797.968</v>
      </c>
      <c r="G17" s="94">
        <v>775.844642311265</v>
      </c>
      <c r="H17" s="95">
        <v>775.844642311265</v>
      </c>
      <c r="I17" s="93">
        <v>500</v>
      </c>
      <c r="J17" s="94">
        <v>500</v>
      </c>
      <c r="K17" s="95">
        <v>500</v>
      </c>
      <c r="L17" s="93">
        <v>636.895</v>
      </c>
      <c r="M17" s="94">
        <v>577.8235520109948</v>
      </c>
      <c r="N17" s="95">
        <v>577.8235520109948</v>
      </c>
      <c r="O17" s="93">
        <v>338.927</v>
      </c>
      <c r="P17" s="94">
        <v>301.97890969972974</v>
      </c>
      <c r="Q17" s="95">
        <v>301.97890969972974</v>
      </c>
      <c r="R17" s="38" t="s">
        <v>19</v>
      </c>
      <c r="S17" s="83"/>
      <c r="T17" s="84"/>
    </row>
    <row r="18" spans="3:20" ht="12">
      <c r="C18" s="34" t="s">
        <v>49</v>
      </c>
      <c r="D18" s="83"/>
      <c r="E18" s="84"/>
      <c r="F18" s="93">
        <v>5.100000000000044</v>
      </c>
      <c r="G18" s="94">
        <v>105</v>
      </c>
      <c r="H18" s="95">
        <v>105</v>
      </c>
      <c r="I18" s="93">
        <v>720.2</v>
      </c>
      <c r="J18" s="94">
        <v>800</v>
      </c>
      <c r="K18" s="95">
        <v>800</v>
      </c>
      <c r="L18" s="93">
        <v>53.9</v>
      </c>
      <c r="M18" s="94">
        <v>55</v>
      </c>
      <c r="N18" s="95">
        <v>55</v>
      </c>
      <c r="O18" s="93">
        <v>769</v>
      </c>
      <c r="P18" s="94">
        <v>750</v>
      </c>
      <c r="Q18" s="95">
        <v>750</v>
      </c>
      <c r="R18" s="38" t="s">
        <v>20</v>
      </c>
      <c r="S18" s="83"/>
      <c r="T18" s="84"/>
    </row>
    <row r="19" spans="3:20" ht="12">
      <c r="C19" s="34" t="s">
        <v>73</v>
      </c>
      <c r="D19" s="83"/>
      <c r="E19" s="84"/>
      <c r="F19" s="93">
        <v>96.389</v>
      </c>
      <c r="G19" s="94">
        <v>98.1</v>
      </c>
      <c r="H19" s="95">
        <v>98.1</v>
      </c>
      <c r="I19" s="93">
        <v>39.1</v>
      </c>
      <c r="J19" s="94">
        <v>39.1</v>
      </c>
      <c r="K19" s="95">
        <v>39.1</v>
      </c>
      <c r="L19" s="93">
        <v>64.071</v>
      </c>
      <c r="M19" s="94">
        <v>65</v>
      </c>
      <c r="N19" s="95">
        <v>65</v>
      </c>
      <c r="O19" s="93">
        <v>6.782</v>
      </c>
      <c r="P19" s="94">
        <v>6</v>
      </c>
      <c r="Q19" s="95">
        <v>6</v>
      </c>
      <c r="R19" s="38" t="s">
        <v>72</v>
      </c>
      <c r="S19" s="83"/>
      <c r="T19" s="84"/>
    </row>
    <row r="20" spans="3:20" ht="12">
      <c r="C20" s="34" t="s">
        <v>50</v>
      </c>
      <c r="D20" s="83"/>
      <c r="E20" s="84"/>
      <c r="F20" s="93">
        <v>6.922</v>
      </c>
      <c r="G20" s="94">
        <v>8</v>
      </c>
      <c r="H20" s="95">
        <v>9</v>
      </c>
      <c r="I20" s="93">
        <v>0</v>
      </c>
      <c r="J20" s="94">
        <v>0</v>
      </c>
      <c r="K20" s="95">
        <v>0</v>
      </c>
      <c r="L20" s="93">
        <v>6.922</v>
      </c>
      <c r="M20" s="94">
        <v>8</v>
      </c>
      <c r="N20" s="95">
        <v>9</v>
      </c>
      <c r="O20" s="93">
        <v>0</v>
      </c>
      <c r="P20" s="94">
        <v>0</v>
      </c>
      <c r="Q20" s="95">
        <v>0</v>
      </c>
      <c r="R20" s="38" t="s">
        <v>21</v>
      </c>
      <c r="S20" s="83"/>
      <c r="T20" s="84"/>
    </row>
    <row r="21" spans="3:20" ht="12">
      <c r="C21" s="34" t="s">
        <v>289</v>
      </c>
      <c r="D21" s="83"/>
      <c r="E21" s="84"/>
      <c r="F21" s="93">
        <v>11</v>
      </c>
      <c r="G21" s="94">
        <v>8</v>
      </c>
      <c r="H21" s="95">
        <v>10</v>
      </c>
      <c r="I21" s="93">
        <v>39</v>
      </c>
      <c r="J21" s="94">
        <v>35</v>
      </c>
      <c r="K21" s="95">
        <v>34</v>
      </c>
      <c r="L21" s="93">
        <v>2</v>
      </c>
      <c r="M21" s="94">
        <v>1</v>
      </c>
      <c r="N21" s="95">
        <v>1</v>
      </c>
      <c r="O21" s="93">
        <v>30</v>
      </c>
      <c r="P21" s="94">
        <v>28</v>
      </c>
      <c r="Q21" s="95">
        <v>25</v>
      </c>
      <c r="R21" s="38" t="s">
        <v>225</v>
      </c>
      <c r="S21" s="83"/>
      <c r="T21" s="84"/>
    </row>
    <row r="22" spans="3:20" ht="12">
      <c r="C22" s="34" t="s">
        <v>51</v>
      </c>
      <c r="D22" s="83"/>
      <c r="E22" s="84"/>
      <c r="F22" s="93">
        <v>237.8</v>
      </c>
      <c r="G22" s="94">
        <v>212.8</v>
      </c>
      <c r="H22" s="95">
        <v>202.8</v>
      </c>
      <c r="I22" s="93">
        <v>33.8</v>
      </c>
      <c r="J22" s="94">
        <v>33.8</v>
      </c>
      <c r="K22" s="95">
        <v>33.8</v>
      </c>
      <c r="L22" s="93">
        <v>314</v>
      </c>
      <c r="M22" s="94">
        <v>289</v>
      </c>
      <c r="N22" s="95">
        <v>279</v>
      </c>
      <c r="O22" s="93">
        <v>110</v>
      </c>
      <c r="P22" s="94">
        <v>110</v>
      </c>
      <c r="Q22" s="95">
        <v>110</v>
      </c>
      <c r="R22" s="38" t="s">
        <v>22</v>
      </c>
      <c r="S22" s="83"/>
      <c r="T22" s="84"/>
    </row>
    <row r="23" spans="3:20" ht="12">
      <c r="C23" s="34" t="s">
        <v>52</v>
      </c>
      <c r="D23" s="83"/>
      <c r="E23" s="84"/>
      <c r="F23" s="93">
        <v>494.543</v>
      </c>
      <c r="G23" s="94">
        <v>470</v>
      </c>
      <c r="H23" s="95">
        <v>500</v>
      </c>
      <c r="I23" s="93">
        <v>486.809</v>
      </c>
      <c r="J23" s="94">
        <v>450</v>
      </c>
      <c r="K23" s="95">
        <v>460</v>
      </c>
      <c r="L23" s="93">
        <v>266.822</v>
      </c>
      <c r="M23" s="94">
        <v>270</v>
      </c>
      <c r="N23" s="95">
        <v>300</v>
      </c>
      <c r="O23" s="93">
        <v>259.088</v>
      </c>
      <c r="P23" s="94">
        <v>250</v>
      </c>
      <c r="Q23" s="95">
        <v>260</v>
      </c>
      <c r="R23" s="38" t="s">
        <v>23</v>
      </c>
      <c r="S23" s="83"/>
      <c r="T23" s="84"/>
    </row>
    <row r="24" spans="3:20" ht="12">
      <c r="C24" s="34" t="s">
        <v>53</v>
      </c>
      <c r="D24" s="83"/>
      <c r="E24" s="84"/>
      <c r="F24" s="93">
        <v>368.61400000000003</v>
      </c>
      <c r="G24" s="94">
        <v>295</v>
      </c>
      <c r="H24" s="95">
        <v>290</v>
      </c>
      <c r="I24" s="93">
        <v>181.614</v>
      </c>
      <c r="J24" s="94">
        <v>185</v>
      </c>
      <c r="K24" s="95">
        <v>190</v>
      </c>
      <c r="L24" s="93">
        <v>287</v>
      </c>
      <c r="M24" s="94">
        <v>200</v>
      </c>
      <c r="N24" s="95">
        <v>190</v>
      </c>
      <c r="O24" s="93">
        <v>100</v>
      </c>
      <c r="P24" s="94">
        <v>90</v>
      </c>
      <c r="Q24" s="95">
        <v>90</v>
      </c>
      <c r="R24" s="38" t="s">
        <v>3</v>
      </c>
      <c r="S24" s="83"/>
      <c r="T24" s="84"/>
    </row>
    <row r="25" spans="3:20" ht="12">
      <c r="C25" s="34" t="s">
        <v>224</v>
      </c>
      <c r="D25" s="83"/>
      <c r="E25" s="84"/>
      <c r="F25" s="93">
        <v>172</v>
      </c>
      <c r="G25" s="94">
        <v>215</v>
      </c>
      <c r="H25" s="95">
        <v>225</v>
      </c>
      <c r="I25" s="93">
        <v>343</v>
      </c>
      <c r="J25" s="94">
        <v>370</v>
      </c>
      <c r="K25" s="95">
        <v>385</v>
      </c>
      <c r="L25" s="93">
        <v>64</v>
      </c>
      <c r="M25" s="94">
        <v>60</v>
      </c>
      <c r="N25" s="95">
        <v>70</v>
      </c>
      <c r="O25" s="93">
        <v>235</v>
      </c>
      <c r="P25" s="94">
        <v>215</v>
      </c>
      <c r="Q25" s="95">
        <v>230</v>
      </c>
      <c r="R25" s="38" t="s">
        <v>223</v>
      </c>
      <c r="S25" s="83"/>
      <c r="T25" s="84"/>
    </row>
    <row r="26" spans="3:20" ht="12">
      <c r="C26" s="34" t="s">
        <v>54</v>
      </c>
      <c r="D26" s="83"/>
      <c r="E26" s="84"/>
      <c r="F26" s="93">
        <v>234.62800000000001</v>
      </c>
      <c r="G26" s="94">
        <v>240</v>
      </c>
      <c r="H26" s="95">
        <v>275</v>
      </c>
      <c r="I26" s="93">
        <v>385</v>
      </c>
      <c r="J26" s="94">
        <v>400</v>
      </c>
      <c r="K26" s="95">
        <v>420</v>
      </c>
      <c r="L26" s="93">
        <v>54.995</v>
      </c>
      <c r="M26" s="94">
        <v>50</v>
      </c>
      <c r="N26" s="95">
        <v>55</v>
      </c>
      <c r="O26" s="93">
        <v>205.367</v>
      </c>
      <c r="P26" s="94">
        <v>210</v>
      </c>
      <c r="Q26" s="95">
        <v>200</v>
      </c>
      <c r="R26" s="38" t="s">
        <v>24</v>
      </c>
      <c r="S26" s="83"/>
      <c r="T26" s="84"/>
    </row>
    <row r="27" spans="3:20" ht="12">
      <c r="C27" s="34" t="s">
        <v>55</v>
      </c>
      <c r="D27" s="83"/>
      <c r="E27" s="84"/>
      <c r="F27" s="93">
        <v>105.7698783241463</v>
      </c>
      <c r="G27" s="94">
        <v>145</v>
      </c>
      <c r="H27" s="95">
        <v>145</v>
      </c>
      <c r="I27" s="93">
        <v>143</v>
      </c>
      <c r="J27" s="94">
        <v>145</v>
      </c>
      <c r="K27" s="95">
        <v>145</v>
      </c>
      <c r="L27" s="93">
        <v>83.3063658497213</v>
      </c>
      <c r="M27" s="94">
        <v>80</v>
      </c>
      <c r="N27" s="95">
        <v>80</v>
      </c>
      <c r="O27" s="93">
        <v>120.536487525575</v>
      </c>
      <c r="P27" s="94">
        <v>80</v>
      </c>
      <c r="Q27" s="95">
        <v>80</v>
      </c>
      <c r="R27" s="38" t="s">
        <v>25</v>
      </c>
      <c r="S27" s="83"/>
      <c r="T27" s="84"/>
    </row>
    <row r="28" spans="3:20" ht="12">
      <c r="C28" s="34" t="s">
        <v>56</v>
      </c>
      <c r="D28" s="83"/>
      <c r="E28" s="84"/>
      <c r="F28" s="93">
        <v>424.76500000000004</v>
      </c>
      <c r="G28" s="94">
        <v>466.5524603488</v>
      </c>
      <c r="H28" s="95">
        <v>466.5524603488</v>
      </c>
      <c r="I28" s="93">
        <v>302.48</v>
      </c>
      <c r="J28" s="94">
        <v>320.9547403488</v>
      </c>
      <c r="K28" s="95">
        <v>320.9547403488</v>
      </c>
      <c r="L28" s="93">
        <v>175.067</v>
      </c>
      <c r="M28" s="94">
        <v>192.57370000000003</v>
      </c>
      <c r="N28" s="95">
        <v>192.57370000000003</v>
      </c>
      <c r="O28" s="93">
        <v>52.782</v>
      </c>
      <c r="P28" s="94">
        <v>46.97598</v>
      </c>
      <c r="Q28" s="95">
        <v>46.97598</v>
      </c>
      <c r="R28" s="38" t="s">
        <v>26</v>
      </c>
      <c r="S28" s="83"/>
      <c r="T28" s="84"/>
    </row>
    <row r="29" spans="3:20" ht="12">
      <c r="C29" s="34" t="s">
        <v>57</v>
      </c>
      <c r="D29" s="83"/>
      <c r="E29" s="84"/>
      <c r="F29" s="93">
        <v>142.283</v>
      </c>
      <c r="G29" s="94">
        <v>140</v>
      </c>
      <c r="H29" s="95">
        <v>140</v>
      </c>
      <c r="I29" s="93">
        <v>100</v>
      </c>
      <c r="J29" s="94">
        <v>100</v>
      </c>
      <c r="K29" s="95">
        <v>100</v>
      </c>
      <c r="L29" s="93">
        <v>83.404</v>
      </c>
      <c r="M29" s="94">
        <v>80</v>
      </c>
      <c r="N29" s="95">
        <v>80</v>
      </c>
      <c r="O29" s="93">
        <v>41.121</v>
      </c>
      <c r="P29" s="94">
        <v>40</v>
      </c>
      <c r="Q29" s="95">
        <v>40</v>
      </c>
      <c r="R29" s="38" t="s">
        <v>27</v>
      </c>
      <c r="S29" s="83"/>
      <c r="T29" s="84"/>
    </row>
    <row r="30" spans="3:20" ht="12">
      <c r="C30" s="34" t="s">
        <v>58</v>
      </c>
      <c r="D30" s="83"/>
      <c r="E30" s="84"/>
      <c r="F30" s="93">
        <v>78</v>
      </c>
      <c r="G30" s="94">
        <v>79</v>
      </c>
      <c r="H30" s="95">
        <v>81</v>
      </c>
      <c r="I30" s="93">
        <v>52</v>
      </c>
      <c r="J30" s="94">
        <v>53</v>
      </c>
      <c r="K30" s="95">
        <v>54</v>
      </c>
      <c r="L30" s="93">
        <v>50</v>
      </c>
      <c r="M30" s="94">
        <v>51</v>
      </c>
      <c r="N30" s="95">
        <v>52</v>
      </c>
      <c r="O30" s="93">
        <v>24</v>
      </c>
      <c r="P30" s="94">
        <v>25</v>
      </c>
      <c r="Q30" s="95">
        <v>25</v>
      </c>
      <c r="R30" s="38" t="s">
        <v>28</v>
      </c>
      <c r="S30" s="83"/>
      <c r="T30" s="84"/>
    </row>
    <row r="31" spans="3:20" ht="12.75" thickBot="1">
      <c r="C31" s="34" t="s">
        <v>59</v>
      </c>
      <c r="D31" s="83"/>
      <c r="E31" s="84"/>
      <c r="F31" s="93">
        <v>806.956158597234</v>
      </c>
      <c r="G31" s="94">
        <v>810</v>
      </c>
      <c r="H31" s="95">
        <v>810</v>
      </c>
      <c r="I31" s="93">
        <v>36.604456907</v>
      </c>
      <c r="J31" s="94">
        <v>40</v>
      </c>
      <c r="K31" s="95">
        <v>40</v>
      </c>
      <c r="L31" s="93">
        <v>786.907122959891</v>
      </c>
      <c r="M31" s="94">
        <v>790</v>
      </c>
      <c r="N31" s="95">
        <v>790</v>
      </c>
      <c r="O31" s="93">
        <v>16.555421269657</v>
      </c>
      <c r="P31" s="94">
        <v>20</v>
      </c>
      <c r="Q31" s="95">
        <v>20</v>
      </c>
      <c r="R31" s="38" t="s">
        <v>30</v>
      </c>
      <c r="S31" s="83"/>
      <c r="T31" s="84"/>
    </row>
    <row r="32" spans="3:20" ht="13.5" thickBot="1" thickTop="1">
      <c r="C32" s="14" t="s">
        <v>4</v>
      </c>
      <c r="D32" s="87"/>
      <c r="E32" s="88"/>
      <c r="F32" s="68">
        <v>7019.068718832479</v>
      </c>
      <c r="G32" s="69">
        <v>6652.345647925761</v>
      </c>
      <c r="H32" s="70">
        <v>6702.503809426796</v>
      </c>
      <c r="I32" s="68">
        <v>6927.778781907</v>
      </c>
      <c r="J32" s="69">
        <v>6448.600630348801</v>
      </c>
      <c r="K32" s="70">
        <v>6605.769388205945</v>
      </c>
      <c r="L32" s="68">
        <v>4177.401392421985</v>
      </c>
      <c r="M32" s="69">
        <v>3861.784536648674</v>
      </c>
      <c r="N32" s="70">
        <v>3812.809939298775</v>
      </c>
      <c r="O32" s="68">
        <v>4086.111455496509</v>
      </c>
      <c r="P32" s="69">
        <v>3658.0395190717127</v>
      </c>
      <c r="Q32" s="70">
        <v>3716.075518077924</v>
      </c>
      <c r="R32" s="14" t="s">
        <v>4</v>
      </c>
      <c r="S32" s="87"/>
      <c r="T32" s="88"/>
    </row>
    <row r="33" spans="3:20" ht="13.5" thickBot="1" thickTop="1">
      <c r="C33" s="34" t="s">
        <v>60</v>
      </c>
      <c r="D33" s="83"/>
      <c r="E33" s="84"/>
      <c r="F33" s="93">
        <v>228.08100000000002</v>
      </c>
      <c r="G33" s="94">
        <v>207.567</v>
      </c>
      <c r="H33" s="95">
        <v>207.567</v>
      </c>
      <c r="I33" s="93">
        <v>195.216</v>
      </c>
      <c r="J33" s="94">
        <v>195.216</v>
      </c>
      <c r="K33" s="95">
        <v>195.216</v>
      </c>
      <c r="L33" s="93">
        <v>33.321</v>
      </c>
      <c r="M33" s="94">
        <v>15.814499999999999</v>
      </c>
      <c r="N33" s="95">
        <v>15.814499999999999</v>
      </c>
      <c r="O33" s="93">
        <v>0.456</v>
      </c>
      <c r="P33" s="94">
        <v>3.4635000000000002</v>
      </c>
      <c r="Q33" s="95">
        <v>3.4635000000000002</v>
      </c>
      <c r="R33" s="38" t="s">
        <v>31</v>
      </c>
      <c r="S33" s="83"/>
      <c r="T33" s="84"/>
    </row>
    <row r="34" spans="3:20" ht="13.5" thickBot="1" thickTop="1">
      <c r="C34" s="14" t="s">
        <v>221</v>
      </c>
      <c r="D34" s="87"/>
      <c r="E34" s="88"/>
      <c r="F34" s="68" t="e">
        <v>#N/A</v>
      </c>
      <c r="G34" s="69" t="e">
        <v>#N/A</v>
      </c>
      <c r="H34" s="70" t="e">
        <v>#N/A</v>
      </c>
      <c r="I34" s="68" t="e">
        <v>#N/A</v>
      </c>
      <c r="J34" s="69" t="e">
        <v>#N/A</v>
      </c>
      <c r="K34" s="70" t="e">
        <v>#N/A</v>
      </c>
      <c r="L34" s="68" t="e">
        <v>#N/A</v>
      </c>
      <c r="M34" s="69" t="e">
        <v>#N/A</v>
      </c>
      <c r="N34" s="70" t="e">
        <v>#N/A</v>
      </c>
      <c r="O34" s="68" t="e">
        <v>#N/A</v>
      </c>
      <c r="P34" s="69" t="e">
        <v>#N/A</v>
      </c>
      <c r="Q34" s="70" t="e">
        <v>#N/A</v>
      </c>
      <c r="R34" s="14" t="s">
        <v>222</v>
      </c>
      <c r="S34" s="87"/>
      <c r="T34" s="88"/>
    </row>
    <row r="35" spans="3:20" ht="12.75" thickTop="1">
      <c r="C35" s="80" t="s">
        <v>61</v>
      </c>
      <c r="D35" s="81"/>
      <c r="E35" s="82"/>
      <c r="F35" s="90">
        <v>1207.69548375</v>
      </c>
      <c r="G35" s="91">
        <v>1324.145919602843</v>
      </c>
      <c r="H35" s="92">
        <v>1242.292580935767</v>
      </c>
      <c r="I35" s="90">
        <v>858.8</v>
      </c>
      <c r="J35" s="91">
        <v>892.781996549075</v>
      </c>
      <c r="K35" s="92">
        <v>814.583397657139</v>
      </c>
      <c r="L35" s="90">
        <v>792.61948375</v>
      </c>
      <c r="M35" s="91">
        <v>826.159477221129</v>
      </c>
      <c r="N35" s="92">
        <v>738.300662648138</v>
      </c>
      <c r="O35" s="90">
        <v>443.724</v>
      </c>
      <c r="P35" s="91">
        <v>394.795554167361</v>
      </c>
      <c r="Q35" s="92">
        <v>310.59147936951</v>
      </c>
      <c r="R35" s="42" t="s">
        <v>1</v>
      </c>
      <c r="S35" s="81"/>
      <c r="T35" s="82"/>
    </row>
    <row r="36" spans="3:20" ht="12.75" thickBot="1">
      <c r="C36" s="56" t="s">
        <v>62</v>
      </c>
      <c r="D36" s="85"/>
      <c r="E36" s="86"/>
      <c r="F36" s="96">
        <v>14647.22</v>
      </c>
      <c r="G36" s="97">
        <v>14835</v>
      </c>
      <c r="H36" s="98">
        <v>15217</v>
      </c>
      <c r="I36" s="96">
        <v>17637</v>
      </c>
      <c r="J36" s="97">
        <v>17827</v>
      </c>
      <c r="K36" s="98">
        <v>18214</v>
      </c>
      <c r="L36" s="96">
        <v>797.91</v>
      </c>
      <c r="M36" s="97">
        <v>805</v>
      </c>
      <c r="N36" s="98">
        <v>820</v>
      </c>
      <c r="O36" s="96">
        <v>3787.69</v>
      </c>
      <c r="P36" s="97">
        <v>3797</v>
      </c>
      <c r="Q36" s="98">
        <v>3817</v>
      </c>
      <c r="R36" s="57" t="s">
        <v>32</v>
      </c>
      <c r="S36" s="85"/>
      <c r="T36" s="86"/>
    </row>
    <row r="37" spans="3:20" ht="13.5" thickBot="1" thickTop="1">
      <c r="C37" s="14" t="s">
        <v>5</v>
      </c>
      <c r="D37" s="12"/>
      <c r="E37" s="13"/>
      <c r="F37" s="68">
        <v>15854.91548375</v>
      </c>
      <c r="G37" s="69">
        <v>16159.145919602843</v>
      </c>
      <c r="H37" s="70">
        <v>16459.292580935766</v>
      </c>
      <c r="I37" s="68">
        <v>18495.8</v>
      </c>
      <c r="J37" s="69">
        <v>18719.781996549074</v>
      </c>
      <c r="K37" s="70">
        <v>19028.583397657138</v>
      </c>
      <c r="L37" s="68">
        <v>1590.52948375</v>
      </c>
      <c r="M37" s="69">
        <v>1631.159477221129</v>
      </c>
      <c r="N37" s="70">
        <v>1558.3006626481379</v>
      </c>
      <c r="O37" s="68">
        <v>4231.414</v>
      </c>
      <c r="P37" s="69">
        <v>4191.795554167361</v>
      </c>
      <c r="Q37" s="70">
        <v>4127.59147936951</v>
      </c>
      <c r="R37" s="17" t="s">
        <v>63</v>
      </c>
      <c r="S37" s="8"/>
      <c r="T37" s="9"/>
    </row>
    <row r="38" ht="12.75" thickTop="1"/>
  </sheetData>
  <sheetProtection/>
  <mergeCells count="12">
    <mergeCell ref="C7:E7"/>
    <mergeCell ref="F7:H7"/>
    <mergeCell ref="I7:K7"/>
    <mergeCell ref="L7:N7"/>
    <mergeCell ref="O7:Q7"/>
    <mergeCell ref="R7:T7"/>
    <mergeCell ref="C2:T2"/>
    <mergeCell ref="F3:K3"/>
    <mergeCell ref="L3:Q3"/>
    <mergeCell ref="C4:T4"/>
    <mergeCell ref="K5:L5"/>
    <mergeCell ref="F6:H6"/>
  </mergeCells>
  <conditionalFormatting sqref="C9:R37">
    <cfRule type="expression" priority="1" dxfId="0" stopIfTrue="1">
      <formula>AA9&gt;2</formula>
    </cfRule>
  </conditionalFormatting>
  <printOptions/>
  <pageMargins left="0.7" right="0.7" top="0.75" bottom="0.75" header="0.3" footer="0.3"/>
  <pageSetup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T37"/>
  <sheetViews>
    <sheetView zoomScalePageLayoutView="0" workbookViewId="0" topLeftCell="A1">
      <selection activeCell="E24" sqref="E24"/>
    </sheetView>
  </sheetViews>
  <sheetFormatPr defaultColWidth="9.140625" defaultRowHeight="12.75"/>
  <sheetData>
    <row r="2" spans="3:20" ht="12.75">
      <c r="C2" s="146" t="s">
        <v>68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6:17" ht="12.75">
      <c r="F3" s="146" t="s">
        <v>154</v>
      </c>
      <c r="G3" s="146"/>
      <c r="H3" s="146"/>
      <c r="I3" s="146"/>
      <c r="J3" s="146"/>
      <c r="K3" s="146"/>
      <c r="L3" s="146" t="s">
        <v>210</v>
      </c>
      <c r="M3" s="146"/>
      <c r="N3" s="146"/>
      <c r="O3" s="146"/>
      <c r="P3" s="146"/>
      <c r="Q3" s="146"/>
    </row>
    <row r="4" spans="3:20" ht="12">
      <c r="C4" s="147" t="s">
        <v>286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1:15" ht="15" thickBot="1">
      <c r="K5" s="148" t="s">
        <v>36</v>
      </c>
      <c r="L5" s="148"/>
      <c r="N5" s="11"/>
      <c r="O5" s="11"/>
    </row>
    <row r="6" spans="3:20" ht="12.75" thickTop="1">
      <c r="C6" s="2"/>
      <c r="D6" s="3"/>
      <c r="E6" s="4"/>
      <c r="F6" s="149" t="s">
        <v>6</v>
      </c>
      <c r="G6" s="150"/>
      <c r="H6" s="151"/>
      <c r="I6" s="2"/>
      <c r="J6" s="3"/>
      <c r="K6" s="4"/>
      <c r="L6" s="16" t="s">
        <v>34</v>
      </c>
      <c r="M6" s="3"/>
      <c r="N6" s="4"/>
      <c r="O6" s="16" t="s">
        <v>33</v>
      </c>
      <c r="P6" s="3"/>
      <c r="Q6" s="4"/>
      <c r="R6" s="2"/>
      <c r="S6" s="3"/>
      <c r="T6" s="4"/>
    </row>
    <row r="7" spans="3:20" ht="12">
      <c r="C7" s="152" t="s">
        <v>0</v>
      </c>
      <c r="D7" s="153"/>
      <c r="E7" s="154"/>
      <c r="F7" s="152" t="s">
        <v>7</v>
      </c>
      <c r="G7" s="153"/>
      <c r="H7" s="154"/>
      <c r="I7" s="152" t="s">
        <v>8</v>
      </c>
      <c r="J7" s="153"/>
      <c r="K7" s="154"/>
      <c r="L7" s="152" t="s">
        <v>9</v>
      </c>
      <c r="M7" s="153"/>
      <c r="N7" s="154"/>
      <c r="O7" s="152" t="s">
        <v>10</v>
      </c>
      <c r="P7" s="153"/>
      <c r="Q7" s="154"/>
      <c r="R7" s="152" t="s">
        <v>11</v>
      </c>
      <c r="S7" s="153"/>
      <c r="T7" s="154"/>
    </row>
    <row r="8" spans="3:20" ht="12.75" thickBot="1">
      <c r="C8" s="7"/>
      <c r="D8" s="8"/>
      <c r="E8" s="9"/>
      <c r="F8" s="21">
        <v>2022</v>
      </c>
      <c r="G8" s="22">
        <v>2023</v>
      </c>
      <c r="H8" s="20">
        <v>2024</v>
      </c>
      <c r="I8" s="21">
        <v>2022</v>
      </c>
      <c r="J8" s="22">
        <v>2023</v>
      </c>
      <c r="K8" s="20">
        <v>2024</v>
      </c>
      <c r="L8" s="21">
        <v>2022</v>
      </c>
      <c r="M8" s="22">
        <v>2023</v>
      </c>
      <c r="N8" s="20">
        <v>2024</v>
      </c>
      <c r="O8" s="21">
        <v>2022</v>
      </c>
      <c r="P8" s="22">
        <v>2023</v>
      </c>
      <c r="Q8" s="20">
        <v>2024</v>
      </c>
      <c r="R8" s="7"/>
      <c r="S8" s="8"/>
      <c r="T8" s="9"/>
    </row>
    <row r="9" spans="3:20" ht="12.75" thickTop="1">
      <c r="C9" s="34" t="s">
        <v>39</v>
      </c>
      <c r="D9" s="83"/>
      <c r="E9" s="84"/>
      <c r="F9" s="93">
        <v>306.336</v>
      </c>
      <c r="G9" s="94">
        <v>219.13399999999996</v>
      </c>
      <c r="H9" s="95">
        <v>219.13399999999996</v>
      </c>
      <c r="I9" s="93">
        <v>238</v>
      </c>
      <c r="J9" s="94">
        <v>202.29999999999998</v>
      </c>
      <c r="K9" s="95">
        <v>202.29999999999998</v>
      </c>
      <c r="L9" s="93">
        <v>212.766</v>
      </c>
      <c r="M9" s="94">
        <v>135.908</v>
      </c>
      <c r="N9" s="95">
        <v>135.908</v>
      </c>
      <c r="O9" s="93">
        <v>144.43</v>
      </c>
      <c r="P9" s="94">
        <v>119.074</v>
      </c>
      <c r="Q9" s="95">
        <v>119.074</v>
      </c>
      <c r="R9" s="38" t="s">
        <v>12</v>
      </c>
      <c r="S9" s="83"/>
      <c r="T9" s="84"/>
    </row>
    <row r="10" spans="3:20" ht="12">
      <c r="C10" s="34" t="s">
        <v>41</v>
      </c>
      <c r="D10" s="83"/>
      <c r="E10" s="84"/>
      <c r="F10" s="93">
        <v>8.665</v>
      </c>
      <c r="G10" s="94">
        <v>5</v>
      </c>
      <c r="H10" s="95">
        <v>5</v>
      </c>
      <c r="I10" s="93">
        <v>0.193</v>
      </c>
      <c r="J10" s="94">
        <v>0</v>
      </c>
      <c r="K10" s="95">
        <v>0</v>
      </c>
      <c r="L10" s="93">
        <v>8.472</v>
      </c>
      <c r="M10" s="94">
        <v>5</v>
      </c>
      <c r="N10" s="95">
        <v>5</v>
      </c>
      <c r="O10" s="93">
        <v>0</v>
      </c>
      <c r="P10" s="94">
        <v>0</v>
      </c>
      <c r="Q10" s="95">
        <v>0</v>
      </c>
      <c r="R10" s="38" t="s">
        <v>14</v>
      </c>
      <c r="S10" s="83"/>
      <c r="T10" s="84"/>
    </row>
    <row r="11" spans="3:20" ht="12">
      <c r="C11" s="34" t="s">
        <v>42</v>
      </c>
      <c r="D11" s="83"/>
      <c r="E11" s="84"/>
      <c r="F11" s="93">
        <v>307.2</v>
      </c>
      <c r="G11" s="94">
        <v>228.57999999999998</v>
      </c>
      <c r="H11" s="95">
        <v>223.2</v>
      </c>
      <c r="I11" s="93">
        <v>222</v>
      </c>
      <c r="J11" s="94">
        <v>166.5</v>
      </c>
      <c r="K11" s="95">
        <v>175</v>
      </c>
      <c r="L11" s="93">
        <v>119</v>
      </c>
      <c r="M11" s="94">
        <v>86.36</v>
      </c>
      <c r="N11" s="95">
        <v>88</v>
      </c>
      <c r="O11" s="93">
        <v>33.8</v>
      </c>
      <c r="P11" s="94">
        <v>24.28</v>
      </c>
      <c r="Q11" s="95">
        <v>39.8</v>
      </c>
      <c r="R11" s="38" t="s">
        <v>29</v>
      </c>
      <c r="S11" s="83"/>
      <c r="T11" s="84"/>
    </row>
    <row r="12" spans="3:20" ht="12">
      <c r="C12" s="34" t="s">
        <v>43</v>
      </c>
      <c r="D12" s="83"/>
      <c r="E12" s="84"/>
      <c r="F12" s="93">
        <v>229.82991343283584</v>
      </c>
      <c r="G12" s="94">
        <v>122</v>
      </c>
      <c r="H12" s="95">
        <v>122</v>
      </c>
      <c r="I12" s="93">
        <v>175</v>
      </c>
      <c r="J12" s="94">
        <v>125</v>
      </c>
      <c r="K12" s="95">
        <v>125</v>
      </c>
      <c r="L12" s="93">
        <v>141.72187462686568</v>
      </c>
      <c r="M12" s="94">
        <v>56</v>
      </c>
      <c r="N12" s="95">
        <v>56</v>
      </c>
      <c r="O12" s="93">
        <v>86.89196119402985</v>
      </c>
      <c r="P12" s="94">
        <v>59</v>
      </c>
      <c r="Q12" s="95">
        <v>59</v>
      </c>
      <c r="R12" s="38" t="s">
        <v>15</v>
      </c>
      <c r="S12" s="83"/>
      <c r="T12" s="84"/>
    </row>
    <row r="13" spans="3:20" ht="12">
      <c r="C13" s="34" t="s">
        <v>44</v>
      </c>
      <c r="D13" s="83"/>
      <c r="E13" s="84"/>
      <c r="F13" s="93">
        <v>79.956</v>
      </c>
      <c r="G13" s="94">
        <v>39.760999999999996</v>
      </c>
      <c r="H13" s="95">
        <v>39.760999999999996</v>
      </c>
      <c r="I13" s="93">
        <v>73</v>
      </c>
      <c r="J13" s="94">
        <v>40</v>
      </c>
      <c r="K13" s="95">
        <v>40</v>
      </c>
      <c r="L13" s="93">
        <v>25.864</v>
      </c>
      <c r="M13" s="94">
        <v>16.117</v>
      </c>
      <c r="N13" s="95">
        <v>16.117</v>
      </c>
      <c r="O13" s="93">
        <v>18.908</v>
      </c>
      <c r="P13" s="94">
        <v>16.356</v>
      </c>
      <c r="Q13" s="95">
        <v>16.356</v>
      </c>
      <c r="R13" s="38" t="s">
        <v>16</v>
      </c>
      <c r="S13" s="83"/>
      <c r="T13" s="84"/>
    </row>
    <row r="14" spans="3:20" ht="12">
      <c r="C14" s="34" t="s">
        <v>45</v>
      </c>
      <c r="D14" s="83"/>
      <c r="E14" s="84"/>
      <c r="F14" s="93">
        <v>960</v>
      </c>
      <c r="G14" s="94">
        <v>988</v>
      </c>
      <c r="H14" s="95">
        <v>988</v>
      </c>
      <c r="I14" s="93">
        <v>1420</v>
      </c>
      <c r="J14" s="94">
        <v>1285</v>
      </c>
      <c r="K14" s="95">
        <v>1375</v>
      </c>
      <c r="L14" s="93">
        <v>123</v>
      </c>
      <c r="M14" s="94">
        <v>280</v>
      </c>
      <c r="N14" s="95">
        <v>210</v>
      </c>
      <c r="O14" s="93">
        <v>583</v>
      </c>
      <c r="P14" s="94">
        <v>577</v>
      </c>
      <c r="Q14" s="95">
        <v>597</v>
      </c>
      <c r="R14" s="38" t="s">
        <v>2</v>
      </c>
      <c r="S14" s="83"/>
      <c r="T14" s="84"/>
    </row>
    <row r="15" spans="3:20" ht="12">
      <c r="C15" s="34" t="s">
        <v>46</v>
      </c>
      <c r="D15" s="83"/>
      <c r="E15" s="84"/>
      <c r="F15" s="93">
        <v>664.096</v>
      </c>
      <c r="G15" s="94">
        <v>630</v>
      </c>
      <c r="H15" s="95">
        <v>630</v>
      </c>
      <c r="I15" s="93">
        <v>997.328</v>
      </c>
      <c r="J15" s="94">
        <v>800</v>
      </c>
      <c r="K15" s="95">
        <v>800</v>
      </c>
      <c r="L15" s="93">
        <v>315.461</v>
      </c>
      <c r="M15" s="94">
        <v>240</v>
      </c>
      <c r="N15" s="95">
        <v>240</v>
      </c>
      <c r="O15" s="93">
        <v>648.693</v>
      </c>
      <c r="P15" s="94">
        <v>410</v>
      </c>
      <c r="Q15" s="95">
        <v>410</v>
      </c>
      <c r="R15" s="38" t="s">
        <v>17</v>
      </c>
      <c r="S15" s="83"/>
      <c r="T15" s="84"/>
    </row>
    <row r="16" spans="3:20" ht="12">
      <c r="C16" s="34" t="s">
        <v>47</v>
      </c>
      <c r="D16" s="83"/>
      <c r="E16" s="84"/>
      <c r="F16" s="93">
        <v>256.7500684782612</v>
      </c>
      <c r="G16" s="94">
        <v>147.17667859902932</v>
      </c>
      <c r="H16" s="95">
        <v>127.15178295720659</v>
      </c>
      <c r="I16" s="93">
        <v>413.650325</v>
      </c>
      <c r="J16" s="94">
        <v>342.94589</v>
      </c>
      <c r="K16" s="95">
        <v>341.614647857144</v>
      </c>
      <c r="L16" s="93">
        <v>43.1881289855072</v>
      </c>
      <c r="M16" s="94">
        <v>34.52701797101232</v>
      </c>
      <c r="N16" s="95">
        <v>26.377534906828032</v>
      </c>
      <c r="O16" s="93">
        <v>200.088385507246</v>
      </c>
      <c r="P16" s="94">
        <v>230.29622937198303</v>
      </c>
      <c r="Q16" s="95">
        <v>240.84039980676545</v>
      </c>
      <c r="R16" s="38" t="s">
        <v>18</v>
      </c>
      <c r="S16" s="83"/>
      <c r="T16" s="84"/>
    </row>
    <row r="17" spans="3:20" ht="12">
      <c r="C17" s="34" t="s">
        <v>48</v>
      </c>
      <c r="D17" s="83"/>
      <c r="E17" s="84"/>
      <c r="F17" s="93">
        <v>819.345</v>
      </c>
      <c r="G17" s="94">
        <v>790.9887810815264</v>
      </c>
      <c r="H17" s="95">
        <v>790.9887810815264</v>
      </c>
      <c r="I17" s="93">
        <v>495</v>
      </c>
      <c r="J17" s="94">
        <v>495</v>
      </c>
      <c r="K17" s="95">
        <v>495</v>
      </c>
      <c r="L17" s="93">
        <v>476.265</v>
      </c>
      <c r="M17" s="94">
        <v>423.3561940043503</v>
      </c>
      <c r="N17" s="95">
        <v>423.3561940043503</v>
      </c>
      <c r="O17" s="93">
        <v>151.92000000000002</v>
      </c>
      <c r="P17" s="94">
        <v>127.36741292282392</v>
      </c>
      <c r="Q17" s="95">
        <v>127.36741292282392</v>
      </c>
      <c r="R17" s="38" t="s">
        <v>19</v>
      </c>
      <c r="S17" s="83"/>
      <c r="T17" s="84"/>
    </row>
    <row r="18" spans="3:20" ht="12">
      <c r="C18" s="34" t="s">
        <v>49</v>
      </c>
      <c r="D18" s="83"/>
      <c r="E18" s="84"/>
      <c r="F18" s="93">
        <v>5.100000000000044</v>
      </c>
      <c r="G18" s="94">
        <v>105</v>
      </c>
      <c r="H18" s="95">
        <v>105</v>
      </c>
      <c r="I18" s="93">
        <v>720.2</v>
      </c>
      <c r="J18" s="94">
        <v>800</v>
      </c>
      <c r="K18" s="95">
        <v>800</v>
      </c>
      <c r="L18" s="93">
        <v>53.9</v>
      </c>
      <c r="M18" s="94">
        <v>55</v>
      </c>
      <c r="N18" s="95">
        <v>55</v>
      </c>
      <c r="O18" s="93">
        <v>769</v>
      </c>
      <c r="P18" s="94">
        <v>750</v>
      </c>
      <c r="Q18" s="95">
        <v>750</v>
      </c>
      <c r="R18" s="38" t="s">
        <v>20</v>
      </c>
      <c r="S18" s="83"/>
      <c r="T18" s="84"/>
    </row>
    <row r="19" spans="3:20" ht="12">
      <c r="C19" s="34" t="s">
        <v>73</v>
      </c>
      <c r="D19" s="83"/>
      <c r="E19" s="84"/>
      <c r="F19" s="93">
        <v>92.237</v>
      </c>
      <c r="G19" s="94">
        <v>96.1</v>
      </c>
      <c r="H19" s="95">
        <v>96.1</v>
      </c>
      <c r="I19" s="93">
        <v>39.1</v>
      </c>
      <c r="J19" s="94">
        <v>39.1</v>
      </c>
      <c r="K19" s="95">
        <v>39.1</v>
      </c>
      <c r="L19" s="93">
        <v>59.772</v>
      </c>
      <c r="M19" s="94">
        <v>63</v>
      </c>
      <c r="N19" s="95">
        <v>63</v>
      </c>
      <c r="O19" s="93">
        <v>6.635</v>
      </c>
      <c r="P19" s="94">
        <v>6</v>
      </c>
      <c r="Q19" s="95">
        <v>6</v>
      </c>
      <c r="R19" s="38" t="s">
        <v>72</v>
      </c>
      <c r="S19" s="83"/>
      <c r="T19" s="84"/>
    </row>
    <row r="20" spans="3:20" ht="12">
      <c r="C20" s="34" t="s">
        <v>50</v>
      </c>
      <c r="D20" s="83"/>
      <c r="E20" s="84"/>
      <c r="F20" s="93">
        <v>6.0249999999999995</v>
      </c>
      <c r="G20" s="94">
        <v>7</v>
      </c>
      <c r="H20" s="95">
        <v>8</v>
      </c>
      <c r="I20" s="93">
        <v>0</v>
      </c>
      <c r="J20" s="94">
        <v>0</v>
      </c>
      <c r="K20" s="95">
        <v>0</v>
      </c>
      <c r="L20" s="93">
        <v>6.0249999999999995</v>
      </c>
      <c r="M20" s="94">
        <v>7</v>
      </c>
      <c r="N20" s="95">
        <v>8</v>
      </c>
      <c r="O20" s="93">
        <v>0</v>
      </c>
      <c r="P20" s="94">
        <v>0</v>
      </c>
      <c r="Q20" s="95">
        <v>0</v>
      </c>
      <c r="R20" s="38" t="s">
        <v>21</v>
      </c>
      <c r="S20" s="83"/>
      <c r="T20" s="84"/>
    </row>
    <row r="21" spans="3:20" ht="12">
      <c r="C21" s="34" t="s">
        <v>289</v>
      </c>
      <c r="D21" s="83"/>
      <c r="E21" s="84"/>
      <c r="F21" s="93">
        <v>11</v>
      </c>
      <c r="G21" s="94">
        <v>8</v>
      </c>
      <c r="H21" s="95">
        <v>10</v>
      </c>
      <c r="I21" s="93">
        <v>39</v>
      </c>
      <c r="J21" s="94">
        <v>35</v>
      </c>
      <c r="K21" s="95">
        <v>34</v>
      </c>
      <c r="L21" s="93">
        <v>2</v>
      </c>
      <c r="M21" s="94">
        <v>1</v>
      </c>
      <c r="N21" s="95">
        <v>1</v>
      </c>
      <c r="O21" s="93">
        <v>30</v>
      </c>
      <c r="P21" s="94">
        <v>28</v>
      </c>
      <c r="Q21" s="95">
        <v>25</v>
      </c>
      <c r="R21" s="38" t="s">
        <v>225</v>
      </c>
      <c r="S21" s="83"/>
      <c r="T21" s="84"/>
    </row>
    <row r="22" spans="3:20" ht="12">
      <c r="C22" s="34" t="s">
        <v>51</v>
      </c>
      <c r="D22" s="83"/>
      <c r="E22" s="84"/>
      <c r="F22" s="93">
        <v>89.2</v>
      </c>
      <c r="G22" s="94">
        <v>80</v>
      </c>
      <c r="H22" s="95">
        <v>77</v>
      </c>
      <c r="I22" s="93">
        <v>26.999999999999996</v>
      </c>
      <c r="J22" s="94">
        <v>26.999999999999996</v>
      </c>
      <c r="K22" s="95">
        <v>26.999999999999996</v>
      </c>
      <c r="L22" s="93">
        <v>117</v>
      </c>
      <c r="M22" s="94">
        <v>108</v>
      </c>
      <c r="N22" s="95">
        <v>105</v>
      </c>
      <c r="O22" s="93">
        <v>54.8</v>
      </c>
      <c r="P22" s="94">
        <v>55</v>
      </c>
      <c r="Q22" s="95">
        <v>55</v>
      </c>
      <c r="R22" s="38" t="s">
        <v>22</v>
      </c>
      <c r="S22" s="83"/>
      <c r="T22" s="84"/>
    </row>
    <row r="23" spans="3:20" ht="12">
      <c r="C23" s="34" t="s">
        <v>52</v>
      </c>
      <c r="D23" s="83"/>
      <c r="E23" s="84"/>
      <c r="F23" s="93">
        <v>484.075</v>
      </c>
      <c r="G23" s="94">
        <v>459</v>
      </c>
      <c r="H23" s="95">
        <v>488</v>
      </c>
      <c r="I23" s="93">
        <v>486.702</v>
      </c>
      <c r="J23" s="94">
        <v>450</v>
      </c>
      <c r="K23" s="95">
        <v>460</v>
      </c>
      <c r="L23" s="93">
        <v>254.387</v>
      </c>
      <c r="M23" s="94">
        <v>257</v>
      </c>
      <c r="N23" s="95">
        <v>286</v>
      </c>
      <c r="O23" s="93">
        <v>257.014</v>
      </c>
      <c r="P23" s="94">
        <v>248</v>
      </c>
      <c r="Q23" s="95">
        <v>258</v>
      </c>
      <c r="R23" s="38" t="s">
        <v>23</v>
      </c>
      <c r="S23" s="83"/>
      <c r="T23" s="84"/>
    </row>
    <row r="24" spans="3:20" ht="12">
      <c r="C24" s="34" t="s">
        <v>53</v>
      </c>
      <c r="D24" s="83"/>
      <c r="E24" s="84"/>
      <c r="F24" s="93">
        <v>318.852</v>
      </c>
      <c r="G24" s="94">
        <v>272</v>
      </c>
      <c r="H24" s="95">
        <v>268</v>
      </c>
      <c r="I24" s="93">
        <v>169.852</v>
      </c>
      <c r="J24" s="94">
        <v>172</v>
      </c>
      <c r="K24" s="95">
        <v>178</v>
      </c>
      <c r="L24" s="93">
        <v>180</v>
      </c>
      <c r="M24" s="94">
        <v>150</v>
      </c>
      <c r="N24" s="95">
        <v>140</v>
      </c>
      <c r="O24" s="93">
        <v>31</v>
      </c>
      <c r="P24" s="94">
        <v>50</v>
      </c>
      <c r="Q24" s="95">
        <v>50</v>
      </c>
      <c r="R24" s="38" t="s">
        <v>3</v>
      </c>
      <c r="S24" s="83"/>
      <c r="T24" s="84"/>
    </row>
    <row r="25" spans="3:20" ht="12">
      <c r="C25" s="34" t="s">
        <v>224</v>
      </c>
      <c r="D25" s="83"/>
      <c r="E25" s="84"/>
      <c r="F25" s="93">
        <v>166.873</v>
      </c>
      <c r="G25" s="94">
        <v>211</v>
      </c>
      <c r="H25" s="95">
        <v>220</v>
      </c>
      <c r="I25" s="93">
        <v>342</v>
      </c>
      <c r="J25" s="94">
        <v>369</v>
      </c>
      <c r="K25" s="95">
        <v>384</v>
      </c>
      <c r="L25" s="93">
        <v>59</v>
      </c>
      <c r="M25" s="94">
        <v>57</v>
      </c>
      <c r="N25" s="95">
        <v>66</v>
      </c>
      <c r="O25" s="93">
        <v>234.127</v>
      </c>
      <c r="P25" s="94">
        <v>215</v>
      </c>
      <c r="Q25" s="95">
        <v>230</v>
      </c>
      <c r="R25" s="38" t="s">
        <v>223</v>
      </c>
      <c r="S25" s="83"/>
      <c r="T25" s="84"/>
    </row>
    <row r="26" spans="3:20" ht="12">
      <c r="C26" s="34" t="s">
        <v>54</v>
      </c>
      <c r="D26" s="83"/>
      <c r="E26" s="84"/>
      <c r="F26" s="93">
        <v>234.57600000000002</v>
      </c>
      <c r="G26" s="94">
        <v>239.9</v>
      </c>
      <c r="H26" s="95">
        <v>274.9</v>
      </c>
      <c r="I26" s="93">
        <v>385</v>
      </c>
      <c r="J26" s="94">
        <v>400</v>
      </c>
      <c r="K26" s="95">
        <v>420</v>
      </c>
      <c r="L26" s="93">
        <v>54.943</v>
      </c>
      <c r="M26" s="94">
        <v>49.9</v>
      </c>
      <c r="N26" s="95">
        <v>54.9</v>
      </c>
      <c r="O26" s="93">
        <v>205.367</v>
      </c>
      <c r="P26" s="94">
        <v>210</v>
      </c>
      <c r="Q26" s="95">
        <v>200</v>
      </c>
      <c r="R26" s="38" t="s">
        <v>24</v>
      </c>
      <c r="S26" s="83"/>
      <c r="T26" s="84"/>
    </row>
    <row r="27" spans="3:20" ht="12">
      <c r="C27" s="34" t="s">
        <v>55</v>
      </c>
      <c r="D27" s="83"/>
      <c r="E27" s="84"/>
      <c r="F27" s="93">
        <v>103.75656387128916</v>
      </c>
      <c r="G27" s="94">
        <v>143</v>
      </c>
      <c r="H27" s="95">
        <v>143</v>
      </c>
      <c r="I27" s="93">
        <v>143</v>
      </c>
      <c r="J27" s="94">
        <v>145</v>
      </c>
      <c r="K27" s="95">
        <v>145</v>
      </c>
      <c r="L27" s="93">
        <v>80.83143891114987</v>
      </c>
      <c r="M27" s="94">
        <v>78</v>
      </c>
      <c r="N27" s="95">
        <v>78</v>
      </c>
      <c r="O27" s="93">
        <v>120.07487503986071</v>
      </c>
      <c r="P27" s="94">
        <v>80</v>
      </c>
      <c r="Q27" s="95">
        <v>80</v>
      </c>
      <c r="R27" s="38" t="s">
        <v>25</v>
      </c>
      <c r="S27" s="83"/>
      <c r="T27" s="84"/>
    </row>
    <row r="28" spans="3:20" ht="12">
      <c r="C28" s="34" t="s">
        <v>56</v>
      </c>
      <c r="D28" s="83"/>
      <c r="E28" s="84"/>
      <c r="F28" s="93">
        <v>382.649</v>
      </c>
      <c r="G28" s="94">
        <v>417.14323670327997</v>
      </c>
      <c r="H28" s="95">
        <v>417.14323670327997</v>
      </c>
      <c r="I28" s="93">
        <v>300.13800000000003</v>
      </c>
      <c r="J28" s="94">
        <v>318.46969670327996</v>
      </c>
      <c r="K28" s="95">
        <v>318.46969670327996</v>
      </c>
      <c r="L28" s="93">
        <v>127.893</v>
      </c>
      <c r="M28" s="94">
        <v>142.09752000000003</v>
      </c>
      <c r="N28" s="95">
        <v>142.09752000000003</v>
      </c>
      <c r="O28" s="93">
        <v>45.382</v>
      </c>
      <c r="P28" s="94">
        <v>43.42398</v>
      </c>
      <c r="Q28" s="95">
        <v>43.42398</v>
      </c>
      <c r="R28" s="38" t="s">
        <v>26</v>
      </c>
      <c r="S28" s="83"/>
      <c r="T28" s="84"/>
    </row>
    <row r="29" spans="3:20" ht="12">
      <c r="C29" s="34" t="s">
        <v>57</v>
      </c>
      <c r="D29" s="83"/>
      <c r="E29" s="84"/>
      <c r="F29" s="93">
        <v>141.755</v>
      </c>
      <c r="G29" s="94">
        <v>139</v>
      </c>
      <c r="H29" s="95">
        <v>139</v>
      </c>
      <c r="I29" s="93">
        <v>100</v>
      </c>
      <c r="J29" s="94">
        <v>100</v>
      </c>
      <c r="K29" s="95">
        <v>100</v>
      </c>
      <c r="L29" s="93">
        <v>82.527</v>
      </c>
      <c r="M29" s="94">
        <v>79</v>
      </c>
      <c r="N29" s="95">
        <v>79</v>
      </c>
      <c r="O29" s="93">
        <v>40.772000000000006</v>
      </c>
      <c r="P29" s="94">
        <v>40</v>
      </c>
      <c r="Q29" s="95">
        <v>40</v>
      </c>
      <c r="R29" s="38" t="s">
        <v>27</v>
      </c>
      <c r="S29" s="83"/>
      <c r="T29" s="84"/>
    </row>
    <row r="30" spans="3:20" ht="12">
      <c r="C30" s="34" t="s">
        <v>58</v>
      </c>
      <c r="D30" s="83"/>
      <c r="E30" s="84"/>
      <c r="F30" s="93">
        <v>69</v>
      </c>
      <c r="G30" s="94">
        <v>70</v>
      </c>
      <c r="H30" s="95">
        <v>72</v>
      </c>
      <c r="I30" s="93">
        <v>49</v>
      </c>
      <c r="J30" s="94">
        <v>50</v>
      </c>
      <c r="K30" s="95">
        <v>51</v>
      </c>
      <c r="L30" s="93">
        <v>44</v>
      </c>
      <c r="M30" s="94">
        <v>45</v>
      </c>
      <c r="N30" s="95">
        <v>46</v>
      </c>
      <c r="O30" s="93">
        <v>24</v>
      </c>
      <c r="P30" s="94">
        <v>25</v>
      </c>
      <c r="Q30" s="95">
        <v>25</v>
      </c>
      <c r="R30" s="38" t="s">
        <v>28</v>
      </c>
      <c r="S30" s="83"/>
      <c r="T30" s="84"/>
    </row>
    <row r="31" spans="3:20" ht="12.75" thickBot="1">
      <c r="C31" s="34" t="s">
        <v>59</v>
      </c>
      <c r="D31" s="83"/>
      <c r="E31" s="84"/>
      <c r="F31" s="93">
        <v>716.0053240278062</v>
      </c>
      <c r="G31" s="94">
        <v>720</v>
      </c>
      <c r="H31" s="95">
        <v>720</v>
      </c>
      <c r="I31" s="93">
        <v>36.604456907</v>
      </c>
      <c r="J31" s="94">
        <v>40</v>
      </c>
      <c r="K31" s="95">
        <v>40</v>
      </c>
      <c r="L31" s="93">
        <v>693.200814549891</v>
      </c>
      <c r="M31" s="94">
        <v>700</v>
      </c>
      <c r="N31" s="95">
        <v>700</v>
      </c>
      <c r="O31" s="93">
        <v>13.79994742908477</v>
      </c>
      <c r="P31" s="94">
        <v>20</v>
      </c>
      <c r="Q31" s="95">
        <v>20</v>
      </c>
      <c r="R31" s="38" t="s">
        <v>30</v>
      </c>
      <c r="S31" s="83"/>
      <c r="T31" s="84"/>
    </row>
    <row r="32" spans="3:20" ht="13.5" thickBot="1" thickTop="1">
      <c r="C32" s="14" t="s">
        <v>4</v>
      </c>
      <c r="D32" s="87"/>
      <c r="E32" s="88"/>
      <c r="F32" s="68">
        <v>6453.281869810193</v>
      </c>
      <c r="G32" s="69">
        <v>6137.783696383835</v>
      </c>
      <c r="H32" s="70">
        <v>6183.378800742013</v>
      </c>
      <c r="I32" s="68">
        <v>6871.767781907</v>
      </c>
      <c r="J32" s="69">
        <v>6402.31558670328</v>
      </c>
      <c r="K32" s="70">
        <v>6550.484344560424</v>
      </c>
      <c r="L32" s="68">
        <v>3281.2172570734137</v>
      </c>
      <c r="M32" s="69">
        <v>3069.2657319753625</v>
      </c>
      <c r="N32" s="70">
        <v>3024.756248911179</v>
      </c>
      <c r="O32" s="68">
        <v>3699.7031691702214</v>
      </c>
      <c r="P32" s="69">
        <v>3333.797622294807</v>
      </c>
      <c r="Q32" s="70">
        <v>3391.8617927295895</v>
      </c>
      <c r="R32" s="14" t="s">
        <v>4</v>
      </c>
      <c r="S32" s="87"/>
      <c r="T32" s="88"/>
    </row>
    <row r="33" spans="3:20" ht="13.5" thickBot="1" thickTop="1">
      <c r="C33" s="34" t="s">
        <v>60</v>
      </c>
      <c r="D33" s="83"/>
      <c r="E33" s="84"/>
      <c r="F33" s="93">
        <v>227.43</v>
      </c>
      <c r="G33" s="94">
        <v>207.0855</v>
      </c>
      <c r="H33" s="95">
        <v>207.0855</v>
      </c>
      <c r="I33" s="93">
        <v>195.216</v>
      </c>
      <c r="J33" s="94">
        <v>195.216</v>
      </c>
      <c r="K33" s="95">
        <v>195.216</v>
      </c>
      <c r="L33" s="93">
        <v>32.669999999999995</v>
      </c>
      <c r="M33" s="94">
        <v>15.332999999999998</v>
      </c>
      <c r="N33" s="95">
        <v>15.332999999999998</v>
      </c>
      <c r="O33" s="93">
        <v>0.456</v>
      </c>
      <c r="P33" s="94">
        <v>3.4635000000000002</v>
      </c>
      <c r="Q33" s="95">
        <v>3.4635000000000002</v>
      </c>
      <c r="R33" s="38" t="s">
        <v>31</v>
      </c>
      <c r="S33" s="83"/>
      <c r="T33" s="84"/>
    </row>
    <row r="34" spans="3:20" ht="13.5" thickBot="1" thickTop="1">
      <c r="C34" s="14" t="s">
        <v>221</v>
      </c>
      <c r="D34" s="87"/>
      <c r="E34" s="88"/>
      <c r="F34" s="68" t="e">
        <v>#N/A</v>
      </c>
      <c r="G34" s="69" t="e">
        <v>#N/A</v>
      </c>
      <c r="H34" s="70" t="e">
        <v>#N/A</v>
      </c>
      <c r="I34" s="68" t="e">
        <v>#N/A</v>
      </c>
      <c r="J34" s="69" t="e">
        <v>#N/A</v>
      </c>
      <c r="K34" s="70" t="e">
        <v>#N/A</v>
      </c>
      <c r="L34" s="68" t="e">
        <v>#N/A</v>
      </c>
      <c r="M34" s="69" t="e">
        <v>#N/A</v>
      </c>
      <c r="N34" s="70" t="e">
        <v>#N/A</v>
      </c>
      <c r="O34" s="68" t="e">
        <v>#N/A</v>
      </c>
      <c r="P34" s="69" t="e">
        <v>#N/A</v>
      </c>
      <c r="Q34" s="70" t="e">
        <v>#N/A</v>
      </c>
      <c r="R34" s="14" t="s">
        <v>222</v>
      </c>
      <c r="S34" s="87"/>
      <c r="T34" s="88"/>
    </row>
    <row r="35" spans="3:20" ht="12.75" thickTop="1">
      <c r="C35" s="80" t="s">
        <v>61</v>
      </c>
      <c r="D35" s="81"/>
      <c r="E35" s="82"/>
      <c r="F35" s="90">
        <v>1190.83248375</v>
      </c>
      <c r="G35" s="91">
        <v>1315.7218459267365</v>
      </c>
      <c r="H35" s="92">
        <v>1235.7883756557326</v>
      </c>
      <c r="I35" s="90">
        <v>858.8</v>
      </c>
      <c r="J35" s="91">
        <v>892.781996549075</v>
      </c>
      <c r="K35" s="92">
        <v>814.583397657139</v>
      </c>
      <c r="L35" s="90">
        <v>762.07548375</v>
      </c>
      <c r="M35" s="91">
        <v>804.783335499249</v>
      </c>
      <c r="N35" s="92">
        <v>715.4891610382467</v>
      </c>
      <c r="O35" s="90">
        <v>430.043</v>
      </c>
      <c r="P35" s="91">
        <v>381.8434861215876</v>
      </c>
      <c r="Q35" s="92">
        <v>294.2841830396531</v>
      </c>
      <c r="R35" s="42" t="s">
        <v>1</v>
      </c>
      <c r="S35" s="81"/>
      <c r="T35" s="82"/>
    </row>
    <row r="36" spans="3:20" ht="12.75" thickBot="1">
      <c r="C36" s="56" t="s">
        <v>62</v>
      </c>
      <c r="D36" s="85"/>
      <c r="E36" s="86"/>
      <c r="F36" s="96">
        <v>14378.545</v>
      </c>
      <c r="G36" s="97">
        <v>14577.514</v>
      </c>
      <c r="H36" s="98">
        <v>14957.14</v>
      </c>
      <c r="I36" s="96">
        <v>17637</v>
      </c>
      <c r="J36" s="97">
        <v>17827</v>
      </c>
      <c r="K36" s="98">
        <v>18214</v>
      </c>
      <c r="L36" s="96">
        <v>523.3599999999999</v>
      </c>
      <c r="M36" s="97">
        <v>529</v>
      </c>
      <c r="N36" s="98">
        <v>544</v>
      </c>
      <c r="O36" s="96">
        <v>3781.815</v>
      </c>
      <c r="P36" s="97">
        <v>3778.486</v>
      </c>
      <c r="Q36" s="98">
        <v>3800.86</v>
      </c>
      <c r="R36" s="57" t="s">
        <v>32</v>
      </c>
      <c r="S36" s="85"/>
      <c r="T36" s="86"/>
    </row>
    <row r="37" spans="3:20" ht="13.5" thickBot="1" thickTop="1">
      <c r="C37" s="14" t="s">
        <v>5</v>
      </c>
      <c r="D37" s="12"/>
      <c r="E37" s="13"/>
      <c r="F37" s="68">
        <v>15569.37748375</v>
      </c>
      <c r="G37" s="69">
        <v>15893.235845926736</v>
      </c>
      <c r="H37" s="70">
        <v>16192.928375655732</v>
      </c>
      <c r="I37" s="68">
        <v>18495.8</v>
      </c>
      <c r="J37" s="69">
        <v>18719.781996549074</v>
      </c>
      <c r="K37" s="70">
        <v>19028.583397657138</v>
      </c>
      <c r="L37" s="68">
        <v>1285.43548375</v>
      </c>
      <c r="M37" s="69">
        <v>1333.783335499249</v>
      </c>
      <c r="N37" s="70">
        <v>1259.4891610382467</v>
      </c>
      <c r="O37" s="68">
        <v>4211.858</v>
      </c>
      <c r="P37" s="69">
        <v>4160.329486121587</v>
      </c>
      <c r="Q37" s="70">
        <v>4095.1441830396534</v>
      </c>
      <c r="R37" s="17" t="s">
        <v>63</v>
      </c>
      <c r="S37" s="8"/>
      <c r="T37" s="9"/>
    </row>
    <row r="38" ht="12.75" thickTop="1"/>
  </sheetData>
  <sheetProtection/>
  <mergeCells count="12">
    <mergeCell ref="C7:E7"/>
    <mergeCell ref="F7:H7"/>
    <mergeCell ref="I7:K7"/>
    <mergeCell ref="L7:N7"/>
    <mergeCell ref="O7:Q7"/>
    <mergeCell ref="R7:T7"/>
    <mergeCell ref="C2:T2"/>
    <mergeCell ref="F3:K3"/>
    <mergeCell ref="L3:Q3"/>
    <mergeCell ref="C4:T4"/>
    <mergeCell ref="K5:L5"/>
    <mergeCell ref="F6:H6"/>
  </mergeCells>
  <conditionalFormatting sqref="C9:R37">
    <cfRule type="expression" priority="1" dxfId="0" stopIfTrue="1">
      <formula>AA9&gt;2</formula>
    </cfRule>
  </conditionalFormatting>
  <printOptions/>
  <pageMargins left="0.7" right="0.7" top="0.75" bottom="0.75" header="0.3" footer="0.3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33"/>
  <sheetViews>
    <sheetView zoomScalePageLayoutView="0" workbookViewId="0" topLeftCell="A1">
      <selection activeCell="E24" sqref="E24"/>
    </sheetView>
  </sheetViews>
  <sheetFormatPr defaultColWidth="9.140625" defaultRowHeight="12.75"/>
  <sheetData>
    <row r="1" ht="12">
      <c r="A1" s="15" t="s">
        <v>35</v>
      </c>
    </row>
    <row r="2" spans="3:20" ht="12.75">
      <c r="C2" s="146" t="s">
        <v>67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6:17" ht="12.75">
      <c r="F3" s="146" t="s">
        <v>155</v>
      </c>
      <c r="G3" s="146"/>
      <c r="H3" s="146"/>
      <c r="I3" s="146"/>
      <c r="J3" s="146"/>
      <c r="K3" s="146"/>
      <c r="L3" s="146" t="s">
        <v>66</v>
      </c>
      <c r="M3" s="146"/>
      <c r="N3" s="146"/>
      <c r="O3" s="146"/>
      <c r="P3" s="146"/>
      <c r="Q3" s="146"/>
    </row>
    <row r="4" spans="3:20" ht="12">
      <c r="C4" s="147" t="s">
        <v>286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1:15" ht="15" thickBot="1">
      <c r="K5" s="148" t="s">
        <v>36</v>
      </c>
      <c r="L5" s="148"/>
      <c r="N5" s="11"/>
      <c r="O5" s="11"/>
    </row>
    <row r="6" spans="3:20" ht="12.75" thickTop="1">
      <c r="C6" s="2"/>
      <c r="D6" s="3"/>
      <c r="E6" s="4"/>
      <c r="F6" s="149" t="s">
        <v>6</v>
      </c>
      <c r="G6" s="150"/>
      <c r="H6" s="151"/>
      <c r="I6" s="2"/>
      <c r="J6" s="3"/>
      <c r="K6" s="4"/>
      <c r="L6" s="16" t="s">
        <v>34</v>
      </c>
      <c r="M6" s="3"/>
      <c r="N6" s="4"/>
      <c r="O6" s="16" t="s">
        <v>33</v>
      </c>
      <c r="P6" s="3"/>
      <c r="Q6" s="4"/>
      <c r="R6" s="2"/>
      <c r="S6" s="3"/>
      <c r="T6" s="4"/>
    </row>
    <row r="7" spans="3:20" ht="12">
      <c r="C7" s="152" t="s">
        <v>0</v>
      </c>
      <c r="D7" s="153"/>
      <c r="E7" s="154"/>
      <c r="F7" s="152" t="s">
        <v>7</v>
      </c>
      <c r="G7" s="153"/>
      <c r="H7" s="154"/>
      <c r="I7" s="152" t="s">
        <v>8</v>
      </c>
      <c r="J7" s="153"/>
      <c r="K7" s="154"/>
      <c r="L7" s="152" t="s">
        <v>9</v>
      </c>
      <c r="M7" s="153"/>
      <c r="N7" s="154"/>
      <c r="O7" s="152" t="s">
        <v>10</v>
      </c>
      <c r="P7" s="153"/>
      <c r="Q7" s="154"/>
      <c r="R7" s="152" t="s">
        <v>11</v>
      </c>
      <c r="S7" s="153"/>
      <c r="T7" s="154"/>
    </row>
    <row r="8" spans="3:20" ht="12.75" thickBot="1">
      <c r="C8" s="7"/>
      <c r="D8" s="8"/>
      <c r="E8" s="9"/>
      <c r="F8" s="21">
        <v>2022</v>
      </c>
      <c r="G8" s="22">
        <v>2023</v>
      </c>
      <c r="H8" s="20">
        <v>2024</v>
      </c>
      <c r="I8" s="21">
        <v>2022</v>
      </c>
      <c r="J8" s="22">
        <v>2023</v>
      </c>
      <c r="K8" s="20">
        <v>2024</v>
      </c>
      <c r="L8" s="21">
        <v>2022</v>
      </c>
      <c r="M8" s="22">
        <v>2023</v>
      </c>
      <c r="N8" s="20">
        <v>2024</v>
      </c>
      <c r="O8" s="21">
        <v>2022</v>
      </c>
      <c r="P8" s="22">
        <v>2023</v>
      </c>
      <c r="Q8" s="20">
        <v>2024</v>
      </c>
      <c r="R8" s="7"/>
      <c r="S8" s="8"/>
      <c r="T8" s="9"/>
    </row>
    <row r="9" spans="3:20" ht="12.75" thickTop="1">
      <c r="C9" s="34" t="s">
        <v>39</v>
      </c>
      <c r="D9" s="83"/>
      <c r="E9" s="84"/>
      <c r="F9" s="93">
        <v>3.1659999999999995</v>
      </c>
      <c r="G9" s="94">
        <v>3.1659999999999995</v>
      </c>
      <c r="H9" s="95">
        <v>3.1659999999999995</v>
      </c>
      <c r="I9" s="93">
        <v>0</v>
      </c>
      <c r="J9" s="94">
        <v>0</v>
      </c>
      <c r="K9" s="95">
        <v>0</v>
      </c>
      <c r="L9" s="93">
        <v>4.092</v>
      </c>
      <c r="M9" s="94">
        <v>4.092</v>
      </c>
      <c r="N9" s="95">
        <v>4.092</v>
      </c>
      <c r="O9" s="93">
        <v>0.926</v>
      </c>
      <c r="P9" s="94">
        <v>0.926</v>
      </c>
      <c r="Q9" s="95">
        <v>0.926</v>
      </c>
      <c r="R9" s="38" t="s">
        <v>12</v>
      </c>
      <c r="S9" s="83"/>
      <c r="T9" s="84"/>
    </row>
    <row r="10" spans="3:20" ht="12">
      <c r="C10" s="34" t="s">
        <v>40</v>
      </c>
      <c r="D10" s="83"/>
      <c r="E10" s="84"/>
      <c r="F10" s="93">
        <v>0</v>
      </c>
      <c r="G10" s="94">
        <v>0</v>
      </c>
      <c r="H10" s="95">
        <v>0</v>
      </c>
      <c r="I10" s="93">
        <v>0</v>
      </c>
      <c r="J10" s="94">
        <v>0</v>
      </c>
      <c r="K10" s="95">
        <v>0</v>
      </c>
      <c r="L10" s="93">
        <v>0</v>
      </c>
      <c r="M10" s="94">
        <v>0</v>
      </c>
      <c r="N10" s="95">
        <v>0</v>
      </c>
      <c r="O10" s="93">
        <v>0</v>
      </c>
      <c r="P10" s="94">
        <v>0</v>
      </c>
      <c r="Q10" s="95">
        <v>0</v>
      </c>
      <c r="R10" s="38" t="s">
        <v>13</v>
      </c>
      <c r="S10" s="83"/>
      <c r="T10" s="84"/>
    </row>
    <row r="11" spans="3:20" ht="12">
      <c r="C11" s="34" t="s">
        <v>41</v>
      </c>
      <c r="D11" s="83"/>
      <c r="E11" s="84"/>
      <c r="F11" s="93">
        <v>2.701</v>
      </c>
      <c r="G11" s="94">
        <v>2</v>
      </c>
      <c r="H11" s="95">
        <v>2</v>
      </c>
      <c r="I11" s="93">
        <v>0</v>
      </c>
      <c r="J11" s="94">
        <v>0</v>
      </c>
      <c r="K11" s="95">
        <v>0</v>
      </c>
      <c r="L11" s="93">
        <v>2.701</v>
      </c>
      <c r="M11" s="94">
        <v>2</v>
      </c>
      <c r="N11" s="95">
        <v>2</v>
      </c>
      <c r="O11" s="93">
        <v>0</v>
      </c>
      <c r="P11" s="94">
        <v>0</v>
      </c>
      <c r="Q11" s="95">
        <v>0</v>
      </c>
      <c r="R11" s="38" t="s">
        <v>14</v>
      </c>
      <c r="S11" s="83"/>
      <c r="T11" s="84"/>
    </row>
    <row r="12" spans="3:20" ht="12">
      <c r="C12" s="34" t="s">
        <v>42</v>
      </c>
      <c r="D12" s="83"/>
      <c r="E12" s="84"/>
      <c r="F12" s="93">
        <v>16.8</v>
      </c>
      <c r="G12" s="94">
        <v>16.8</v>
      </c>
      <c r="H12" s="95">
        <v>16.8</v>
      </c>
      <c r="I12" s="93">
        <v>0</v>
      </c>
      <c r="J12" s="94">
        <v>0</v>
      </c>
      <c r="K12" s="95">
        <v>0</v>
      </c>
      <c r="L12" s="93">
        <v>17</v>
      </c>
      <c r="M12" s="94">
        <v>17</v>
      </c>
      <c r="N12" s="95">
        <v>17</v>
      </c>
      <c r="O12" s="93">
        <v>0.2</v>
      </c>
      <c r="P12" s="94">
        <v>0.2</v>
      </c>
      <c r="Q12" s="95">
        <v>0.2</v>
      </c>
      <c r="R12" s="38" t="s">
        <v>29</v>
      </c>
      <c r="S12" s="83"/>
      <c r="T12" s="84"/>
    </row>
    <row r="13" spans="3:20" ht="12">
      <c r="C13" s="34" t="s">
        <v>43</v>
      </c>
      <c r="D13" s="83"/>
      <c r="E13" s="84"/>
      <c r="F13" s="93">
        <v>1.9117000000000002</v>
      </c>
      <c r="G13" s="94">
        <v>3</v>
      </c>
      <c r="H13" s="95">
        <v>3</v>
      </c>
      <c r="I13" s="93">
        <v>0</v>
      </c>
      <c r="J13" s="94">
        <v>0</v>
      </c>
      <c r="K13" s="95">
        <v>0</v>
      </c>
      <c r="L13" s="93">
        <v>4.8099</v>
      </c>
      <c r="M13" s="94">
        <v>4</v>
      </c>
      <c r="N13" s="95">
        <v>4</v>
      </c>
      <c r="O13" s="93">
        <v>2.8981999999999997</v>
      </c>
      <c r="P13" s="94">
        <v>1</v>
      </c>
      <c r="Q13" s="95">
        <v>1</v>
      </c>
      <c r="R13" s="38" t="s">
        <v>15</v>
      </c>
      <c r="S13" s="83"/>
      <c r="T13" s="84"/>
    </row>
    <row r="14" spans="3:20" ht="12">
      <c r="C14" s="34" t="s">
        <v>44</v>
      </c>
      <c r="D14" s="83"/>
      <c r="E14" s="84"/>
      <c r="F14" s="93">
        <v>4.239</v>
      </c>
      <c r="G14" s="94">
        <v>4.239</v>
      </c>
      <c r="H14" s="95">
        <v>4.239</v>
      </c>
      <c r="I14" s="93">
        <v>0</v>
      </c>
      <c r="J14" s="94">
        <v>0</v>
      </c>
      <c r="K14" s="95">
        <v>0</v>
      </c>
      <c r="L14" s="93">
        <v>7.883</v>
      </c>
      <c r="M14" s="94">
        <v>7.883</v>
      </c>
      <c r="N14" s="95">
        <v>7.883</v>
      </c>
      <c r="O14" s="93">
        <v>3.644</v>
      </c>
      <c r="P14" s="94">
        <v>3.644</v>
      </c>
      <c r="Q14" s="95">
        <v>3.644</v>
      </c>
      <c r="R14" s="38" t="s">
        <v>16</v>
      </c>
      <c r="S14" s="83"/>
      <c r="T14" s="84"/>
    </row>
    <row r="15" spans="3:20" ht="12">
      <c r="C15" s="34" t="s">
        <v>45</v>
      </c>
      <c r="D15" s="83"/>
      <c r="E15" s="84"/>
      <c r="F15" s="93">
        <v>164</v>
      </c>
      <c r="G15" s="94">
        <v>152</v>
      </c>
      <c r="H15" s="95">
        <v>162</v>
      </c>
      <c r="I15" s="93">
        <v>26</v>
      </c>
      <c r="J15" s="94">
        <v>15</v>
      </c>
      <c r="K15" s="95">
        <v>25</v>
      </c>
      <c r="L15" s="93">
        <v>141</v>
      </c>
      <c r="M15" s="94">
        <v>140</v>
      </c>
      <c r="N15" s="95">
        <v>140</v>
      </c>
      <c r="O15" s="93">
        <v>3</v>
      </c>
      <c r="P15" s="94">
        <v>3</v>
      </c>
      <c r="Q15" s="95">
        <v>3</v>
      </c>
      <c r="R15" s="38" t="s">
        <v>2</v>
      </c>
      <c r="S15" s="83"/>
      <c r="T15" s="84"/>
    </row>
    <row r="16" spans="3:20" ht="12">
      <c r="C16" s="34" t="s">
        <v>46</v>
      </c>
      <c r="D16" s="83"/>
      <c r="E16" s="84"/>
      <c r="F16" s="93">
        <v>28.967000000000006</v>
      </c>
      <c r="G16" s="94">
        <v>20</v>
      </c>
      <c r="H16" s="95">
        <v>20</v>
      </c>
      <c r="I16" s="93">
        <v>0</v>
      </c>
      <c r="J16" s="94">
        <v>0</v>
      </c>
      <c r="K16" s="95">
        <v>0</v>
      </c>
      <c r="L16" s="93">
        <v>79.284</v>
      </c>
      <c r="M16" s="94">
        <v>60</v>
      </c>
      <c r="N16" s="95">
        <v>60</v>
      </c>
      <c r="O16" s="93">
        <v>50.317</v>
      </c>
      <c r="P16" s="94">
        <v>40</v>
      </c>
      <c r="Q16" s="95">
        <v>40</v>
      </c>
      <c r="R16" s="38" t="s">
        <v>17</v>
      </c>
      <c r="S16" s="83"/>
      <c r="T16" s="84"/>
    </row>
    <row r="17" spans="3:20" ht="12">
      <c r="C17" s="34" t="s">
        <v>47</v>
      </c>
      <c r="D17" s="83"/>
      <c r="E17" s="84"/>
      <c r="F17" s="93">
        <v>1.713</v>
      </c>
      <c r="G17" s="94">
        <v>3.1918666666666997</v>
      </c>
      <c r="H17" s="95">
        <v>3.7549238095239246</v>
      </c>
      <c r="I17" s="93">
        <v>0</v>
      </c>
      <c r="J17" s="94">
        <v>0</v>
      </c>
      <c r="K17" s="95">
        <v>0</v>
      </c>
      <c r="L17" s="93">
        <v>1.869</v>
      </c>
      <c r="M17" s="94">
        <v>3.50026666666668</v>
      </c>
      <c r="N17" s="95">
        <v>4.03515238095247</v>
      </c>
      <c r="O17" s="93">
        <v>0.156</v>
      </c>
      <c r="P17" s="94">
        <v>0.30839999999998</v>
      </c>
      <c r="Q17" s="95">
        <v>0.280228571428545</v>
      </c>
      <c r="R17" s="38" t="s">
        <v>18</v>
      </c>
      <c r="S17" s="83"/>
      <c r="T17" s="84"/>
    </row>
    <row r="18" spans="3:20" ht="12">
      <c r="C18" s="34" t="s">
        <v>48</v>
      </c>
      <c r="D18" s="83"/>
      <c r="E18" s="84"/>
      <c r="F18" s="93">
        <v>-21.37700000000001</v>
      </c>
      <c r="G18" s="94">
        <v>-15.144138770261293</v>
      </c>
      <c r="H18" s="95">
        <v>-15.144138770261293</v>
      </c>
      <c r="I18" s="93">
        <v>5</v>
      </c>
      <c r="J18" s="94">
        <v>5</v>
      </c>
      <c r="K18" s="95">
        <v>5</v>
      </c>
      <c r="L18" s="93">
        <v>160.63</v>
      </c>
      <c r="M18" s="94">
        <v>154.46735800664453</v>
      </c>
      <c r="N18" s="95">
        <v>154.46735800664453</v>
      </c>
      <c r="O18" s="93">
        <v>187.007</v>
      </c>
      <c r="P18" s="94">
        <v>174.61149677690582</v>
      </c>
      <c r="Q18" s="95">
        <v>174.61149677690582</v>
      </c>
      <c r="R18" s="38" t="s">
        <v>19</v>
      </c>
      <c r="S18" s="83"/>
      <c r="T18" s="84"/>
    </row>
    <row r="19" spans="3:20" ht="12">
      <c r="C19" s="34" t="s">
        <v>73</v>
      </c>
      <c r="D19" s="83"/>
      <c r="E19" s="84"/>
      <c r="F19" s="93">
        <v>4.152</v>
      </c>
      <c r="G19" s="94">
        <v>2</v>
      </c>
      <c r="H19" s="95">
        <v>2</v>
      </c>
      <c r="I19" s="93">
        <v>0</v>
      </c>
      <c r="J19" s="94">
        <v>0</v>
      </c>
      <c r="K19" s="95">
        <v>0</v>
      </c>
      <c r="L19" s="93">
        <v>4.299</v>
      </c>
      <c r="M19" s="94">
        <v>2</v>
      </c>
      <c r="N19" s="95">
        <v>2</v>
      </c>
      <c r="O19" s="93">
        <v>0.147</v>
      </c>
      <c r="P19" s="94">
        <v>0</v>
      </c>
      <c r="Q19" s="95">
        <v>0</v>
      </c>
      <c r="R19" s="38" t="s">
        <v>72</v>
      </c>
      <c r="S19" s="83"/>
      <c r="T19" s="84"/>
    </row>
    <row r="20" spans="3:20" ht="12">
      <c r="C20" s="34" t="s">
        <v>50</v>
      </c>
      <c r="D20" s="83"/>
      <c r="E20" s="84"/>
      <c r="F20" s="93">
        <v>0.897</v>
      </c>
      <c r="G20" s="94">
        <v>1</v>
      </c>
      <c r="H20" s="95">
        <v>1</v>
      </c>
      <c r="I20" s="93">
        <v>0</v>
      </c>
      <c r="J20" s="94">
        <v>0</v>
      </c>
      <c r="K20" s="95">
        <v>0</v>
      </c>
      <c r="L20" s="93">
        <v>0.897</v>
      </c>
      <c r="M20" s="94">
        <v>1</v>
      </c>
      <c r="N20" s="95">
        <v>1</v>
      </c>
      <c r="O20" s="93">
        <v>0</v>
      </c>
      <c r="P20" s="94">
        <v>0</v>
      </c>
      <c r="Q20" s="95">
        <v>0</v>
      </c>
      <c r="R20" s="38" t="s">
        <v>21</v>
      </c>
      <c r="S20" s="83"/>
      <c r="T20" s="84"/>
    </row>
    <row r="21" spans="3:20" ht="12">
      <c r="C21" s="34" t="s">
        <v>51</v>
      </c>
      <c r="D21" s="83"/>
      <c r="E21" s="84"/>
      <c r="F21" s="93">
        <v>148.6</v>
      </c>
      <c r="G21" s="94">
        <v>132.8</v>
      </c>
      <c r="H21" s="95">
        <v>125.8</v>
      </c>
      <c r="I21" s="93">
        <v>6.8</v>
      </c>
      <c r="J21" s="94">
        <v>6.8</v>
      </c>
      <c r="K21" s="95">
        <v>6.8</v>
      </c>
      <c r="L21" s="93">
        <v>197</v>
      </c>
      <c r="M21" s="94">
        <v>181</v>
      </c>
      <c r="N21" s="95">
        <v>174</v>
      </c>
      <c r="O21" s="93">
        <v>55.2</v>
      </c>
      <c r="P21" s="94">
        <v>55</v>
      </c>
      <c r="Q21" s="95">
        <v>55</v>
      </c>
      <c r="R21" s="38" t="s">
        <v>22</v>
      </c>
      <c r="S21" s="83"/>
      <c r="T21" s="84"/>
    </row>
    <row r="22" spans="3:20" ht="12">
      <c r="C22" s="34" t="s">
        <v>52</v>
      </c>
      <c r="D22" s="83"/>
      <c r="E22" s="84"/>
      <c r="F22" s="93">
        <v>10.468</v>
      </c>
      <c r="G22" s="94">
        <v>11</v>
      </c>
      <c r="H22" s="95">
        <v>12</v>
      </c>
      <c r="I22" s="93">
        <v>0.107</v>
      </c>
      <c r="J22" s="94">
        <v>0</v>
      </c>
      <c r="K22" s="95">
        <v>0</v>
      </c>
      <c r="L22" s="93">
        <v>12.435</v>
      </c>
      <c r="M22" s="94">
        <v>13</v>
      </c>
      <c r="N22" s="95">
        <v>14</v>
      </c>
      <c r="O22" s="93">
        <v>2.074</v>
      </c>
      <c r="P22" s="94">
        <v>2</v>
      </c>
      <c r="Q22" s="95">
        <v>2</v>
      </c>
      <c r="R22" s="38" t="s">
        <v>23</v>
      </c>
      <c r="S22" s="83"/>
      <c r="T22" s="84"/>
    </row>
    <row r="23" spans="3:20" ht="12">
      <c r="C23" s="34" t="s">
        <v>53</v>
      </c>
      <c r="D23" s="83"/>
      <c r="E23" s="84"/>
      <c r="F23" s="93">
        <v>49.762</v>
      </c>
      <c r="G23" s="94">
        <v>23</v>
      </c>
      <c r="H23" s="95">
        <v>22</v>
      </c>
      <c r="I23" s="93">
        <v>11.762</v>
      </c>
      <c r="J23" s="94">
        <v>13</v>
      </c>
      <c r="K23" s="95">
        <v>12</v>
      </c>
      <c r="L23" s="93">
        <v>107</v>
      </c>
      <c r="M23" s="94">
        <v>50</v>
      </c>
      <c r="N23" s="95">
        <v>50</v>
      </c>
      <c r="O23" s="93">
        <v>69</v>
      </c>
      <c r="P23" s="94">
        <v>40</v>
      </c>
      <c r="Q23" s="95">
        <v>40</v>
      </c>
      <c r="R23" s="38" t="s">
        <v>3</v>
      </c>
      <c r="S23" s="83"/>
      <c r="T23" s="84"/>
    </row>
    <row r="24" spans="3:20" ht="12">
      <c r="C24" s="34" t="s">
        <v>224</v>
      </c>
      <c r="D24" s="83"/>
      <c r="E24" s="84"/>
      <c r="F24" s="93">
        <v>5.127</v>
      </c>
      <c r="G24" s="94">
        <v>4</v>
      </c>
      <c r="H24" s="95">
        <v>5</v>
      </c>
      <c r="I24" s="93">
        <v>1</v>
      </c>
      <c r="J24" s="94">
        <v>1</v>
      </c>
      <c r="K24" s="95">
        <v>1</v>
      </c>
      <c r="L24" s="93">
        <v>5</v>
      </c>
      <c r="M24" s="94">
        <v>3</v>
      </c>
      <c r="N24" s="95">
        <v>4</v>
      </c>
      <c r="O24" s="93">
        <v>0.873</v>
      </c>
      <c r="P24" s="94">
        <v>0</v>
      </c>
      <c r="Q24" s="95">
        <v>0</v>
      </c>
      <c r="R24" s="38" t="s">
        <v>223</v>
      </c>
      <c r="S24" s="83"/>
      <c r="T24" s="84"/>
    </row>
    <row r="25" spans="3:20" ht="12">
      <c r="C25" s="34" t="s">
        <v>55</v>
      </c>
      <c r="D25" s="83"/>
      <c r="E25" s="84"/>
      <c r="F25" s="93">
        <v>2.013314452857144</v>
      </c>
      <c r="G25" s="94">
        <v>2</v>
      </c>
      <c r="H25" s="95">
        <v>2</v>
      </c>
      <c r="I25" s="93">
        <v>0</v>
      </c>
      <c r="J25" s="94">
        <v>0</v>
      </c>
      <c r="K25" s="95">
        <v>0</v>
      </c>
      <c r="L25" s="93">
        <v>2.47492693857143</v>
      </c>
      <c r="M25" s="94">
        <v>2</v>
      </c>
      <c r="N25" s="95">
        <v>2</v>
      </c>
      <c r="O25" s="93">
        <v>0.461612485714286</v>
      </c>
      <c r="P25" s="94">
        <v>0</v>
      </c>
      <c r="Q25" s="95">
        <v>0</v>
      </c>
      <c r="R25" s="38" t="s">
        <v>25</v>
      </c>
      <c r="S25" s="83"/>
      <c r="T25" s="84"/>
    </row>
    <row r="26" spans="3:20" ht="12">
      <c r="C26" s="34" t="s">
        <v>56</v>
      </c>
      <c r="D26" s="83"/>
      <c r="E26" s="84"/>
      <c r="F26" s="93">
        <v>42.116</v>
      </c>
      <c r="G26" s="94">
        <v>49.40922364552</v>
      </c>
      <c r="H26" s="95">
        <v>49.40922364552</v>
      </c>
      <c r="I26" s="93">
        <v>2.342</v>
      </c>
      <c r="J26" s="94">
        <v>2.4850436455200002</v>
      </c>
      <c r="K26" s="95">
        <v>2.4850436455200002</v>
      </c>
      <c r="L26" s="93">
        <v>47.174</v>
      </c>
      <c r="M26" s="94">
        <v>50.47618</v>
      </c>
      <c r="N26" s="95">
        <v>50.47618</v>
      </c>
      <c r="O26" s="93">
        <v>7.4</v>
      </c>
      <c r="P26" s="94">
        <v>3.552</v>
      </c>
      <c r="Q26" s="95">
        <v>3.552</v>
      </c>
      <c r="R26" s="38" t="s">
        <v>26</v>
      </c>
      <c r="S26" s="83"/>
      <c r="T26" s="84"/>
    </row>
    <row r="27" spans="3:20" ht="12">
      <c r="C27" s="34" t="s">
        <v>57</v>
      </c>
      <c r="D27" s="83"/>
      <c r="E27" s="84"/>
      <c r="F27" s="93">
        <v>0.528</v>
      </c>
      <c r="G27" s="94">
        <v>1</v>
      </c>
      <c r="H27" s="95">
        <v>1</v>
      </c>
      <c r="I27" s="93">
        <v>0</v>
      </c>
      <c r="J27" s="94">
        <v>0</v>
      </c>
      <c r="K27" s="95">
        <v>0</v>
      </c>
      <c r="L27" s="93">
        <v>0.877</v>
      </c>
      <c r="M27" s="94">
        <v>1</v>
      </c>
      <c r="N27" s="95">
        <v>1</v>
      </c>
      <c r="O27" s="93">
        <v>0.349</v>
      </c>
      <c r="P27" s="94">
        <v>0</v>
      </c>
      <c r="Q27" s="95">
        <v>0</v>
      </c>
      <c r="R27" s="38" t="s">
        <v>27</v>
      </c>
      <c r="S27" s="83"/>
      <c r="T27" s="84"/>
    </row>
    <row r="28" spans="3:20" ht="12">
      <c r="C28" s="34" t="s">
        <v>58</v>
      </c>
      <c r="D28" s="83"/>
      <c r="E28" s="84"/>
      <c r="F28" s="93">
        <v>9</v>
      </c>
      <c r="G28" s="94">
        <v>9</v>
      </c>
      <c r="H28" s="95">
        <v>9</v>
      </c>
      <c r="I28" s="93">
        <v>3</v>
      </c>
      <c r="J28" s="94">
        <v>3</v>
      </c>
      <c r="K28" s="95">
        <v>3</v>
      </c>
      <c r="L28" s="93">
        <v>6</v>
      </c>
      <c r="M28" s="94">
        <v>6</v>
      </c>
      <c r="N28" s="95">
        <v>6</v>
      </c>
      <c r="O28" s="93">
        <v>0</v>
      </c>
      <c r="P28" s="94">
        <v>0</v>
      </c>
      <c r="Q28" s="95">
        <v>0</v>
      </c>
      <c r="R28" s="38" t="s">
        <v>28</v>
      </c>
      <c r="S28" s="83"/>
      <c r="T28" s="84"/>
    </row>
    <row r="29" spans="3:20" ht="12.75" thickBot="1">
      <c r="C29" s="34" t="s">
        <v>59</v>
      </c>
      <c r="D29" s="83"/>
      <c r="E29" s="84"/>
      <c r="F29" s="93">
        <v>90.95083456942777</v>
      </c>
      <c r="G29" s="94">
        <v>90</v>
      </c>
      <c r="H29" s="95">
        <v>90</v>
      </c>
      <c r="I29" s="93">
        <v>0</v>
      </c>
      <c r="J29" s="94">
        <v>0</v>
      </c>
      <c r="K29" s="95">
        <v>0</v>
      </c>
      <c r="L29" s="93">
        <v>93.70630841</v>
      </c>
      <c r="M29" s="94">
        <v>90</v>
      </c>
      <c r="N29" s="95">
        <v>90</v>
      </c>
      <c r="O29" s="93">
        <v>2.75547384057223</v>
      </c>
      <c r="P29" s="94">
        <v>0</v>
      </c>
      <c r="Q29" s="95">
        <v>0</v>
      </c>
      <c r="R29" s="38" t="s">
        <v>30</v>
      </c>
      <c r="S29" s="83"/>
      <c r="T29" s="84"/>
    </row>
    <row r="30" spans="3:20" ht="13.5" thickBot="1" thickTop="1">
      <c r="C30" s="14" t="s">
        <v>4</v>
      </c>
      <c r="D30" s="87"/>
      <c r="E30" s="88"/>
      <c r="F30" s="68">
        <v>565.7868490222849</v>
      </c>
      <c r="G30" s="69">
        <v>514.5619515419255</v>
      </c>
      <c r="H30" s="70">
        <v>519.1250086847826</v>
      </c>
      <c r="I30" s="68">
        <v>56.010999999999996</v>
      </c>
      <c r="J30" s="69">
        <v>46.28504364552</v>
      </c>
      <c r="K30" s="70">
        <v>55.28504364552</v>
      </c>
      <c r="L30" s="68">
        <v>896.1841353485713</v>
      </c>
      <c r="M30" s="69">
        <v>792.5188046733113</v>
      </c>
      <c r="N30" s="70">
        <v>788.053690387597</v>
      </c>
      <c r="O30" s="68">
        <v>386.4082863262865</v>
      </c>
      <c r="P30" s="69">
        <v>324.24189677690583</v>
      </c>
      <c r="Q30" s="70">
        <v>324.2137253483344</v>
      </c>
      <c r="R30" s="14" t="s">
        <v>4</v>
      </c>
      <c r="S30" s="87"/>
      <c r="T30" s="88"/>
    </row>
    <row r="31" spans="3:20" ht="12.75" thickTop="1">
      <c r="C31" s="80" t="s">
        <v>61</v>
      </c>
      <c r="D31" s="81"/>
      <c r="E31" s="82"/>
      <c r="F31" s="90">
        <v>16.863</v>
      </c>
      <c r="G31" s="91">
        <v>8.4240736761066</v>
      </c>
      <c r="H31" s="92">
        <v>6.504205280034402</v>
      </c>
      <c r="I31" s="90">
        <v>0</v>
      </c>
      <c r="J31" s="91">
        <v>0</v>
      </c>
      <c r="K31" s="92">
        <v>0</v>
      </c>
      <c r="L31" s="90">
        <v>30.544</v>
      </c>
      <c r="M31" s="91">
        <v>21.37614172188</v>
      </c>
      <c r="N31" s="92">
        <v>22.8115016098913</v>
      </c>
      <c r="O31" s="90">
        <v>13.681</v>
      </c>
      <c r="P31" s="91">
        <v>12.9520680457734</v>
      </c>
      <c r="Q31" s="92">
        <v>16.3072963298569</v>
      </c>
      <c r="R31" s="42" t="s">
        <v>1</v>
      </c>
      <c r="S31" s="81"/>
      <c r="T31" s="82"/>
    </row>
    <row r="32" spans="3:20" ht="12.75" thickBot="1">
      <c r="C32" s="56" t="s">
        <v>62</v>
      </c>
      <c r="D32" s="85"/>
      <c r="E32" s="86"/>
      <c r="F32" s="96">
        <v>268.675</v>
      </c>
      <c r="G32" s="97">
        <v>257.486</v>
      </c>
      <c r="H32" s="98">
        <v>259.86</v>
      </c>
      <c r="I32" s="96">
        <v>0</v>
      </c>
      <c r="J32" s="97">
        <v>0</v>
      </c>
      <c r="K32" s="98">
        <v>0</v>
      </c>
      <c r="L32" s="96">
        <v>274.55</v>
      </c>
      <c r="M32" s="97">
        <v>276</v>
      </c>
      <c r="N32" s="98">
        <v>276</v>
      </c>
      <c r="O32" s="96">
        <v>5.875</v>
      </c>
      <c r="P32" s="97">
        <v>18.514</v>
      </c>
      <c r="Q32" s="98">
        <v>16.14</v>
      </c>
      <c r="R32" s="57" t="s">
        <v>32</v>
      </c>
      <c r="S32" s="85"/>
      <c r="T32" s="86"/>
    </row>
    <row r="33" spans="3:20" ht="13.5" thickBot="1" thickTop="1">
      <c r="C33" s="14" t="s">
        <v>5</v>
      </c>
      <c r="D33" s="12"/>
      <c r="E33" s="13"/>
      <c r="F33" s="68">
        <v>285.538</v>
      </c>
      <c r="G33" s="69">
        <v>265.9100736761066</v>
      </c>
      <c r="H33" s="70">
        <v>266.3642052800344</v>
      </c>
      <c r="I33" s="68">
        <v>0</v>
      </c>
      <c r="J33" s="69">
        <v>0</v>
      </c>
      <c r="K33" s="70">
        <v>0</v>
      </c>
      <c r="L33" s="68">
        <v>305.094</v>
      </c>
      <c r="M33" s="69">
        <v>297.37614172188</v>
      </c>
      <c r="N33" s="70">
        <v>298.8115016098913</v>
      </c>
      <c r="O33" s="68">
        <v>19.555999999999997</v>
      </c>
      <c r="P33" s="69">
        <v>31.466068045773397</v>
      </c>
      <c r="Q33" s="70">
        <v>32.4472963298569</v>
      </c>
      <c r="R33" s="17" t="s">
        <v>63</v>
      </c>
      <c r="S33" s="8"/>
      <c r="T33" s="9"/>
    </row>
    <row r="34" ht="12.75" thickTop="1"/>
  </sheetData>
  <sheetProtection/>
  <mergeCells count="12">
    <mergeCell ref="I7:K7"/>
    <mergeCell ref="L7:N7"/>
    <mergeCell ref="C2:T2"/>
    <mergeCell ref="F3:K3"/>
    <mergeCell ref="L3:Q3"/>
    <mergeCell ref="C4:T4"/>
    <mergeCell ref="O7:Q7"/>
    <mergeCell ref="R7:T7"/>
    <mergeCell ref="K5:L5"/>
    <mergeCell ref="F6:H6"/>
    <mergeCell ref="C7:E7"/>
    <mergeCell ref="F7:H7"/>
  </mergeCells>
  <conditionalFormatting sqref="C9:R33">
    <cfRule type="expression" priority="1" dxfId="0" stopIfTrue="1">
      <formula>AA9&gt;2</formula>
    </cfRule>
  </conditionalFormatting>
  <printOptions/>
  <pageMargins left="0.7" right="0.7" top="0.75" bottom="0.75" header="0.3" footer="0.3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T38"/>
  <sheetViews>
    <sheetView zoomScalePageLayoutView="0" workbookViewId="0" topLeftCell="A1">
      <selection activeCell="E24" sqref="E24"/>
    </sheetView>
  </sheetViews>
  <sheetFormatPr defaultColWidth="9.140625" defaultRowHeight="12.75"/>
  <sheetData>
    <row r="2" spans="3:20" ht="12.75">
      <c r="C2" s="146" t="s">
        <v>69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6:17" ht="12.75">
      <c r="F3" s="146" t="s">
        <v>175</v>
      </c>
      <c r="G3" s="146"/>
      <c r="H3" s="146"/>
      <c r="I3" s="146"/>
      <c r="J3" s="146"/>
      <c r="K3" s="146"/>
      <c r="L3" s="146" t="s">
        <v>176</v>
      </c>
      <c r="M3" s="146"/>
      <c r="N3" s="146"/>
      <c r="O3" s="146"/>
      <c r="P3" s="146"/>
      <c r="Q3" s="146"/>
    </row>
    <row r="4" spans="3:20" ht="12">
      <c r="C4" s="147" t="s">
        <v>286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1:15" ht="15" thickBot="1">
      <c r="K5" s="148" t="s">
        <v>36</v>
      </c>
      <c r="L5" s="148"/>
      <c r="N5" s="11"/>
      <c r="O5" s="11"/>
    </row>
    <row r="6" spans="3:20" ht="12.75" thickTop="1">
      <c r="C6" s="2"/>
      <c r="D6" s="3"/>
      <c r="E6" s="4"/>
      <c r="F6" s="149" t="s">
        <v>6</v>
      </c>
      <c r="G6" s="150"/>
      <c r="H6" s="151"/>
      <c r="I6" s="2"/>
      <c r="J6" s="3"/>
      <c r="K6" s="4"/>
      <c r="L6" s="16" t="s">
        <v>34</v>
      </c>
      <c r="M6" s="3"/>
      <c r="N6" s="4"/>
      <c r="O6" s="16" t="s">
        <v>33</v>
      </c>
      <c r="P6" s="3"/>
      <c r="Q6" s="4"/>
      <c r="R6" s="2"/>
      <c r="S6" s="3"/>
      <c r="T6" s="4"/>
    </row>
    <row r="7" spans="3:20" ht="12">
      <c r="C7" s="152" t="s">
        <v>0</v>
      </c>
      <c r="D7" s="153"/>
      <c r="E7" s="154"/>
      <c r="F7" s="152" t="s">
        <v>7</v>
      </c>
      <c r="G7" s="153"/>
      <c r="H7" s="154"/>
      <c r="I7" s="152" t="s">
        <v>8</v>
      </c>
      <c r="J7" s="153"/>
      <c r="K7" s="154"/>
      <c r="L7" s="152" t="s">
        <v>9</v>
      </c>
      <c r="M7" s="153"/>
      <c r="N7" s="154"/>
      <c r="O7" s="152" t="s">
        <v>10</v>
      </c>
      <c r="P7" s="153"/>
      <c r="Q7" s="154"/>
      <c r="R7" s="152" t="s">
        <v>11</v>
      </c>
      <c r="S7" s="153"/>
      <c r="T7" s="154"/>
    </row>
    <row r="8" spans="3:20" ht="12.75" thickBot="1">
      <c r="C8" s="7"/>
      <c r="D8" s="8"/>
      <c r="E8" s="9"/>
      <c r="F8" s="21">
        <v>2022</v>
      </c>
      <c r="G8" s="22">
        <v>2023</v>
      </c>
      <c r="H8" s="20">
        <v>2024</v>
      </c>
      <c r="I8" s="21">
        <v>2022</v>
      </c>
      <c r="J8" s="22">
        <v>2023</v>
      </c>
      <c r="K8" s="20">
        <v>2024</v>
      </c>
      <c r="L8" s="21">
        <v>2022</v>
      </c>
      <c r="M8" s="22">
        <v>2023</v>
      </c>
      <c r="N8" s="20">
        <v>2024</v>
      </c>
      <c r="O8" s="21">
        <v>2022</v>
      </c>
      <c r="P8" s="22">
        <v>2023</v>
      </c>
      <c r="Q8" s="20">
        <v>2024</v>
      </c>
      <c r="R8" s="7"/>
      <c r="S8" s="8"/>
      <c r="T8" s="9"/>
    </row>
    <row r="9" spans="3:20" ht="12.75" thickTop="1">
      <c r="C9" s="34" t="s">
        <v>39</v>
      </c>
      <c r="D9" s="83"/>
      <c r="E9" s="84"/>
      <c r="F9" s="93">
        <v>74.28399999999999</v>
      </c>
      <c r="G9" s="94">
        <v>38.553</v>
      </c>
      <c r="H9" s="95">
        <v>38.553</v>
      </c>
      <c r="I9" s="93">
        <v>7.5</v>
      </c>
      <c r="J9" s="94">
        <v>7.5</v>
      </c>
      <c r="K9" s="95">
        <v>7.5</v>
      </c>
      <c r="L9" s="93">
        <v>83.297</v>
      </c>
      <c r="M9" s="94">
        <v>44.911</v>
      </c>
      <c r="N9" s="95">
        <v>44.911</v>
      </c>
      <c r="O9" s="93">
        <v>16.513</v>
      </c>
      <c r="P9" s="94">
        <v>13.858</v>
      </c>
      <c r="Q9" s="95">
        <v>13.858</v>
      </c>
      <c r="R9" s="38" t="s">
        <v>12</v>
      </c>
      <c r="S9" s="1"/>
      <c r="T9" s="5"/>
    </row>
    <row r="10" spans="3:20" ht="12">
      <c r="C10" s="34" t="s">
        <v>41</v>
      </c>
      <c r="D10" s="83"/>
      <c r="E10" s="84"/>
      <c r="F10" s="93">
        <v>0.871</v>
      </c>
      <c r="G10" s="94">
        <v>1</v>
      </c>
      <c r="H10" s="95">
        <v>1</v>
      </c>
      <c r="I10" s="93">
        <v>0.077</v>
      </c>
      <c r="J10" s="94">
        <v>0</v>
      </c>
      <c r="K10" s="95">
        <v>0</v>
      </c>
      <c r="L10" s="93">
        <v>0.794</v>
      </c>
      <c r="M10" s="94">
        <v>1</v>
      </c>
      <c r="N10" s="95">
        <v>1</v>
      </c>
      <c r="O10" s="93">
        <v>0</v>
      </c>
      <c r="P10" s="94">
        <v>0</v>
      </c>
      <c r="Q10" s="95">
        <v>0</v>
      </c>
      <c r="R10" s="38" t="s">
        <v>14</v>
      </c>
      <c r="S10" s="1"/>
      <c r="T10" s="5"/>
    </row>
    <row r="11" spans="3:20" ht="12">
      <c r="C11" s="34" t="s">
        <v>42</v>
      </c>
      <c r="D11" s="83"/>
      <c r="E11" s="84"/>
      <c r="F11" s="93">
        <v>28</v>
      </c>
      <c r="G11" s="94">
        <v>28.18</v>
      </c>
      <c r="H11" s="95">
        <v>27</v>
      </c>
      <c r="I11" s="93">
        <v>28</v>
      </c>
      <c r="J11" s="94">
        <v>16</v>
      </c>
      <c r="K11" s="95">
        <v>17</v>
      </c>
      <c r="L11" s="93">
        <v>58</v>
      </c>
      <c r="M11" s="94">
        <v>53.36</v>
      </c>
      <c r="N11" s="95">
        <v>50</v>
      </c>
      <c r="O11" s="93">
        <v>58</v>
      </c>
      <c r="P11" s="94">
        <v>41.18</v>
      </c>
      <c r="Q11" s="95">
        <v>40</v>
      </c>
      <c r="R11" s="38" t="s">
        <v>29</v>
      </c>
      <c r="S11" s="1"/>
      <c r="T11" s="5"/>
    </row>
    <row r="12" spans="3:20" ht="12">
      <c r="C12" s="34" t="s">
        <v>43</v>
      </c>
      <c r="D12" s="83"/>
      <c r="E12" s="84"/>
      <c r="F12" s="93">
        <v>110.51059999999995</v>
      </c>
      <c r="G12" s="94">
        <v>125</v>
      </c>
      <c r="H12" s="95">
        <v>125</v>
      </c>
      <c r="I12" s="93">
        <v>105.259</v>
      </c>
      <c r="J12" s="94">
        <v>110</v>
      </c>
      <c r="K12" s="95">
        <v>110</v>
      </c>
      <c r="L12" s="93">
        <v>87.49759999999998</v>
      </c>
      <c r="M12" s="94">
        <v>95</v>
      </c>
      <c r="N12" s="95">
        <v>95</v>
      </c>
      <c r="O12" s="93">
        <v>82.24600000000002</v>
      </c>
      <c r="P12" s="94">
        <v>80</v>
      </c>
      <c r="Q12" s="95">
        <v>80</v>
      </c>
      <c r="R12" s="38" t="s">
        <v>15</v>
      </c>
      <c r="S12" s="1"/>
      <c r="T12" s="5"/>
    </row>
    <row r="13" spans="3:20" ht="12">
      <c r="C13" s="34" t="s">
        <v>44</v>
      </c>
      <c r="D13" s="83"/>
      <c r="E13" s="84"/>
      <c r="F13" s="93">
        <v>27</v>
      </c>
      <c r="G13" s="94">
        <v>21</v>
      </c>
      <c r="H13" s="95">
        <v>21</v>
      </c>
      <c r="I13" s="93">
        <v>190</v>
      </c>
      <c r="J13" s="94">
        <v>160</v>
      </c>
      <c r="K13" s="95">
        <v>160</v>
      </c>
      <c r="L13" s="93">
        <v>12</v>
      </c>
      <c r="M13" s="94">
        <v>10</v>
      </c>
      <c r="N13" s="95">
        <v>10</v>
      </c>
      <c r="O13" s="93">
        <v>175</v>
      </c>
      <c r="P13" s="94">
        <v>149</v>
      </c>
      <c r="Q13" s="95">
        <v>149</v>
      </c>
      <c r="R13" s="38" t="s">
        <v>16</v>
      </c>
      <c r="S13" s="1"/>
      <c r="T13" s="5"/>
    </row>
    <row r="14" spans="3:20" ht="12">
      <c r="C14" s="34" t="s">
        <v>45</v>
      </c>
      <c r="D14" s="83"/>
      <c r="E14" s="84"/>
      <c r="F14" s="93">
        <v>365.793</v>
      </c>
      <c r="G14" s="94">
        <v>366</v>
      </c>
      <c r="H14" s="95">
        <v>366</v>
      </c>
      <c r="I14" s="93">
        <v>157</v>
      </c>
      <c r="J14" s="94">
        <v>157</v>
      </c>
      <c r="K14" s="95">
        <v>157</v>
      </c>
      <c r="L14" s="93">
        <v>272.66700000000003</v>
      </c>
      <c r="M14" s="94">
        <v>273</v>
      </c>
      <c r="N14" s="95">
        <v>273</v>
      </c>
      <c r="O14" s="93">
        <v>63.873999999999995</v>
      </c>
      <c r="P14" s="94">
        <v>64</v>
      </c>
      <c r="Q14" s="95">
        <v>64</v>
      </c>
      <c r="R14" s="38" t="s">
        <v>2</v>
      </c>
      <c r="S14" s="1"/>
      <c r="T14" s="5"/>
    </row>
    <row r="15" spans="3:20" ht="12">
      <c r="C15" s="34" t="s">
        <v>46</v>
      </c>
      <c r="D15" s="83"/>
      <c r="E15" s="84"/>
      <c r="F15" s="93">
        <v>156.928</v>
      </c>
      <c r="G15" s="94">
        <v>143</v>
      </c>
      <c r="H15" s="95">
        <v>125</v>
      </c>
      <c r="I15" s="93">
        <v>110.049</v>
      </c>
      <c r="J15" s="94">
        <v>105</v>
      </c>
      <c r="K15" s="95">
        <v>105</v>
      </c>
      <c r="L15" s="93">
        <v>98.768</v>
      </c>
      <c r="M15" s="94">
        <v>78</v>
      </c>
      <c r="N15" s="95">
        <v>70</v>
      </c>
      <c r="O15" s="93">
        <v>51.888999999999996</v>
      </c>
      <c r="P15" s="94">
        <v>40</v>
      </c>
      <c r="Q15" s="95">
        <v>50</v>
      </c>
      <c r="R15" s="38" t="s">
        <v>17</v>
      </c>
      <c r="S15" s="1"/>
      <c r="T15" s="5"/>
    </row>
    <row r="16" spans="3:20" ht="12">
      <c r="C16" s="34" t="s">
        <v>47</v>
      </c>
      <c r="D16" s="83"/>
      <c r="E16" s="84"/>
      <c r="F16" s="93">
        <v>23.129999999999995</v>
      </c>
      <c r="G16" s="94">
        <v>25.441933333332997</v>
      </c>
      <c r="H16" s="95">
        <v>19.700247619046696</v>
      </c>
      <c r="I16" s="93">
        <v>12.626</v>
      </c>
      <c r="J16" s="94">
        <v>17.8083333333331</v>
      </c>
      <c r="K16" s="95">
        <v>12.5494761904754</v>
      </c>
      <c r="L16" s="93">
        <v>38.663</v>
      </c>
      <c r="M16" s="94">
        <v>38.663</v>
      </c>
      <c r="N16" s="95">
        <v>38.663</v>
      </c>
      <c r="O16" s="93">
        <v>28.159</v>
      </c>
      <c r="P16" s="94">
        <v>31.0294000000001</v>
      </c>
      <c r="Q16" s="95">
        <v>31.5122285714287</v>
      </c>
      <c r="R16" s="38" t="s">
        <v>18</v>
      </c>
      <c r="S16" s="1"/>
      <c r="T16" s="5"/>
    </row>
    <row r="17" spans="3:20" ht="12">
      <c r="C17" s="34" t="s">
        <v>48</v>
      </c>
      <c r="D17" s="83"/>
      <c r="E17" s="84"/>
      <c r="F17" s="93">
        <v>343.73699999999997</v>
      </c>
      <c r="G17" s="94">
        <v>308.3989078462549</v>
      </c>
      <c r="H17" s="95">
        <v>308.3989078462549</v>
      </c>
      <c r="I17" s="93">
        <v>107.345</v>
      </c>
      <c r="J17" s="94">
        <v>107.345</v>
      </c>
      <c r="K17" s="95">
        <v>107.345</v>
      </c>
      <c r="L17" s="93">
        <v>273.811</v>
      </c>
      <c r="M17" s="94">
        <v>233.80756170382165</v>
      </c>
      <c r="N17" s="95">
        <v>233.80756170382165</v>
      </c>
      <c r="O17" s="93">
        <v>37.419</v>
      </c>
      <c r="P17" s="94">
        <v>32.75365385756676</v>
      </c>
      <c r="Q17" s="95">
        <v>32.75365385756676</v>
      </c>
      <c r="R17" s="38" t="s">
        <v>19</v>
      </c>
      <c r="S17" s="1"/>
      <c r="T17" s="5"/>
    </row>
    <row r="18" spans="3:20" ht="12">
      <c r="C18" s="34" t="s">
        <v>49</v>
      </c>
      <c r="D18" s="83"/>
      <c r="E18" s="84"/>
      <c r="F18" s="93">
        <v>105.2</v>
      </c>
      <c r="G18" s="94">
        <v>105</v>
      </c>
      <c r="H18" s="95">
        <v>105</v>
      </c>
      <c r="I18" s="93">
        <v>40</v>
      </c>
      <c r="J18" s="94">
        <v>50</v>
      </c>
      <c r="K18" s="95">
        <v>50</v>
      </c>
      <c r="L18" s="93">
        <v>140</v>
      </c>
      <c r="M18" s="94">
        <v>140</v>
      </c>
      <c r="N18" s="95">
        <v>140</v>
      </c>
      <c r="O18" s="93">
        <v>74.8</v>
      </c>
      <c r="P18" s="94">
        <v>85</v>
      </c>
      <c r="Q18" s="95">
        <v>85</v>
      </c>
      <c r="R18" s="38" t="s">
        <v>20</v>
      </c>
      <c r="S18" s="1"/>
      <c r="T18" s="5"/>
    </row>
    <row r="19" spans="3:20" ht="12">
      <c r="C19" s="34" t="s">
        <v>73</v>
      </c>
      <c r="D19" s="83"/>
      <c r="E19" s="84"/>
      <c r="F19" s="93">
        <v>1.081</v>
      </c>
      <c r="G19" s="94">
        <v>0</v>
      </c>
      <c r="H19" s="95">
        <v>0</v>
      </c>
      <c r="I19" s="93">
        <v>0</v>
      </c>
      <c r="J19" s="94">
        <v>0</v>
      </c>
      <c r="K19" s="95">
        <v>0</v>
      </c>
      <c r="L19" s="93">
        <v>1.0819999999999999</v>
      </c>
      <c r="M19" s="94">
        <v>0</v>
      </c>
      <c r="N19" s="95">
        <v>0</v>
      </c>
      <c r="O19" s="93">
        <v>0.001</v>
      </c>
      <c r="P19" s="94">
        <v>0</v>
      </c>
      <c r="Q19" s="95">
        <v>0</v>
      </c>
      <c r="R19" s="38" t="s">
        <v>72</v>
      </c>
      <c r="S19" s="1"/>
      <c r="T19" s="5"/>
    </row>
    <row r="20" spans="3:20" ht="12">
      <c r="C20" s="34" t="s">
        <v>50</v>
      </c>
      <c r="D20" s="83"/>
      <c r="E20" s="84"/>
      <c r="F20" s="93">
        <v>0.7190000000000001</v>
      </c>
      <c r="G20" s="94">
        <v>2</v>
      </c>
      <c r="H20" s="95">
        <v>3</v>
      </c>
      <c r="I20" s="93">
        <v>0</v>
      </c>
      <c r="J20" s="94">
        <v>0</v>
      </c>
      <c r="K20" s="95">
        <v>0</v>
      </c>
      <c r="L20" s="93">
        <v>0.7190000000000001</v>
      </c>
      <c r="M20" s="94">
        <v>2</v>
      </c>
      <c r="N20" s="95">
        <v>3</v>
      </c>
      <c r="O20" s="93">
        <v>0</v>
      </c>
      <c r="P20" s="94">
        <v>0</v>
      </c>
      <c r="Q20" s="95">
        <v>0</v>
      </c>
      <c r="R20" s="38" t="s">
        <v>21</v>
      </c>
      <c r="S20" s="1"/>
      <c r="T20" s="5"/>
    </row>
    <row r="21" spans="3:20" ht="12">
      <c r="C21" s="34" t="s">
        <v>51</v>
      </c>
      <c r="D21" s="83"/>
      <c r="E21" s="84"/>
      <c r="F21" s="93">
        <v>14.6</v>
      </c>
      <c r="G21" s="94">
        <v>12.5</v>
      </c>
      <c r="H21" s="95">
        <v>12.5</v>
      </c>
      <c r="I21" s="93">
        <v>0</v>
      </c>
      <c r="J21" s="94">
        <v>0</v>
      </c>
      <c r="K21" s="95">
        <v>0</v>
      </c>
      <c r="L21" s="93">
        <v>17.2</v>
      </c>
      <c r="M21" s="94">
        <v>15</v>
      </c>
      <c r="N21" s="95">
        <v>15</v>
      </c>
      <c r="O21" s="93">
        <v>2.6</v>
      </c>
      <c r="P21" s="94">
        <v>2.5</v>
      </c>
      <c r="Q21" s="95">
        <v>2.5</v>
      </c>
      <c r="R21" s="38" t="s">
        <v>22</v>
      </c>
      <c r="S21" s="1"/>
      <c r="T21" s="5"/>
    </row>
    <row r="22" spans="3:20" ht="12">
      <c r="C22" s="34" t="s">
        <v>52</v>
      </c>
      <c r="D22" s="83"/>
      <c r="E22" s="84"/>
      <c r="F22" s="93">
        <v>120.998</v>
      </c>
      <c r="G22" s="94">
        <v>121</v>
      </c>
      <c r="H22" s="95">
        <v>129</v>
      </c>
      <c r="I22" s="93">
        <v>45.025</v>
      </c>
      <c r="J22" s="94">
        <v>42</v>
      </c>
      <c r="K22" s="95">
        <v>45</v>
      </c>
      <c r="L22" s="93">
        <v>92.036</v>
      </c>
      <c r="M22" s="94">
        <v>94</v>
      </c>
      <c r="N22" s="95">
        <v>98</v>
      </c>
      <c r="O22" s="93">
        <v>16.063</v>
      </c>
      <c r="P22" s="94">
        <v>15</v>
      </c>
      <c r="Q22" s="95">
        <v>14</v>
      </c>
      <c r="R22" s="38" t="s">
        <v>23</v>
      </c>
      <c r="S22" s="1"/>
      <c r="T22" s="5"/>
    </row>
    <row r="23" spans="3:20" ht="12">
      <c r="C23" s="34" t="s">
        <v>53</v>
      </c>
      <c r="D23" s="83"/>
      <c r="E23" s="84"/>
      <c r="F23" s="93">
        <v>11.767000000000003</v>
      </c>
      <c r="G23" s="94">
        <v>20</v>
      </c>
      <c r="H23" s="95">
        <v>35</v>
      </c>
      <c r="I23" s="93">
        <v>20</v>
      </c>
      <c r="J23" s="94">
        <v>30</v>
      </c>
      <c r="K23" s="95">
        <v>25</v>
      </c>
      <c r="L23" s="93">
        <v>37.767</v>
      </c>
      <c r="M23" s="94">
        <v>40</v>
      </c>
      <c r="N23" s="95">
        <v>50</v>
      </c>
      <c r="O23" s="93">
        <v>46</v>
      </c>
      <c r="P23" s="94">
        <v>50</v>
      </c>
      <c r="Q23" s="95">
        <v>40</v>
      </c>
      <c r="R23" s="38" t="s">
        <v>3</v>
      </c>
      <c r="S23" s="1"/>
      <c r="T23" s="5"/>
    </row>
    <row r="24" spans="3:20" ht="12">
      <c r="C24" s="34" t="s">
        <v>224</v>
      </c>
      <c r="D24" s="83"/>
      <c r="E24" s="84"/>
      <c r="F24" s="93">
        <v>3.799999999999997</v>
      </c>
      <c r="G24" s="94">
        <v>4</v>
      </c>
      <c r="H24" s="95">
        <v>5</v>
      </c>
      <c r="I24" s="93">
        <v>30</v>
      </c>
      <c r="J24" s="94">
        <v>28</v>
      </c>
      <c r="K24" s="95">
        <v>30</v>
      </c>
      <c r="L24" s="93">
        <v>8</v>
      </c>
      <c r="M24" s="94">
        <v>6</v>
      </c>
      <c r="N24" s="95">
        <v>8</v>
      </c>
      <c r="O24" s="93">
        <v>34.2</v>
      </c>
      <c r="P24" s="94">
        <v>30</v>
      </c>
      <c r="Q24" s="95">
        <v>33</v>
      </c>
      <c r="R24" s="38" t="s">
        <v>223</v>
      </c>
      <c r="S24" s="1"/>
      <c r="T24" s="5"/>
    </row>
    <row r="25" spans="3:20" ht="12">
      <c r="C25" s="34" t="s">
        <v>54</v>
      </c>
      <c r="D25" s="83"/>
      <c r="E25" s="84"/>
      <c r="F25" s="93">
        <v>16.942999999999998</v>
      </c>
      <c r="G25" s="94">
        <v>25</v>
      </c>
      <c r="H25" s="95">
        <v>25</v>
      </c>
      <c r="I25" s="93">
        <v>20.84</v>
      </c>
      <c r="J25" s="94">
        <v>25</v>
      </c>
      <c r="K25" s="95">
        <v>25</v>
      </c>
      <c r="L25" s="93">
        <v>27</v>
      </c>
      <c r="M25" s="94">
        <v>30</v>
      </c>
      <c r="N25" s="95">
        <v>30</v>
      </c>
      <c r="O25" s="93">
        <v>30.897000000000002</v>
      </c>
      <c r="P25" s="94">
        <v>30</v>
      </c>
      <c r="Q25" s="95">
        <v>30</v>
      </c>
      <c r="R25" s="38" t="s">
        <v>24</v>
      </c>
      <c r="S25" s="1"/>
      <c r="T25" s="5"/>
    </row>
    <row r="26" spans="3:20" ht="12">
      <c r="C26" s="34" t="s">
        <v>55</v>
      </c>
      <c r="D26" s="83"/>
      <c r="E26" s="84"/>
      <c r="F26" s="93">
        <v>9.3696221955469</v>
      </c>
      <c r="G26" s="94">
        <v>8</v>
      </c>
      <c r="H26" s="95">
        <v>9</v>
      </c>
      <c r="I26" s="93">
        <v>28</v>
      </c>
      <c r="J26" s="94">
        <v>27</v>
      </c>
      <c r="K26" s="95">
        <v>25</v>
      </c>
      <c r="L26" s="93">
        <v>13.479037125693</v>
      </c>
      <c r="M26" s="94">
        <v>14</v>
      </c>
      <c r="N26" s="95">
        <v>14</v>
      </c>
      <c r="O26" s="93">
        <v>32.1094149301461</v>
      </c>
      <c r="P26" s="94">
        <v>33</v>
      </c>
      <c r="Q26" s="95">
        <v>30</v>
      </c>
      <c r="R26" s="38" t="s">
        <v>25</v>
      </c>
      <c r="S26" s="1"/>
      <c r="T26" s="5"/>
    </row>
    <row r="27" spans="3:20" ht="12">
      <c r="C27" s="34" t="s">
        <v>56</v>
      </c>
      <c r="D27" s="83"/>
      <c r="E27" s="84"/>
      <c r="F27" s="93">
        <v>121.549</v>
      </c>
      <c r="G27" s="94">
        <v>91.65854999999999</v>
      </c>
      <c r="H27" s="95">
        <v>91.65854999999999</v>
      </c>
      <c r="I27" s="93">
        <v>40.049</v>
      </c>
      <c r="J27" s="94">
        <v>36.0441</v>
      </c>
      <c r="K27" s="95">
        <v>36.0441</v>
      </c>
      <c r="L27" s="93">
        <v>126.511</v>
      </c>
      <c r="M27" s="94">
        <v>89.82280999999999</v>
      </c>
      <c r="N27" s="95">
        <v>89.82280999999999</v>
      </c>
      <c r="O27" s="93">
        <v>45.010999999999996</v>
      </c>
      <c r="P27" s="94">
        <v>34.20836</v>
      </c>
      <c r="Q27" s="95">
        <v>34.20836</v>
      </c>
      <c r="R27" s="38" t="s">
        <v>26</v>
      </c>
      <c r="S27" s="1"/>
      <c r="T27" s="5"/>
    </row>
    <row r="28" spans="3:20" ht="12">
      <c r="C28" s="34" t="s">
        <v>57</v>
      </c>
      <c r="D28" s="83"/>
      <c r="E28" s="84"/>
      <c r="F28" s="93">
        <v>32.116</v>
      </c>
      <c r="G28" s="94">
        <v>31</v>
      </c>
      <c r="H28" s="95">
        <v>31</v>
      </c>
      <c r="I28" s="93">
        <v>60</v>
      </c>
      <c r="J28" s="94">
        <v>50</v>
      </c>
      <c r="K28" s="95">
        <v>50</v>
      </c>
      <c r="L28" s="93">
        <v>18.855</v>
      </c>
      <c r="M28" s="94">
        <v>10</v>
      </c>
      <c r="N28" s="95">
        <v>10</v>
      </c>
      <c r="O28" s="93">
        <v>46.739000000000004</v>
      </c>
      <c r="P28" s="94">
        <v>29</v>
      </c>
      <c r="Q28" s="95">
        <v>29</v>
      </c>
      <c r="R28" s="38" t="s">
        <v>27</v>
      </c>
      <c r="S28" s="1"/>
      <c r="T28" s="5"/>
    </row>
    <row r="29" spans="3:20" ht="12">
      <c r="C29" s="34" t="s">
        <v>58</v>
      </c>
      <c r="D29" s="83"/>
      <c r="E29" s="84"/>
      <c r="F29" s="93">
        <v>3</v>
      </c>
      <c r="G29" s="94">
        <v>3</v>
      </c>
      <c r="H29" s="95">
        <v>3</v>
      </c>
      <c r="I29" s="93">
        <v>0</v>
      </c>
      <c r="J29" s="94">
        <v>0</v>
      </c>
      <c r="K29" s="95">
        <v>0</v>
      </c>
      <c r="L29" s="93">
        <v>4</v>
      </c>
      <c r="M29" s="94">
        <v>4</v>
      </c>
      <c r="N29" s="95">
        <v>4</v>
      </c>
      <c r="O29" s="93">
        <v>1</v>
      </c>
      <c r="P29" s="94">
        <v>1</v>
      </c>
      <c r="Q29" s="95">
        <v>1</v>
      </c>
      <c r="R29" s="38" t="s">
        <v>28</v>
      </c>
      <c r="S29" s="1"/>
      <c r="T29" s="5"/>
    </row>
    <row r="30" spans="3:20" ht="12.75" thickBot="1">
      <c r="C30" s="34" t="s">
        <v>59</v>
      </c>
      <c r="D30" s="83"/>
      <c r="E30" s="84"/>
      <c r="F30" s="93">
        <v>5.971127393617016</v>
      </c>
      <c r="G30" s="94">
        <v>10</v>
      </c>
      <c r="H30" s="95">
        <v>10</v>
      </c>
      <c r="I30" s="93">
        <v>0</v>
      </c>
      <c r="J30" s="94">
        <v>0</v>
      </c>
      <c r="K30" s="95">
        <v>0</v>
      </c>
      <c r="L30" s="93">
        <v>6.636227393617016</v>
      </c>
      <c r="M30" s="94">
        <v>10</v>
      </c>
      <c r="N30" s="95">
        <v>10</v>
      </c>
      <c r="O30" s="93">
        <v>0.6651</v>
      </c>
      <c r="P30" s="94">
        <v>0</v>
      </c>
      <c r="Q30" s="95">
        <v>0</v>
      </c>
      <c r="R30" s="38" t="s">
        <v>30</v>
      </c>
      <c r="S30" s="1"/>
      <c r="T30" s="5"/>
    </row>
    <row r="31" spans="3:20" ht="13.5" thickBot="1" thickTop="1">
      <c r="C31" s="14" t="s">
        <v>4</v>
      </c>
      <c r="D31" s="87"/>
      <c r="E31" s="88"/>
      <c r="F31" s="68">
        <v>1577.367349589164</v>
      </c>
      <c r="G31" s="69">
        <v>1489.732391179588</v>
      </c>
      <c r="H31" s="70">
        <v>1490.8107054653015</v>
      </c>
      <c r="I31" s="68">
        <v>1001.77</v>
      </c>
      <c r="J31" s="69">
        <v>968.697433333333</v>
      </c>
      <c r="K31" s="70">
        <v>962.4385761904754</v>
      </c>
      <c r="L31" s="68">
        <v>1418.7828645193101</v>
      </c>
      <c r="M31" s="69">
        <v>1282.5643717038215</v>
      </c>
      <c r="N31" s="70">
        <v>1288.2043717038216</v>
      </c>
      <c r="O31" s="68">
        <v>843.1855149301463</v>
      </c>
      <c r="P31" s="69">
        <v>761.5294138575669</v>
      </c>
      <c r="Q31" s="70">
        <v>759.8322424289954</v>
      </c>
      <c r="R31" s="14" t="s">
        <v>4</v>
      </c>
      <c r="S31" s="12"/>
      <c r="T31" s="13"/>
    </row>
    <row r="32" spans="3:20" ht="13.5" thickBot="1" thickTop="1">
      <c r="C32" s="34" t="s">
        <v>60</v>
      </c>
      <c r="D32" s="83"/>
      <c r="E32" s="84"/>
      <c r="F32" s="93">
        <v>4.335</v>
      </c>
      <c r="G32" s="94">
        <v>3.9095</v>
      </c>
      <c r="H32" s="95">
        <v>3.9095</v>
      </c>
      <c r="I32" s="93">
        <v>2.714</v>
      </c>
      <c r="J32" s="94">
        <v>2.714</v>
      </c>
      <c r="K32" s="95">
        <v>2.714</v>
      </c>
      <c r="L32" s="93">
        <v>1.6239999999999999</v>
      </c>
      <c r="M32" s="94">
        <v>1.197</v>
      </c>
      <c r="N32" s="95">
        <v>1.197</v>
      </c>
      <c r="O32" s="93">
        <v>0.003</v>
      </c>
      <c r="P32" s="94">
        <v>0.0015</v>
      </c>
      <c r="Q32" s="95">
        <v>0.0015</v>
      </c>
      <c r="R32" s="38" t="s">
        <v>31</v>
      </c>
      <c r="S32" s="1"/>
      <c r="T32" s="5"/>
    </row>
    <row r="33" spans="3:20" ht="13.5" thickBot="1" thickTop="1">
      <c r="C33" s="14" t="s">
        <v>221</v>
      </c>
      <c r="D33" s="87"/>
      <c r="E33" s="88"/>
      <c r="F33" s="68" t="e">
        <v>#N/A</v>
      </c>
      <c r="G33" s="69" t="e">
        <v>#N/A</v>
      </c>
      <c r="H33" s="70" t="e">
        <v>#N/A</v>
      </c>
      <c r="I33" s="68" t="e">
        <v>#N/A</v>
      </c>
      <c r="J33" s="69" t="e">
        <v>#N/A</v>
      </c>
      <c r="K33" s="70" t="e">
        <v>#N/A</v>
      </c>
      <c r="L33" s="68" t="e">
        <v>#N/A</v>
      </c>
      <c r="M33" s="69" t="e">
        <v>#N/A</v>
      </c>
      <c r="N33" s="70" t="e">
        <v>#N/A</v>
      </c>
      <c r="O33" s="68" t="e">
        <v>#N/A</v>
      </c>
      <c r="P33" s="69" t="e">
        <v>#N/A</v>
      </c>
      <c r="Q33" s="70">
        <v>0.0015</v>
      </c>
      <c r="R33" s="14" t="s">
        <v>222</v>
      </c>
      <c r="S33" s="12"/>
      <c r="T33" s="13"/>
    </row>
    <row r="34" spans="3:20" ht="12.75" thickTop="1">
      <c r="C34" s="80" t="s">
        <v>61</v>
      </c>
      <c r="D34" s="81"/>
      <c r="E34" s="82"/>
      <c r="F34" s="90">
        <v>203.62000000000006</v>
      </c>
      <c r="G34" s="91">
        <v>261.84313451406604</v>
      </c>
      <c r="H34" s="92">
        <v>267.10959814268097</v>
      </c>
      <c r="I34" s="90">
        <v>581.479</v>
      </c>
      <c r="J34" s="91">
        <v>581</v>
      </c>
      <c r="K34" s="92">
        <v>581</v>
      </c>
      <c r="L34" s="90">
        <v>211.872</v>
      </c>
      <c r="M34" s="91">
        <v>218.168678498707</v>
      </c>
      <c r="N34" s="92">
        <v>230.456660255408</v>
      </c>
      <c r="O34" s="90">
        <v>589.731</v>
      </c>
      <c r="P34" s="91">
        <v>537.325543984641</v>
      </c>
      <c r="Q34" s="92">
        <v>544.347062112727</v>
      </c>
      <c r="R34" s="42" t="s">
        <v>1</v>
      </c>
      <c r="S34" s="3"/>
      <c r="T34" s="4"/>
    </row>
    <row r="35" spans="3:20" ht="12.75" thickBot="1">
      <c r="C35" s="56" t="s">
        <v>62</v>
      </c>
      <c r="D35" s="85"/>
      <c r="E35" s="86"/>
      <c r="F35" s="96">
        <v>2643.022</v>
      </c>
      <c r="G35" s="97">
        <v>2670</v>
      </c>
      <c r="H35" s="98">
        <v>2699</v>
      </c>
      <c r="I35" s="96">
        <v>2284.022</v>
      </c>
      <c r="J35" s="97">
        <v>2306</v>
      </c>
      <c r="K35" s="98">
        <v>2329</v>
      </c>
      <c r="L35" s="96">
        <v>652</v>
      </c>
      <c r="M35" s="97">
        <v>658</v>
      </c>
      <c r="N35" s="98">
        <v>664</v>
      </c>
      <c r="O35" s="96">
        <v>293</v>
      </c>
      <c r="P35" s="97">
        <v>294</v>
      </c>
      <c r="Q35" s="98">
        <v>294</v>
      </c>
      <c r="R35" s="57" t="s">
        <v>32</v>
      </c>
      <c r="S35" s="8"/>
      <c r="T35" s="9"/>
    </row>
    <row r="36" spans="3:20" ht="13.5" thickBot="1" thickTop="1">
      <c r="C36" s="14" t="s">
        <v>5</v>
      </c>
      <c r="D36" s="12"/>
      <c r="E36" s="13"/>
      <c r="F36" s="68">
        <v>2846.642</v>
      </c>
      <c r="G36" s="69">
        <v>2931.843134514066</v>
      </c>
      <c r="H36" s="70">
        <v>2966.109598142681</v>
      </c>
      <c r="I36" s="68">
        <v>2865.501</v>
      </c>
      <c r="J36" s="69">
        <v>2887</v>
      </c>
      <c r="K36" s="70">
        <v>2910</v>
      </c>
      <c r="L36" s="68">
        <v>863.8720000000001</v>
      </c>
      <c r="M36" s="69">
        <v>876.168678498707</v>
      </c>
      <c r="N36" s="70">
        <v>894.456660255408</v>
      </c>
      <c r="O36" s="68">
        <v>882.731</v>
      </c>
      <c r="P36" s="69">
        <v>831.325543984641</v>
      </c>
      <c r="Q36" s="70">
        <v>838.347062112727</v>
      </c>
      <c r="R36" s="17" t="s">
        <v>63</v>
      </c>
      <c r="S36" s="8"/>
      <c r="T36" s="9"/>
    </row>
    <row r="37" ht="12.75" thickTop="1">
      <c r="C37" s="133" t="s">
        <v>293</v>
      </c>
    </row>
    <row r="38" ht="12">
      <c r="C38" s="132" t="s">
        <v>294</v>
      </c>
    </row>
  </sheetData>
  <sheetProtection/>
  <mergeCells count="12">
    <mergeCell ref="C7:E7"/>
    <mergeCell ref="F7:H7"/>
    <mergeCell ref="I7:K7"/>
    <mergeCell ref="L7:N7"/>
    <mergeCell ref="O7:Q7"/>
    <mergeCell ref="R7:T7"/>
    <mergeCell ref="C2:T2"/>
    <mergeCell ref="F3:K3"/>
    <mergeCell ref="L3:Q3"/>
    <mergeCell ref="C4:T4"/>
    <mergeCell ref="K5:L5"/>
    <mergeCell ref="F6:H6"/>
  </mergeCells>
  <conditionalFormatting sqref="C37:C38 C9:R36">
    <cfRule type="expression" priority="1" dxfId="0" stopIfTrue="1">
      <formula>AA9&gt;2</formula>
    </cfRule>
  </conditionalFormatting>
  <printOptions/>
  <pageMargins left="0.7" right="0.7" top="0.75" bottom="0.75" header="0.3" footer="0.3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T37"/>
  <sheetViews>
    <sheetView zoomScalePageLayoutView="0" workbookViewId="0" topLeftCell="A1">
      <selection activeCell="F6" sqref="F6:H6"/>
    </sheetView>
  </sheetViews>
  <sheetFormatPr defaultColWidth="9.140625" defaultRowHeight="12.75"/>
  <sheetData>
    <row r="2" spans="3:20" ht="12.75">
      <c r="C2" s="146" t="s">
        <v>74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6:17" ht="12.75">
      <c r="F3" s="146" t="s">
        <v>70</v>
      </c>
      <c r="G3" s="146"/>
      <c r="H3" s="146"/>
      <c r="I3" s="146"/>
      <c r="J3" s="146"/>
      <c r="K3" s="146"/>
      <c r="L3" s="146" t="s">
        <v>71</v>
      </c>
      <c r="M3" s="146"/>
      <c r="N3" s="146"/>
      <c r="O3" s="146"/>
      <c r="P3" s="146"/>
      <c r="Q3" s="146"/>
    </row>
    <row r="4" spans="3:20" ht="12">
      <c r="C4" s="147" t="s">
        <v>286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1:15" ht="15" thickBot="1">
      <c r="K5" s="148" t="s">
        <v>36</v>
      </c>
      <c r="L5" s="148"/>
      <c r="N5" s="11"/>
      <c r="O5" s="11"/>
    </row>
    <row r="6" spans="3:20" ht="12.75" thickTop="1">
      <c r="C6" s="2"/>
      <c r="D6" s="3"/>
      <c r="E6" s="4"/>
      <c r="F6" s="149" t="s">
        <v>6</v>
      </c>
      <c r="G6" s="150"/>
      <c r="H6" s="151"/>
      <c r="I6" s="2"/>
      <c r="J6" s="3"/>
      <c r="K6" s="4"/>
      <c r="L6" s="16" t="s">
        <v>34</v>
      </c>
      <c r="M6" s="3"/>
      <c r="N6" s="4"/>
      <c r="O6" s="16" t="s">
        <v>33</v>
      </c>
      <c r="P6" s="3"/>
      <c r="Q6" s="4"/>
      <c r="R6" s="2"/>
      <c r="S6" s="3"/>
      <c r="T6" s="4"/>
    </row>
    <row r="7" spans="3:20" ht="12">
      <c r="C7" s="152" t="s">
        <v>0</v>
      </c>
      <c r="D7" s="153"/>
      <c r="E7" s="154"/>
      <c r="F7" s="152" t="s">
        <v>7</v>
      </c>
      <c r="G7" s="153"/>
      <c r="H7" s="154"/>
      <c r="I7" s="152" t="s">
        <v>8</v>
      </c>
      <c r="J7" s="153"/>
      <c r="K7" s="154"/>
      <c r="L7" s="152" t="s">
        <v>9</v>
      </c>
      <c r="M7" s="153"/>
      <c r="N7" s="154"/>
      <c r="O7" s="152" t="s">
        <v>10</v>
      </c>
      <c r="P7" s="153"/>
      <c r="Q7" s="154"/>
      <c r="R7" s="152" t="s">
        <v>11</v>
      </c>
      <c r="S7" s="153"/>
      <c r="T7" s="154"/>
    </row>
    <row r="8" spans="3:20" ht="12.75" thickBot="1">
      <c r="C8" s="7"/>
      <c r="D8" s="8"/>
      <c r="E8" s="9"/>
      <c r="F8" s="21">
        <v>2022</v>
      </c>
      <c r="G8" s="22">
        <v>2023</v>
      </c>
      <c r="H8" s="20">
        <v>2024</v>
      </c>
      <c r="I8" s="21">
        <v>2022</v>
      </c>
      <c r="J8" s="22">
        <v>2023</v>
      </c>
      <c r="K8" s="20">
        <v>2024</v>
      </c>
      <c r="L8" s="21">
        <v>2022</v>
      </c>
      <c r="M8" s="22">
        <v>2023</v>
      </c>
      <c r="N8" s="20">
        <v>2024</v>
      </c>
      <c r="O8" s="21">
        <v>2022</v>
      </c>
      <c r="P8" s="22">
        <v>2023</v>
      </c>
      <c r="Q8" s="20">
        <v>2024</v>
      </c>
      <c r="R8" s="7"/>
      <c r="S8" s="8"/>
      <c r="T8" s="9"/>
    </row>
    <row r="9" spans="3:20" ht="12.75" thickTop="1">
      <c r="C9" s="34" t="s">
        <v>39</v>
      </c>
      <c r="D9" s="83"/>
      <c r="E9" s="84"/>
      <c r="F9" s="93">
        <v>19.211000000000013</v>
      </c>
      <c r="G9" s="94">
        <v>14.742000000000019</v>
      </c>
      <c r="H9" s="95">
        <v>14.742000000000019</v>
      </c>
      <c r="I9" s="93">
        <v>131.388</v>
      </c>
      <c r="J9" s="94">
        <v>155</v>
      </c>
      <c r="K9" s="95">
        <v>155</v>
      </c>
      <c r="L9" s="93">
        <v>183.352</v>
      </c>
      <c r="M9" s="94">
        <v>150</v>
      </c>
      <c r="N9" s="95">
        <v>150</v>
      </c>
      <c r="O9" s="93">
        <v>295.529</v>
      </c>
      <c r="P9" s="94">
        <v>290.258</v>
      </c>
      <c r="Q9" s="95">
        <v>290.258</v>
      </c>
      <c r="R9" s="38" t="s">
        <v>12</v>
      </c>
      <c r="S9" s="1"/>
      <c r="T9" s="5"/>
    </row>
    <row r="10" spans="3:20" ht="12">
      <c r="C10" s="34" t="s">
        <v>41</v>
      </c>
      <c r="D10" s="83"/>
      <c r="E10" s="84"/>
      <c r="F10" s="93">
        <v>14.437</v>
      </c>
      <c r="G10" s="94">
        <v>15</v>
      </c>
      <c r="H10" s="95">
        <v>15</v>
      </c>
      <c r="I10" s="93">
        <v>0.005</v>
      </c>
      <c r="J10" s="94">
        <v>0</v>
      </c>
      <c r="K10" s="95">
        <v>0</v>
      </c>
      <c r="L10" s="93">
        <v>14.431999999999999</v>
      </c>
      <c r="M10" s="94">
        <v>15</v>
      </c>
      <c r="N10" s="95">
        <v>15</v>
      </c>
      <c r="O10" s="93">
        <v>0</v>
      </c>
      <c r="P10" s="94">
        <v>0</v>
      </c>
      <c r="Q10" s="95">
        <v>0</v>
      </c>
      <c r="R10" s="38" t="s">
        <v>14</v>
      </c>
      <c r="S10" s="1"/>
      <c r="T10" s="5"/>
    </row>
    <row r="11" spans="3:20" ht="12">
      <c r="C11" s="34" t="s">
        <v>42</v>
      </c>
      <c r="D11" s="83"/>
      <c r="E11" s="84"/>
      <c r="F11" s="93">
        <v>193</v>
      </c>
      <c r="G11" s="94">
        <v>115.95000000000002</v>
      </c>
      <c r="H11" s="95">
        <v>123</v>
      </c>
      <c r="I11" s="93">
        <v>240</v>
      </c>
      <c r="J11" s="94">
        <v>236.4</v>
      </c>
      <c r="K11" s="95">
        <v>238</v>
      </c>
      <c r="L11" s="93">
        <v>230</v>
      </c>
      <c r="M11" s="94">
        <v>115</v>
      </c>
      <c r="N11" s="95">
        <v>115</v>
      </c>
      <c r="O11" s="93">
        <v>277</v>
      </c>
      <c r="P11" s="94">
        <v>235.45</v>
      </c>
      <c r="Q11" s="95">
        <v>230</v>
      </c>
      <c r="R11" s="38" t="s">
        <v>29</v>
      </c>
      <c r="S11" s="1"/>
      <c r="T11" s="5"/>
    </row>
    <row r="12" spans="3:20" ht="12">
      <c r="C12" s="34" t="s">
        <v>43</v>
      </c>
      <c r="D12" s="83"/>
      <c r="E12" s="84"/>
      <c r="F12" s="93">
        <v>145.39919999999995</v>
      </c>
      <c r="G12" s="94">
        <v>50</v>
      </c>
      <c r="H12" s="95">
        <v>50</v>
      </c>
      <c r="I12" s="93">
        <v>200</v>
      </c>
      <c r="J12" s="94">
        <v>210</v>
      </c>
      <c r="K12" s="95">
        <v>210</v>
      </c>
      <c r="L12" s="93">
        <v>150.83089999999996</v>
      </c>
      <c r="M12" s="94">
        <v>50</v>
      </c>
      <c r="N12" s="95">
        <v>50</v>
      </c>
      <c r="O12" s="93">
        <v>205.4317</v>
      </c>
      <c r="P12" s="94">
        <v>210</v>
      </c>
      <c r="Q12" s="95">
        <v>210</v>
      </c>
      <c r="R12" s="38" t="s">
        <v>15</v>
      </c>
      <c r="S12" s="1"/>
      <c r="T12" s="5"/>
    </row>
    <row r="13" spans="3:20" ht="12">
      <c r="C13" s="34" t="s">
        <v>44</v>
      </c>
      <c r="D13" s="83"/>
      <c r="E13" s="84"/>
      <c r="F13" s="93">
        <v>297.13699999999994</v>
      </c>
      <c r="G13" s="94">
        <v>240</v>
      </c>
      <c r="H13" s="95">
        <v>240</v>
      </c>
      <c r="I13" s="93">
        <v>1110</v>
      </c>
      <c r="J13" s="94">
        <v>940</v>
      </c>
      <c r="K13" s="95">
        <v>940</v>
      </c>
      <c r="L13" s="93">
        <v>87.188</v>
      </c>
      <c r="M13" s="94">
        <v>60</v>
      </c>
      <c r="N13" s="95">
        <v>60</v>
      </c>
      <c r="O13" s="93">
        <v>900.051</v>
      </c>
      <c r="P13" s="94">
        <v>760</v>
      </c>
      <c r="Q13" s="95">
        <v>760</v>
      </c>
      <c r="R13" s="38" t="s">
        <v>16</v>
      </c>
      <c r="S13" s="1"/>
      <c r="T13" s="5"/>
    </row>
    <row r="14" spans="3:20" ht="12">
      <c r="C14" s="34" t="s">
        <v>45</v>
      </c>
      <c r="D14" s="83"/>
      <c r="E14" s="84"/>
      <c r="F14" s="93">
        <v>589.1990000000001</v>
      </c>
      <c r="G14" s="94">
        <v>583</v>
      </c>
      <c r="H14" s="95">
        <v>583</v>
      </c>
      <c r="I14" s="93">
        <v>253</v>
      </c>
      <c r="J14" s="94">
        <v>270</v>
      </c>
      <c r="K14" s="95">
        <v>270</v>
      </c>
      <c r="L14" s="93">
        <v>475.945</v>
      </c>
      <c r="M14" s="94">
        <v>452</v>
      </c>
      <c r="N14" s="95">
        <v>452</v>
      </c>
      <c r="O14" s="93">
        <v>139.74599999999998</v>
      </c>
      <c r="P14" s="94">
        <v>139</v>
      </c>
      <c r="Q14" s="95">
        <v>139</v>
      </c>
      <c r="R14" s="38" t="s">
        <v>2</v>
      </c>
      <c r="S14" s="1"/>
      <c r="T14" s="5"/>
    </row>
    <row r="15" spans="3:20" ht="12">
      <c r="C15" s="34" t="s">
        <v>46</v>
      </c>
      <c r="D15" s="83"/>
      <c r="E15" s="84"/>
      <c r="F15" s="93">
        <v>1073.1750000000002</v>
      </c>
      <c r="G15" s="94">
        <v>1154</v>
      </c>
      <c r="H15" s="95">
        <v>840</v>
      </c>
      <c r="I15" s="93">
        <v>84.6</v>
      </c>
      <c r="J15" s="94">
        <v>80</v>
      </c>
      <c r="K15" s="95">
        <v>80</v>
      </c>
      <c r="L15" s="93">
        <v>1318.7060000000001</v>
      </c>
      <c r="M15" s="94">
        <v>1281</v>
      </c>
      <c r="N15" s="95">
        <v>1000</v>
      </c>
      <c r="O15" s="93">
        <v>330.131</v>
      </c>
      <c r="P15" s="94">
        <v>207</v>
      </c>
      <c r="Q15" s="95">
        <v>240</v>
      </c>
      <c r="R15" s="38" t="s">
        <v>17</v>
      </c>
      <c r="S15" s="1"/>
      <c r="T15" s="5"/>
    </row>
    <row r="16" spans="3:20" ht="12">
      <c r="C16" s="34" t="s">
        <v>47</v>
      </c>
      <c r="D16" s="83"/>
      <c r="E16" s="84"/>
      <c r="F16" s="93">
        <v>135.916</v>
      </c>
      <c r="G16" s="94">
        <v>109.66613333333399</v>
      </c>
      <c r="H16" s="95">
        <v>107.17236190476238</v>
      </c>
      <c r="I16" s="93">
        <v>59.877</v>
      </c>
      <c r="J16" s="94">
        <v>61.1481999999997</v>
      </c>
      <c r="K16" s="95">
        <v>62.5546857142854</v>
      </c>
      <c r="L16" s="93">
        <v>138.349</v>
      </c>
      <c r="M16" s="94">
        <v>138.349</v>
      </c>
      <c r="N16" s="95">
        <v>138.349</v>
      </c>
      <c r="O16" s="93">
        <v>62.31</v>
      </c>
      <c r="P16" s="94">
        <v>89.8310666666657</v>
      </c>
      <c r="Q16" s="95">
        <v>93.731323809523</v>
      </c>
      <c r="R16" s="38" t="s">
        <v>18</v>
      </c>
      <c r="S16" s="1"/>
      <c r="T16" s="5"/>
    </row>
    <row r="17" spans="3:20" ht="12">
      <c r="C17" s="34" t="s">
        <v>48</v>
      </c>
      <c r="D17" s="83"/>
      <c r="E17" s="84"/>
      <c r="F17" s="93">
        <v>602.4440000000001</v>
      </c>
      <c r="G17" s="94">
        <v>537.2406596946321</v>
      </c>
      <c r="H17" s="95">
        <v>537.2406596946321</v>
      </c>
      <c r="I17" s="93">
        <v>288</v>
      </c>
      <c r="J17" s="94">
        <v>290</v>
      </c>
      <c r="K17" s="95">
        <v>290</v>
      </c>
      <c r="L17" s="93">
        <v>525.315</v>
      </c>
      <c r="M17" s="94">
        <v>442.46574563239716</v>
      </c>
      <c r="N17" s="95">
        <v>442.46574563239716</v>
      </c>
      <c r="O17" s="93">
        <v>210.871</v>
      </c>
      <c r="P17" s="94">
        <v>195.2250859377651</v>
      </c>
      <c r="Q17" s="95">
        <v>195.2250859377651</v>
      </c>
      <c r="R17" s="38" t="s">
        <v>19</v>
      </c>
      <c r="S17" s="1"/>
      <c r="T17" s="5"/>
    </row>
    <row r="18" spans="3:20" ht="12">
      <c r="C18" s="34" t="s">
        <v>49</v>
      </c>
      <c r="D18" s="83"/>
      <c r="E18" s="84"/>
      <c r="F18" s="93">
        <v>92</v>
      </c>
      <c r="G18" s="94">
        <v>55</v>
      </c>
      <c r="H18" s="95">
        <v>55</v>
      </c>
      <c r="I18" s="93">
        <v>331</v>
      </c>
      <c r="J18" s="94">
        <v>300</v>
      </c>
      <c r="K18" s="95">
        <v>300</v>
      </c>
      <c r="L18" s="93">
        <v>94</v>
      </c>
      <c r="M18" s="94">
        <v>95</v>
      </c>
      <c r="N18" s="95">
        <v>95</v>
      </c>
      <c r="O18" s="93">
        <v>333</v>
      </c>
      <c r="P18" s="94">
        <v>340</v>
      </c>
      <c r="Q18" s="95">
        <v>340</v>
      </c>
      <c r="R18" s="38" t="s">
        <v>20</v>
      </c>
      <c r="S18" s="1"/>
      <c r="T18" s="5"/>
    </row>
    <row r="19" spans="3:20" ht="12">
      <c r="C19" s="34" t="s">
        <v>73</v>
      </c>
      <c r="D19" s="83"/>
      <c r="E19" s="84"/>
      <c r="F19" s="93">
        <v>32.857</v>
      </c>
      <c r="G19" s="94">
        <v>29</v>
      </c>
      <c r="H19" s="95">
        <v>29</v>
      </c>
      <c r="I19" s="93">
        <v>0</v>
      </c>
      <c r="J19" s="94">
        <v>0</v>
      </c>
      <c r="K19" s="95">
        <v>0</v>
      </c>
      <c r="L19" s="93">
        <v>33.187</v>
      </c>
      <c r="M19" s="94">
        <v>29</v>
      </c>
      <c r="N19" s="95">
        <v>29</v>
      </c>
      <c r="O19" s="93">
        <v>0.33</v>
      </c>
      <c r="P19" s="94">
        <v>0</v>
      </c>
      <c r="Q19" s="95">
        <v>0</v>
      </c>
      <c r="R19" s="38" t="s">
        <v>72</v>
      </c>
      <c r="S19" s="1"/>
      <c r="T19" s="5"/>
    </row>
    <row r="20" spans="3:20" ht="12">
      <c r="C20" s="34" t="s">
        <v>50</v>
      </c>
      <c r="D20" s="83"/>
      <c r="E20" s="84"/>
      <c r="F20" s="93">
        <v>9.796</v>
      </c>
      <c r="G20" s="94">
        <v>11</v>
      </c>
      <c r="H20" s="95">
        <v>12</v>
      </c>
      <c r="I20" s="93">
        <v>0</v>
      </c>
      <c r="J20" s="94">
        <v>0</v>
      </c>
      <c r="K20" s="95">
        <v>0</v>
      </c>
      <c r="L20" s="93">
        <v>9.796</v>
      </c>
      <c r="M20" s="94">
        <v>11</v>
      </c>
      <c r="N20" s="95">
        <v>12</v>
      </c>
      <c r="O20" s="93">
        <v>0</v>
      </c>
      <c r="P20" s="94">
        <v>0</v>
      </c>
      <c r="Q20" s="95">
        <v>0</v>
      </c>
      <c r="R20" s="38" t="s">
        <v>21</v>
      </c>
      <c r="S20" s="1"/>
      <c r="T20" s="5"/>
    </row>
    <row r="21" spans="3:20" ht="12">
      <c r="C21" s="34" t="s">
        <v>289</v>
      </c>
      <c r="D21" s="83"/>
      <c r="E21" s="84"/>
      <c r="F21" s="93">
        <v>2</v>
      </c>
      <c r="G21" s="94">
        <v>2</v>
      </c>
      <c r="H21" s="95">
        <v>2</v>
      </c>
      <c r="I21" s="93">
        <v>1</v>
      </c>
      <c r="J21" s="94">
        <v>1</v>
      </c>
      <c r="K21" s="95">
        <v>1</v>
      </c>
      <c r="L21" s="93">
        <v>2</v>
      </c>
      <c r="M21" s="94">
        <v>2</v>
      </c>
      <c r="N21" s="95">
        <v>2</v>
      </c>
      <c r="O21" s="93">
        <v>1</v>
      </c>
      <c r="P21" s="94">
        <v>1</v>
      </c>
      <c r="Q21" s="95">
        <v>1</v>
      </c>
      <c r="R21" s="38" t="s">
        <v>225</v>
      </c>
      <c r="S21" s="1"/>
      <c r="T21" s="5"/>
    </row>
    <row r="22" spans="3:20" ht="12">
      <c r="C22" s="34" t="s">
        <v>51</v>
      </c>
      <c r="D22" s="83"/>
      <c r="E22" s="84"/>
      <c r="F22" s="93">
        <v>488</v>
      </c>
      <c r="G22" s="94">
        <v>457</v>
      </c>
      <c r="H22" s="95">
        <v>441</v>
      </c>
      <c r="I22" s="93">
        <v>0</v>
      </c>
      <c r="J22" s="94">
        <v>0</v>
      </c>
      <c r="K22" s="95">
        <v>0</v>
      </c>
      <c r="L22" s="93">
        <v>586</v>
      </c>
      <c r="M22" s="94">
        <v>551</v>
      </c>
      <c r="N22" s="95">
        <v>529</v>
      </c>
      <c r="O22" s="93">
        <v>98</v>
      </c>
      <c r="P22" s="94">
        <v>94</v>
      </c>
      <c r="Q22" s="95">
        <v>88</v>
      </c>
      <c r="R22" s="38" t="s">
        <v>22</v>
      </c>
      <c r="S22" s="1"/>
      <c r="T22" s="5"/>
    </row>
    <row r="23" spans="3:20" ht="12">
      <c r="C23" s="34" t="s">
        <v>52</v>
      </c>
      <c r="D23" s="83"/>
      <c r="E23" s="84"/>
      <c r="F23" s="93">
        <v>650.294</v>
      </c>
      <c r="G23" s="94">
        <v>640</v>
      </c>
      <c r="H23" s="95">
        <v>670</v>
      </c>
      <c r="I23" s="93">
        <v>539.36</v>
      </c>
      <c r="J23" s="94">
        <v>515</v>
      </c>
      <c r="K23" s="95">
        <v>530</v>
      </c>
      <c r="L23" s="93">
        <v>468.073</v>
      </c>
      <c r="M23" s="94">
        <v>475</v>
      </c>
      <c r="N23" s="95">
        <v>480</v>
      </c>
      <c r="O23" s="93">
        <v>357.139</v>
      </c>
      <c r="P23" s="94">
        <v>350</v>
      </c>
      <c r="Q23" s="95">
        <v>340</v>
      </c>
      <c r="R23" s="38" t="s">
        <v>23</v>
      </c>
      <c r="S23" s="1"/>
      <c r="T23" s="5"/>
    </row>
    <row r="24" spans="3:20" ht="12">
      <c r="C24" s="34" t="s">
        <v>53</v>
      </c>
      <c r="D24" s="83"/>
      <c r="E24" s="84"/>
      <c r="F24" s="93">
        <v>153.543</v>
      </c>
      <c r="G24" s="94">
        <v>180</v>
      </c>
      <c r="H24" s="95">
        <v>166</v>
      </c>
      <c r="I24" s="93">
        <v>102.61</v>
      </c>
      <c r="J24" s="94">
        <v>100</v>
      </c>
      <c r="K24" s="95">
        <v>110</v>
      </c>
      <c r="L24" s="93">
        <v>94.933</v>
      </c>
      <c r="M24" s="94">
        <v>110</v>
      </c>
      <c r="N24" s="95">
        <v>100</v>
      </c>
      <c r="O24" s="93">
        <v>44</v>
      </c>
      <c r="P24" s="94">
        <v>30</v>
      </c>
      <c r="Q24" s="95">
        <v>44</v>
      </c>
      <c r="R24" s="38" t="s">
        <v>3</v>
      </c>
      <c r="S24" s="1"/>
      <c r="T24" s="5"/>
    </row>
    <row r="25" spans="3:20" ht="12">
      <c r="C25" s="34" t="s">
        <v>224</v>
      </c>
      <c r="D25" s="83"/>
      <c r="E25" s="84"/>
      <c r="F25" s="93">
        <v>40</v>
      </c>
      <c r="G25" s="94">
        <v>36</v>
      </c>
      <c r="H25" s="95">
        <v>38</v>
      </c>
      <c r="I25" s="93">
        <v>19</v>
      </c>
      <c r="J25" s="94">
        <v>18</v>
      </c>
      <c r="K25" s="95">
        <v>19</v>
      </c>
      <c r="L25" s="93">
        <v>34</v>
      </c>
      <c r="M25" s="94">
        <v>30</v>
      </c>
      <c r="N25" s="95">
        <v>33</v>
      </c>
      <c r="O25" s="93">
        <v>13</v>
      </c>
      <c r="P25" s="94">
        <v>12</v>
      </c>
      <c r="Q25" s="95">
        <v>14</v>
      </c>
      <c r="R25" s="38" t="s">
        <v>223</v>
      </c>
      <c r="S25" s="1"/>
      <c r="T25" s="5"/>
    </row>
    <row r="26" spans="3:20" ht="12">
      <c r="C26" s="34" t="s">
        <v>54</v>
      </c>
      <c r="D26" s="83"/>
      <c r="E26" s="84"/>
      <c r="F26" s="93">
        <v>66.89</v>
      </c>
      <c r="G26" s="94">
        <v>63</v>
      </c>
      <c r="H26" s="95">
        <v>63</v>
      </c>
      <c r="I26" s="93">
        <v>153.038</v>
      </c>
      <c r="J26" s="94">
        <v>150</v>
      </c>
      <c r="K26" s="95">
        <v>150</v>
      </c>
      <c r="L26" s="93">
        <v>59.373000000000005</v>
      </c>
      <c r="M26" s="94">
        <v>59</v>
      </c>
      <c r="N26" s="95">
        <v>59</v>
      </c>
      <c r="O26" s="93">
        <v>145.52100000000002</v>
      </c>
      <c r="P26" s="94">
        <v>146</v>
      </c>
      <c r="Q26" s="95">
        <v>146</v>
      </c>
      <c r="R26" s="38" t="s">
        <v>24</v>
      </c>
      <c r="S26" s="1"/>
      <c r="T26" s="5"/>
    </row>
    <row r="27" spans="3:20" ht="12">
      <c r="C27" s="34" t="s">
        <v>55</v>
      </c>
      <c r="D27" s="83"/>
      <c r="E27" s="84"/>
      <c r="F27" s="93">
        <v>48.8476342698515</v>
      </c>
      <c r="G27" s="94">
        <v>50</v>
      </c>
      <c r="H27" s="95">
        <v>58</v>
      </c>
      <c r="I27" s="93">
        <v>94</v>
      </c>
      <c r="J27" s="94">
        <v>90</v>
      </c>
      <c r="K27" s="95">
        <v>98</v>
      </c>
      <c r="L27" s="93">
        <v>25.774867581452</v>
      </c>
      <c r="M27" s="94">
        <v>30</v>
      </c>
      <c r="N27" s="95">
        <v>30</v>
      </c>
      <c r="O27" s="93">
        <v>70.9272333116005</v>
      </c>
      <c r="P27" s="94">
        <v>70</v>
      </c>
      <c r="Q27" s="95">
        <v>70</v>
      </c>
      <c r="R27" s="38" t="s">
        <v>25</v>
      </c>
      <c r="S27" s="1"/>
      <c r="T27" s="5"/>
    </row>
    <row r="28" spans="3:20" ht="12">
      <c r="C28" s="34" t="s">
        <v>56</v>
      </c>
      <c r="D28" s="83"/>
      <c r="E28" s="84"/>
      <c r="F28" s="93">
        <v>230.72539999999998</v>
      </c>
      <c r="G28" s="94">
        <v>326.22163</v>
      </c>
      <c r="H28" s="95">
        <v>326.22163</v>
      </c>
      <c r="I28" s="93">
        <v>462.1944</v>
      </c>
      <c r="J28" s="94">
        <v>415.97496</v>
      </c>
      <c r="K28" s="95">
        <v>415.97496</v>
      </c>
      <c r="L28" s="93">
        <v>131.825</v>
      </c>
      <c r="M28" s="94">
        <v>117.32424999999999</v>
      </c>
      <c r="N28" s="95">
        <v>117.32424999999999</v>
      </c>
      <c r="O28" s="93">
        <v>363.294</v>
      </c>
      <c r="P28" s="94">
        <v>207.07757999999998</v>
      </c>
      <c r="Q28" s="95">
        <v>207.07757999999998</v>
      </c>
      <c r="R28" s="38" t="s">
        <v>26</v>
      </c>
      <c r="S28" s="1"/>
      <c r="T28" s="5"/>
    </row>
    <row r="29" spans="3:20" ht="12">
      <c r="C29" s="34" t="s">
        <v>57</v>
      </c>
      <c r="D29" s="83"/>
      <c r="E29" s="84"/>
      <c r="F29" s="93">
        <v>278.209</v>
      </c>
      <c r="G29" s="94">
        <v>160</v>
      </c>
      <c r="H29" s="95">
        <v>160</v>
      </c>
      <c r="I29" s="93">
        <v>90</v>
      </c>
      <c r="J29" s="94">
        <v>90</v>
      </c>
      <c r="K29" s="95">
        <v>90</v>
      </c>
      <c r="L29" s="93">
        <v>236.245</v>
      </c>
      <c r="M29" s="94">
        <v>120</v>
      </c>
      <c r="N29" s="95">
        <v>120</v>
      </c>
      <c r="O29" s="93">
        <v>48.036</v>
      </c>
      <c r="P29" s="94">
        <v>50</v>
      </c>
      <c r="Q29" s="95">
        <v>50</v>
      </c>
      <c r="R29" s="38" t="s">
        <v>27</v>
      </c>
      <c r="S29" s="1"/>
      <c r="T29" s="5"/>
    </row>
    <row r="30" spans="3:20" ht="12">
      <c r="C30" s="34" t="s">
        <v>58</v>
      </c>
      <c r="D30" s="83"/>
      <c r="E30" s="84"/>
      <c r="F30" s="93">
        <v>206</v>
      </c>
      <c r="G30" s="94">
        <v>206</v>
      </c>
      <c r="H30" s="95">
        <v>206</v>
      </c>
      <c r="I30" s="93">
        <v>7</v>
      </c>
      <c r="J30" s="94">
        <v>7</v>
      </c>
      <c r="K30" s="95">
        <v>7</v>
      </c>
      <c r="L30" s="93">
        <v>203</v>
      </c>
      <c r="M30" s="94">
        <v>203</v>
      </c>
      <c r="N30" s="95">
        <v>203</v>
      </c>
      <c r="O30" s="93">
        <v>4</v>
      </c>
      <c r="P30" s="94">
        <v>4</v>
      </c>
      <c r="Q30" s="95">
        <v>4</v>
      </c>
      <c r="R30" s="38" t="s">
        <v>28</v>
      </c>
      <c r="S30" s="1"/>
      <c r="T30" s="5"/>
    </row>
    <row r="31" spans="3:20" ht="12.75" thickBot="1">
      <c r="C31" s="34" t="s">
        <v>59</v>
      </c>
      <c r="D31" s="83"/>
      <c r="E31" s="84"/>
      <c r="F31" s="93">
        <v>1254.352761561255</v>
      </c>
      <c r="G31" s="94">
        <v>1180</v>
      </c>
      <c r="H31" s="95">
        <v>1180</v>
      </c>
      <c r="I31" s="93">
        <v>0</v>
      </c>
      <c r="J31" s="94">
        <v>0</v>
      </c>
      <c r="K31" s="95">
        <v>0</v>
      </c>
      <c r="L31" s="93">
        <v>1319.9539358768839</v>
      </c>
      <c r="M31" s="94">
        <v>1250</v>
      </c>
      <c r="N31" s="95">
        <v>1250</v>
      </c>
      <c r="O31" s="93">
        <v>65.6011743156288</v>
      </c>
      <c r="P31" s="94">
        <v>70</v>
      </c>
      <c r="Q31" s="95">
        <v>70</v>
      </c>
      <c r="R31" s="38" t="s">
        <v>30</v>
      </c>
      <c r="S31" s="1"/>
      <c r="T31" s="5"/>
    </row>
    <row r="32" spans="3:20" ht="13.5" thickBot="1" thickTop="1">
      <c r="C32" s="14" t="s">
        <v>4</v>
      </c>
      <c r="D32" s="87"/>
      <c r="E32" s="88"/>
      <c r="F32" s="68">
        <v>6623.432995831106</v>
      </c>
      <c r="G32" s="69">
        <v>6214.820423027966</v>
      </c>
      <c r="H32" s="70">
        <v>5916.376651599394</v>
      </c>
      <c r="I32" s="68">
        <v>4166.0724</v>
      </c>
      <c r="J32" s="69">
        <v>3929.5231599999997</v>
      </c>
      <c r="K32" s="70">
        <v>3966.5296457142854</v>
      </c>
      <c r="L32" s="68">
        <v>6422.278703458334</v>
      </c>
      <c r="M32" s="69">
        <v>5786.138995632397</v>
      </c>
      <c r="N32" s="70">
        <v>5482.138995632397</v>
      </c>
      <c r="O32" s="68">
        <v>3964.9181076272293</v>
      </c>
      <c r="P32" s="69">
        <v>3500.841732604431</v>
      </c>
      <c r="Q32" s="70">
        <v>3532.2919897472884</v>
      </c>
      <c r="R32" s="14" t="s">
        <v>4</v>
      </c>
      <c r="S32" s="12"/>
      <c r="T32" s="13"/>
    </row>
    <row r="33" spans="3:20" ht="13.5" thickBot="1" thickTop="1">
      <c r="C33" s="34" t="s">
        <v>60</v>
      </c>
      <c r="D33" s="83"/>
      <c r="E33" s="84"/>
      <c r="F33" s="93">
        <v>62.442</v>
      </c>
      <c r="G33" s="94">
        <v>46.3975</v>
      </c>
      <c r="H33" s="95">
        <v>46.3975</v>
      </c>
      <c r="I33" s="93">
        <v>0.088</v>
      </c>
      <c r="J33" s="94">
        <v>0.088</v>
      </c>
      <c r="K33" s="95">
        <v>0.088</v>
      </c>
      <c r="L33" s="93">
        <v>62.838</v>
      </c>
      <c r="M33" s="94">
        <v>46.7205</v>
      </c>
      <c r="N33" s="95">
        <v>46.7205</v>
      </c>
      <c r="O33" s="93">
        <v>0.484</v>
      </c>
      <c r="P33" s="94">
        <v>0.41100000000000003</v>
      </c>
      <c r="Q33" s="95">
        <v>0.41100000000000003</v>
      </c>
      <c r="R33" s="38" t="s">
        <v>31</v>
      </c>
      <c r="S33" s="1"/>
      <c r="T33" s="5"/>
    </row>
    <row r="34" spans="3:20" ht="13.5" thickBot="1" thickTop="1">
      <c r="C34" s="14" t="s">
        <v>221</v>
      </c>
      <c r="D34" s="87"/>
      <c r="E34" s="88"/>
      <c r="F34" s="68" t="e">
        <v>#N/A</v>
      </c>
      <c r="G34" s="69" t="e">
        <v>#N/A</v>
      </c>
      <c r="H34" s="70" t="e">
        <v>#N/A</v>
      </c>
      <c r="I34" s="68" t="e">
        <v>#N/A</v>
      </c>
      <c r="J34" s="69" t="e">
        <v>#N/A</v>
      </c>
      <c r="K34" s="70" t="e">
        <v>#N/A</v>
      </c>
      <c r="L34" s="68" t="e">
        <v>#N/A</v>
      </c>
      <c r="M34" s="69" t="e">
        <v>#N/A</v>
      </c>
      <c r="N34" s="70" t="e">
        <v>#N/A</v>
      </c>
      <c r="O34" s="68" t="e">
        <v>#N/A</v>
      </c>
      <c r="P34" s="69" t="e">
        <v>#N/A</v>
      </c>
      <c r="Q34" s="70">
        <v>0.41100000000000003</v>
      </c>
      <c r="R34" s="14" t="s">
        <v>222</v>
      </c>
      <c r="S34" s="12"/>
      <c r="T34" s="13"/>
    </row>
    <row r="35" spans="3:20" ht="12.75" thickTop="1">
      <c r="C35" s="80" t="s">
        <v>61</v>
      </c>
      <c r="D35" s="81"/>
      <c r="E35" s="82"/>
      <c r="F35" s="90">
        <v>2174.291</v>
      </c>
      <c r="G35" s="91">
        <v>2028.1192733077792</v>
      </c>
      <c r="H35" s="92">
        <v>2122.608605471692</v>
      </c>
      <c r="I35" s="90">
        <v>1603.54</v>
      </c>
      <c r="J35" s="91">
        <v>1557.38120499902</v>
      </c>
      <c r="K35" s="92">
        <v>1525.87008795415</v>
      </c>
      <c r="L35" s="90">
        <v>1224.378</v>
      </c>
      <c r="M35" s="91">
        <v>1057.92640979388</v>
      </c>
      <c r="N35" s="92">
        <v>1240.86540035135</v>
      </c>
      <c r="O35" s="90">
        <v>653.627</v>
      </c>
      <c r="P35" s="91">
        <v>587.188341485121</v>
      </c>
      <c r="Q35" s="92">
        <v>644.126882833808</v>
      </c>
      <c r="R35" s="42" t="s">
        <v>1</v>
      </c>
      <c r="S35" s="3"/>
      <c r="T35" s="4"/>
    </row>
    <row r="36" spans="3:20" ht="12.75" thickBot="1">
      <c r="C36" s="56" t="s">
        <v>62</v>
      </c>
      <c r="D36" s="85"/>
      <c r="E36" s="86"/>
      <c r="F36" s="96">
        <v>14741.746</v>
      </c>
      <c r="G36" s="97">
        <v>14890</v>
      </c>
      <c r="H36" s="98">
        <v>15188</v>
      </c>
      <c r="I36" s="96">
        <v>9254.046</v>
      </c>
      <c r="J36" s="97">
        <v>9345</v>
      </c>
      <c r="K36" s="98">
        <v>9528</v>
      </c>
      <c r="L36" s="96">
        <v>6259.12</v>
      </c>
      <c r="M36" s="97">
        <v>6317</v>
      </c>
      <c r="N36" s="98">
        <v>6436</v>
      </c>
      <c r="O36" s="96">
        <v>771.4200000000001</v>
      </c>
      <c r="P36" s="97">
        <v>772</v>
      </c>
      <c r="Q36" s="98">
        <v>776</v>
      </c>
      <c r="R36" s="57" t="s">
        <v>32</v>
      </c>
      <c r="S36" s="8"/>
      <c r="T36" s="9"/>
    </row>
    <row r="37" spans="3:20" ht="13.5" thickBot="1" thickTop="1">
      <c r="C37" s="14" t="s">
        <v>5</v>
      </c>
      <c r="D37" s="12"/>
      <c r="E37" s="13"/>
      <c r="F37" s="68">
        <v>16916.037</v>
      </c>
      <c r="G37" s="69">
        <v>16918.11927330778</v>
      </c>
      <c r="H37" s="70">
        <v>17310.60860547169</v>
      </c>
      <c r="I37" s="68">
        <v>10857.586</v>
      </c>
      <c r="J37" s="69">
        <v>10902.38120499902</v>
      </c>
      <c r="K37" s="70">
        <v>11053.87008795415</v>
      </c>
      <c r="L37" s="68">
        <v>7483.498</v>
      </c>
      <c r="M37" s="69">
        <v>7374.92640979388</v>
      </c>
      <c r="N37" s="70">
        <v>7676.86540035135</v>
      </c>
      <c r="O37" s="68">
        <v>1425.047</v>
      </c>
      <c r="P37" s="69">
        <v>1359.1883414851209</v>
      </c>
      <c r="Q37" s="70">
        <v>1420.126882833808</v>
      </c>
      <c r="R37" s="17" t="s">
        <v>63</v>
      </c>
      <c r="S37" s="8"/>
      <c r="T37" s="9"/>
    </row>
    <row r="38" ht="12.75" thickTop="1"/>
  </sheetData>
  <sheetProtection/>
  <mergeCells count="12">
    <mergeCell ref="C7:E7"/>
    <mergeCell ref="F7:H7"/>
    <mergeCell ref="I7:K7"/>
    <mergeCell ref="L7:N7"/>
    <mergeCell ref="O7:Q7"/>
    <mergeCell ref="R7:T7"/>
    <mergeCell ref="C2:T2"/>
    <mergeCell ref="F3:K3"/>
    <mergeCell ref="L3:Q3"/>
    <mergeCell ref="C4:T4"/>
    <mergeCell ref="K5:L5"/>
    <mergeCell ref="F6:H6"/>
  </mergeCells>
  <conditionalFormatting sqref="C9:R37">
    <cfRule type="expression" priority="1" dxfId="0" stopIfTrue="1">
      <formula>AA9&gt;2</formula>
    </cfRule>
  </conditionalFormatting>
  <printOptions/>
  <pageMargins left="0.7" right="0.7" top="0.75" bottom="0.75" header="0.3" footer="0.3"/>
  <pageSetup horizontalDpi="1200" verticalDpi="1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T38"/>
  <sheetViews>
    <sheetView zoomScalePageLayoutView="0" workbookViewId="0" topLeftCell="A1">
      <selection activeCell="F6" sqref="F6:H6"/>
    </sheetView>
  </sheetViews>
  <sheetFormatPr defaultColWidth="9.140625" defaultRowHeight="12.75"/>
  <sheetData>
    <row r="2" spans="3:20" ht="12.75">
      <c r="C2" s="146" t="s">
        <v>80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6:17" ht="12.75">
      <c r="F3" s="146" t="s">
        <v>226</v>
      </c>
      <c r="G3" s="146"/>
      <c r="H3" s="146"/>
      <c r="I3" s="146"/>
      <c r="J3" s="146"/>
      <c r="K3" s="146"/>
      <c r="L3" s="146" t="s">
        <v>228</v>
      </c>
      <c r="M3" s="146"/>
      <c r="N3" s="146"/>
      <c r="O3" s="146"/>
      <c r="P3" s="146"/>
      <c r="Q3" s="146"/>
    </row>
    <row r="4" spans="3:20" ht="12">
      <c r="C4" s="147" t="s">
        <v>286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1:15" ht="15" thickBot="1">
      <c r="K5" s="148" t="s">
        <v>36</v>
      </c>
      <c r="L5" s="148"/>
      <c r="N5" s="11"/>
      <c r="O5" s="11"/>
    </row>
    <row r="6" spans="3:20" ht="12.75" thickTop="1">
      <c r="C6" s="2"/>
      <c r="D6" s="3"/>
      <c r="E6" s="4"/>
      <c r="F6" s="149" t="s">
        <v>6</v>
      </c>
      <c r="G6" s="150"/>
      <c r="H6" s="151"/>
      <c r="I6" s="2"/>
      <c r="J6" s="3"/>
      <c r="K6" s="4"/>
      <c r="L6" s="16" t="s">
        <v>34</v>
      </c>
      <c r="M6" s="3"/>
      <c r="N6" s="4"/>
      <c r="O6" s="16" t="s">
        <v>33</v>
      </c>
      <c r="P6" s="3"/>
      <c r="Q6" s="4"/>
      <c r="R6" s="2"/>
      <c r="S6" s="3"/>
      <c r="T6" s="4"/>
    </row>
    <row r="7" spans="3:20" ht="12">
      <c r="C7" s="152" t="s">
        <v>0</v>
      </c>
      <c r="D7" s="153"/>
      <c r="E7" s="154"/>
      <c r="F7" s="152" t="s">
        <v>7</v>
      </c>
      <c r="G7" s="153"/>
      <c r="H7" s="154"/>
      <c r="I7" s="152" t="s">
        <v>8</v>
      </c>
      <c r="J7" s="153"/>
      <c r="K7" s="154"/>
      <c r="L7" s="152" t="s">
        <v>9</v>
      </c>
      <c r="M7" s="153"/>
      <c r="N7" s="154"/>
      <c r="O7" s="152" t="s">
        <v>10</v>
      </c>
      <c r="P7" s="153"/>
      <c r="Q7" s="154"/>
      <c r="R7" s="152" t="s">
        <v>11</v>
      </c>
      <c r="S7" s="153"/>
      <c r="T7" s="154"/>
    </row>
    <row r="8" spans="3:20" ht="12.75" thickBot="1">
      <c r="C8" s="7"/>
      <c r="D8" s="8"/>
      <c r="E8" s="9"/>
      <c r="F8" s="21">
        <v>2022</v>
      </c>
      <c r="G8" s="22">
        <v>2023</v>
      </c>
      <c r="H8" s="20">
        <v>2024</v>
      </c>
      <c r="I8" s="21">
        <v>2022</v>
      </c>
      <c r="J8" s="22">
        <v>2023</v>
      </c>
      <c r="K8" s="20">
        <v>2024</v>
      </c>
      <c r="L8" s="21">
        <v>2022</v>
      </c>
      <c r="M8" s="22">
        <v>2023</v>
      </c>
      <c r="N8" s="20">
        <v>2024</v>
      </c>
      <c r="O8" s="21">
        <v>2022</v>
      </c>
      <c r="P8" s="22">
        <v>2023</v>
      </c>
      <c r="Q8" s="20">
        <v>2024</v>
      </c>
      <c r="R8" s="7"/>
      <c r="S8" s="8"/>
      <c r="T8" s="9"/>
    </row>
    <row r="9" spans="3:20" ht="12.75" thickTop="1">
      <c r="C9" s="34" t="s">
        <v>39</v>
      </c>
      <c r="D9" s="83"/>
      <c r="E9" s="84"/>
      <c r="F9" s="93">
        <v>951.2329999999998</v>
      </c>
      <c r="G9" s="94">
        <v>629.6037348240438</v>
      </c>
      <c r="H9" s="95">
        <v>630</v>
      </c>
      <c r="I9" s="93">
        <v>2280</v>
      </c>
      <c r="J9" s="94">
        <v>2169.603734824044</v>
      </c>
      <c r="K9" s="95">
        <v>2170</v>
      </c>
      <c r="L9" s="93">
        <v>312.908</v>
      </c>
      <c r="M9" s="94">
        <v>355</v>
      </c>
      <c r="N9" s="95">
        <v>355</v>
      </c>
      <c r="O9" s="93">
        <v>1641.6750000000002</v>
      </c>
      <c r="P9" s="94">
        <v>1895</v>
      </c>
      <c r="Q9" s="95">
        <v>1895</v>
      </c>
      <c r="R9" s="38" t="s">
        <v>12</v>
      </c>
      <c r="S9" s="1"/>
      <c r="T9" s="5"/>
    </row>
    <row r="10" spans="3:20" ht="12">
      <c r="C10" s="34" t="s">
        <v>41</v>
      </c>
      <c r="D10" s="83"/>
      <c r="E10" s="84"/>
      <c r="F10" s="93">
        <v>49.3</v>
      </c>
      <c r="G10" s="94">
        <v>46</v>
      </c>
      <c r="H10" s="95">
        <v>46</v>
      </c>
      <c r="I10" s="93">
        <v>0</v>
      </c>
      <c r="J10" s="94">
        <v>0</v>
      </c>
      <c r="K10" s="95">
        <v>0</v>
      </c>
      <c r="L10" s="93">
        <v>49.323</v>
      </c>
      <c r="M10" s="94">
        <v>46</v>
      </c>
      <c r="N10" s="95">
        <v>46</v>
      </c>
      <c r="O10" s="93">
        <v>0.023</v>
      </c>
      <c r="P10" s="94">
        <v>0</v>
      </c>
      <c r="Q10" s="95">
        <v>0</v>
      </c>
      <c r="R10" s="38" t="s">
        <v>14</v>
      </c>
      <c r="S10" s="1"/>
      <c r="T10" s="5"/>
    </row>
    <row r="11" spans="3:20" ht="12">
      <c r="C11" s="34" t="s">
        <v>42</v>
      </c>
      <c r="D11" s="83"/>
      <c r="E11" s="84"/>
      <c r="F11" s="93">
        <v>793</v>
      </c>
      <c r="G11" s="94">
        <v>810.9800000000001</v>
      </c>
      <c r="H11" s="95">
        <v>835</v>
      </c>
      <c r="I11" s="93">
        <v>962</v>
      </c>
      <c r="J11" s="94">
        <v>865.8000000000001</v>
      </c>
      <c r="K11" s="95">
        <v>910</v>
      </c>
      <c r="L11" s="93">
        <v>530</v>
      </c>
      <c r="M11" s="94">
        <v>483.56000000000006</v>
      </c>
      <c r="N11" s="95">
        <v>485</v>
      </c>
      <c r="O11" s="93">
        <v>699</v>
      </c>
      <c r="P11" s="94">
        <v>538.38</v>
      </c>
      <c r="Q11" s="95">
        <v>560</v>
      </c>
      <c r="R11" s="38" t="s">
        <v>29</v>
      </c>
      <c r="S11" s="1"/>
      <c r="T11" s="5"/>
    </row>
    <row r="12" spans="3:20" ht="12">
      <c r="C12" s="34" t="s">
        <v>43</v>
      </c>
      <c r="D12" s="83"/>
      <c r="E12" s="84"/>
      <c r="F12" s="93">
        <v>122.9682</v>
      </c>
      <c r="G12" s="94">
        <v>66.578</v>
      </c>
      <c r="H12" s="95">
        <v>67.2</v>
      </c>
      <c r="I12" s="93">
        <v>90</v>
      </c>
      <c r="J12" s="94">
        <v>0.378</v>
      </c>
      <c r="K12" s="95">
        <v>0</v>
      </c>
      <c r="L12" s="93">
        <v>76.98490000000001</v>
      </c>
      <c r="M12" s="94">
        <v>68</v>
      </c>
      <c r="N12" s="95">
        <v>68</v>
      </c>
      <c r="O12" s="93">
        <v>44.016700000000014</v>
      </c>
      <c r="P12" s="94">
        <v>1.8</v>
      </c>
      <c r="Q12" s="95">
        <v>0.8</v>
      </c>
      <c r="R12" s="38" t="s">
        <v>15</v>
      </c>
      <c r="S12" s="1"/>
      <c r="T12" s="5"/>
    </row>
    <row r="13" spans="3:20" ht="12">
      <c r="C13" s="34" t="s">
        <v>44</v>
      </c>
      <c r="D13" s="83"/>
      <c r="E13" s="84"/>
      <c r="F13" s="93">
        <v>113.11200000000001</v>
      </c>
      <c r="G13" s="94">
        <v>75</v>
      </c>
      <c r="H13" s="95">
        <v>75</v>
      </c>
      <c r="I13" s="93">
        <v>54</v>
      </c>
      <c r="J13" s="94">
        <v>54</v>
      </c>
      <c r="K13" s="95">
        <v>54</v>
      </c>
      <c r="L13" s="93">
        <v>85.099</v>
      </c>
      <c r="M13" s="94">
        <v>44</v>
      </c>
      <c r="N13" s="95">
        <v>44</v>
      </c>
      <c r="O13" s="93">
        <v>25.987</v>
      </c>
      <c r="P13" s="94">
        <v>23</v>
      </c>
      <c r="Q13" s="95">
        <v>23</v>
      </c>
      <c r="R13" s="38" t="s">
        <v>16</v>
      </c>
      <c r="S13" s="1"/>
      <c r="T13" s="5"/>
    </row>
    <row r="14" spans="3:20" ht="12">
      <c r="C14" s="34" t="s">
        <v>45</v>
      </c>
      <c r="D14" s="83"/>
      <c r="E14" s="84"/>
      <c r="F14" s="93">
        <v>2223.857</v>
      </c>
      <c r="G14" s="94">
        <v>2148.4100000000003</v>
      </c>
      <c r="H14" s="95">
        <v>2148</v>
      </c>
      <c r="I14" s="93">
        <v>3177.3419999999996</v>
      </c>
      <c r="J14" s="94">
        <v>3094.4700000000003</v>
      </c>
      <c r="K14" s="95">
        <v>3094</v>
      </c>
      <c r="L14" s="93">
        <v>299.154</v>
      </c>
      <c r="M14" s="94">
        <v>354.66999999999996</v>
      </c>
      <c r="N14" s="95">
        <v>355</v>
      </c>
      <c r="O14" s="93">
        <v>1252.639</v>
      </c>
      <c r="P14" s="94">
        <v>1300.73</v>
      </c>
      <c r="Q14" s="95">
        <v>1301</v>
      </c>
      <c r="R14" s="38" t="s">
        <v>2</v>
      </c>
      <c r="S14" s="1"/>
      <c r="T14" s="5"/>
    </row>
    <row r="15" spans="3:20" ht="12">
      <c r="C15" s="34" t="s">
        <v>46</v>
      </c>
      <c r="D15" s="83"/>
      <c r="E15" s="84"/>
      <c r="F15" s="93">
        <v>5572.469000000001</v>
      </c>
      <c r="G15" s="94">
        <v>5220</v>
      </c>
      <c r="H15" s="95">
        <v>4970</v>
      </c>
      <c r="I15" s="93">
        <v>5526.329000000001</v>
      </c>
      <c r="J15" s="94">
        <v>5195</v>
      </c>
      <c r="K15" s="95">
        <v>5020</v>
      </c>
      <c r="L15" s="93">
        <v>1970.1680000000001</v>
      </c>
      <c r="M15" s="94">
        <v>1934</v>
      </c>
      <c r="N15" s="95">
        <v>1900</v>
      </c>
      <c r="O15" s="93">
        <v>1924.0280000000002</v>
      </c>
      <c r="P15" s="94">
        <v>1909</v>
      </c>
      <c r="Q15" s="95">
        <v>1950</v>
      </c>
      <c r="R15" s="38" t="s">
        <v>17</v>
      </c>
      <c r="S15" s="1"/>
      <c r="T15" s="5"/>
    </row>
    <row r="16" spans="3:20" ht="12">
      <c r="C16" s="34" t="s">
        <v>47</v>
      </c>
      <c r="D16" s="83"/>
      <c r="E16" s="84"/>
      <c r="F16" s="93">
        <v>408.4960000000001</v>
      </c>
      <c r="G16" s="94">
        <v>384.498866666665</v>
      </c>
      <c r="H16" s="95">
        <v>378.56863809522974</v>
      </c>
      <c r="I16" s="93">
        <v>446.82500000000005</v>
      </c>
      <c r="J16" s="94">
        <v>428.118733333337</v>
      </c>
      <c r="K16" s="95">
        <v>437.67327619047103</v>
      </c>
      <c r="L16" s="93">
        <v>264.401</v>
      </c>
      <c r="M16" s="94">
        <v>281.949799999997</v>
      </c>
      <c r="N16" s="95">
        <v>272.2165999999977</v>
      </c>
      <c r="O16" s="93">
        <v>302.72999999999996</v>
      </c>
      <c r="P16" s="94">
        <v>325.56966666666904</v>
      </c>
      <c r="Q16" s="95">
        <v>331.321238095239</v>
      </c>
      <c r="R16" s="38" t="s">
        <v>18</v>
      </c>
      <c r="S16" s="1"/>
      <c r="T16" s="5"/>
    </row>
    <row r="17" spans="3:20" ht="12">
      <c r="C17" s="34" t="s">
        <v>48</v>
      </c>
      <c r="D17" s="83"/>
      <c r="E17" s="84"/>
      <c r="F17" s="93">
        <v>3069.995</v>
      </c>
      <c r="G17" s="94">
        <v>2812.7517599212597</v>
      </c>
      <c r="H17" s="95">
        <v>2812.7517599212597</v>
      </c>
      <c r="I17" s="93">
        <v>2646</v>
      </c>
      <c r="J17" s="94">
        <v>2500</v>
      </c>
      <c r="K17" s="95">
        <v>2500</v>
      </c>
      <c r="L17" s="93">
        <v>956.1089999999999</v>
      </c>
      <c r="M17" s="94">
        <v>821.1202328092677</v>
      </c>
      <c r="N17" s="95">
        <v>821.1202328092677</v>
      </c>
      <c r="O17" s="93">
        <v>532.114</v>
      </c>
      <c r="P17" s="94">
        <v>508.3684728880082</v>
      </c>
      <c r="Q17" s="95">
        <v>508.3684728880082</v>
      </c>
      <c r="R17" s="38" t="s">
        <v>19</v>
      </c>
      <c r="S17" s="1"/>
      <c r="T17" s="5"/>
    </row>
    <row r="18" spans="3:20" ht="12">
      <c r="C18" s="34" t="s">
        <v>49</v>
      </c>
      <c r="D18" s="83"/>
      <c r="E18" s="84"/>
      <c r="F18" s="93">
        <v>52.49999999999994</v>
      </c>
      <c r="G18" s="94">
        <v>85</v>
      </c>
      <c r="H18" s="95">
        <v>85</v>
      </c>
      <c r="I18" s="93">
        <v>306</v>
      </c>
      <c r="J18" s="94">
        <v>300</v>
      </c>
      <c r="K18" s="95">
        <v>300</v>
      </c>
      <c r="L18" s="93">
        <v>68.69999999999999</v>
      </c>
      <c r="M18" s="94">
        <v>25</v>
      </c>
      <c r="N18" s="95">
        <v>25</v>
      </c>
      <c r="O18" s="93">
        <v>322.20000000000005</v>
      </c>
      <c r="P18" s="94">
        <v>240</v>
      </c>
      <c r="Q18" s="95">
        <v>240</v>
      </c>
      <c r="R18" s="38" t="s">
        <v>20</v>
      </c>
      <c r="S18" s="1"/>
      <c r="T18" s="5"/>
    </row>
    <row r="19" spans="3:20" ht="12">
      <c r="C19" s="34" t="s">
        <v>73</v>
      </c>
      <c r="D19" s="83"/>
      <c r="E19" s="84"/>
      <c r="F19" s="93">
        <v>20</v>
      </c>
      <c r="G19" s="94">
        <v>12</v>
      </c>
      <c r="H19" s="95">
        <v>12</v>
      </c>
      <c r="I19" s="93">
        <v>0</v>
      </c>
      <c r="J19" s="94">
        <v>0</v>
      </c>
      <c r="K19" s="95">
        <v>0</v>
      </c>
      <c r="L19" s="93">
        <v>21</v>
      </c>
      <c r="M19" s="94">
        <v>13</v>
      </c>
      <c r="N19" s="95">
        <v>13</v>
      </c>
      <c r="O19" s="93">
        <v>1</v>
      </c>
      <c r="P19" s="94">
        <v>1</v>
      </c>
      <c r="Q19" s="95">
        <v>1</v>
      </c>
      <c r="R19" s="38" t="s">
        <v>72</v>
      </c>
      <c r="S19" s="1"/>
      <c r="T19" s="5"/>
    </row>
    <row r="20" spans="3:20" ht="12">
      <c r="C20" s="34" t="s">
        <v>50</v>
      </c>
      <c r="D20" s="83"/>
      <c r="E20" s="84"/>
      <c r="F20" s="93">
        <v>9.686</v>
      </c>
      <c r="G20" s="94">
        <v>11</v>
      </c>
      <c r="H20" s="95">
        <v>11</v>
      </c>
      <c r="I20" s="93">
        <v>0</v>
      </c>
      <c r="J20" s="94">
        <v>0</v>
      </c>
      <c r="K20" s="95">
        <v>0</v>
      </c>
      <c r="L20" s="93">
        <v>9.686</v>
      </c>
      <c r="M20" s="94">
        <v>11</v>
      </c>
      <c r="N20" s="95">
        <v>11</v>
      </c>
      <c r="O20" s="93">
        <v>0</v>
      </c>
      <c r="P20" s="94">
        <v>0</v>
      </c>
      <c r="Q20" s="95">
        <v>0</v>
      </c>
      <c r="R20" s="38" t="s">
        <v>21</v>
      </c>
      <c r="S20" s="1"/>
      <c r="T20" s="5"/>
    </row>
    <row r="21" spans="3:20" ht="12">
      <c r="C21" s="34" t="s">
        <v>289</v>
      </c>
      <c r="D21" s="83"/>
      <c r="E21" s="84"/>
      <c r="F21" s="93">
        <v>32</v>
      </c>
      <c r="G21" s="94">
        <v>33</v>
      </c>
      <c r="H21" s="95">
        <v>34</v>
      </c>
      <c r="I21" s="93">
        <v>0</v>
      </c>
      <c r="J21" s="94">
        <v>0</v>
      </c>
      <c r="K21" s="95">
        <v>0</v>
      </c>
      <c r="L21" s="93">
        <v>32</v>
      </c>
      <c r="M21" s="94">
        <v>33</v>
      </c>
      <c r="N21" s="95">
        <v>34</v>
      </c>
      <c r="O21" s="93">
        <v>0</v>
      </c>
      <c r="P21" s="94">
        <v>0</v>
      </c>
      <c r="Q21" s="95">
        <v>0</v>
      </c>
      <c r="R21" s="38" t="s">
        <v>225</v>
      </c>
      <c r="S21" s="1"/>
      <c r="T21" s="5"/>
    </row>
    <row r="22" spans="3:20" ht="12">
      <c r="C22" s="34" t="s">
        <v>51</v>
      </c>
      <c r="D22" s="83"/>
      <c r="E22" s="84"/>
      <c r="F22" s="93">
        <v>464</v>
      </c>
      <c r="G22" s="94">
        <v>440</v>
      </c>
      <c r="H22" s="95">
        <v>432</v>
      </c>
      <c r="I22" s="93">
        <v>0</v>
      </c>
      <c r="J22" s="94">
        <v>0</v>
      </c>
      <c r="K22" s="95">
        <v>0</v>
      </c>
      <c r="L22" s="93">
        <v>514</v>
      </c>
      <c r="M22" s="94">
        <v>488</v>
      </c>
      <c r="N22" s="95">
        <v>479</v>
      </c>
      <c r="O22" s="93">
        <v>50</v>
      </c>
      <c r="P22" s="94">
        <v>48</v>
      </c>
      <c r="Q22" s="95">
        <v>47</v>
      </c>
      <c r="R22" s="38" t="s">
        <v>22</v>
      </c>
      <c r="S22" s="1"/>
      <c r="T22" s="5"/>
    </row>
    <row r="23" spans="3:20" ht="12">
      <c r="C23" s="34" t="s">
        <v>52</v>
      </c>
      <c r="D23" s="83"/>
      <c r="E23" s="84"/>
      <c r="F23" s="93">
        <v>6500.544</v>
      </c>
      <c r="G23" s="94">
        <v>6450</v>
      </c>
      <c r="H23" s="95">
        <v>6740</v>
      </c>
      <c r="I23" s="93">
        <v>5227.151</v>
      </c>
      <c r="J23" s="94">
        <v>5150</v>
      </c>
      <c r="K23" s="95">
        <v>5450</v>
      </c>
      <c r="L23" s="93">
        <v>2172.801</v>
      </c>
      <c r="M23" s="94">
        <v>2180</v>
      </c>
      <c r="N23" s="95">
        <v>2200</v>
      </c>
      <c r="O23" s="93">
        <v>899.408</v>
      </c>
      <c r="P23" s="94">
        <v>880</v>
      </c>
      <c r="Q23" s="95">
        <v>910</v>
      </c>
      <c r="R23" s="38" t="s">
        <v>23</v>
      </c>
      <c r="S23" s="1"/>
      <c r="T23" s="5"/>
    </row>
    <row r="24" spans="3:20" ht="12">
      <c r="C24" s="34" t="s">
        <v>53</v>
      </c>
      <c r="D24" s="83"/>
      <c r="E24" s="84"/>
      <c r="F24" s="93">
        <v>537.241</v>
      </c>
      <c r="G24" s="94">
        <v>473</v>
      </c>
      <c r="H24" s="95">
        <v>514</v>
      </c>
      <c r="I24" s="93">
        <v>766</v>
      </c>
      <c r="J24" s="94">
        <v>750</v>
      </c>
      <c r="K24" s="95">
        <v>760</v>
      </c>
      <c r="L24" s="93">
        <v>281.159</v>
      </c>
      <c r="M24" s="94">
        <v>300</v>
      </c>
      <c r="N24" s="95">
        <v>290</v>
      </c>
      <c r="O24" s="93">
        <v>509.91799999999995</v>
      </c>
      <c r="P24" s="94">
        <v>577</v>
      </c>
      <c r="Q24" s="95">
        <v>536</v>
      </c>
      <c r="R24" s="38" t="s">
        <v>3</v>
      </c>
      <c r="S24" s="1"/>
      <c r="T24" s="5"/>
    </row>
    <row r="25" spans="3:20" ht="12">
      <c r="C25" s="34" t="s">
        <v>224</v>
      </c>
      <c r="D25" s="83"/>
      <c r="E25" s="84"/>
      <c r="F25" s="93">
        <v>373</v>
      </c>
      <c r="G25" s="94">
        <v>351</v>
      </c>
      <c r="H25" s="95">
        <v>371</v>
      </c>
      <c r="I25" s="93">
        <v>219</v>
      </c>
      <c r="J25" s="94">
        <v>210</v>
      </c>
      <c r="K25" s="95">
        <v>220</v>
      </c>
      <c r="L25" s="93">
        <v>196</v>
      </c>
      <c r="M25" s="94">
        <v>184</v>
      </c>
      <c r="N25" s="95">
        <v>198</v>
      </c>
      <c r="O25" s="93">
        <v>42</v>
      </c>
      <c r="P25" s="94">
        <v>43</v>
      </c>
      <c r="Q25" s="95">
        <v>47</v>
      </c>
      <c r="R25" s="38" t="s">
        <v>223</v>
      </c>
      <c r="S25" s="1"/>
      <c r="T25" s="5"/>
    </row>
    <row r="26" spans="3:20" ht="12">
      <c r="C26" s="34" t="s">
        <v>54</v>
      </c>
      <c r="D26" s="83"/>
      <c r="E26" s="84"/>
      <c r="F26" s="93">
        <v>351.519</v>
      </c>
      <c r="G26" s="94">
        <v>342.5</v>
      </c>
      <c r="H26" s="95">
        <v>340</v>
      </c>
      <c r="I26" s="93">
        <v>676.484</v>
      </c>
      <c r="J26" s="94">
        <v>675</v>
      </c>
      <c r="K26" s="95">
        <v>675</v>
      </c>
      <c r="L26" s="93">
        <v>148.074</v>
      </c>
      <c r="M26" s="94">
        <v>140</v>
      </c>
      <c r="N26" s="95">
        <v>137</v>
      </c>
      <c r="O26" s="93">
        <v>473.03900000000004</v>
      </c>
      <c r="P26" s="94">
        <v>472.5</v>
      </c>
      <c r="Q26" s="95">
        <v>472</v>
      </c>
      <c r="R26" s="38" t="s">
        <v>24</v>
      </c>
      <c r="S26" s="1"/>
      <c r="T26" s="5"/>
    </row>
    <row r="27" spans="3:20" ht="12">
      <c r="C27" s="34" t="s">
        <v>55</v>
      </c>
      <c r="D27" s="83"/>
      <c r="E27" s="84"/>
      <c r="F27" s="93">
        <v>136.70526501694943</v>
      </c>
      <c r="G27" s="94">
        <v>110</v>
      </c>
      <c r="H27" s="95">
        <v>110</v>
      </c>
      <c r="I27" s="93">
        <v>0</v>
      </c>
      <c r="J27" s="94">
        <v>0</v>
      </c>
      <c r="K27" s="95">
        <v>0</v>
      </c>
      <c r="L27" s="93">
        <v>142.5717595007707</v>
      </c>
      <c r="M27" s="94">
        <v>114</v>
      </c>
      <c r="N27" s="95">
        <v>114</v>
      </c>
      <c r="O27" s="93">
        <v>5.86649448382126</v>
      </c>
      <c r="P27" s="94">
        <v>4</v>
      </c>
      <c r="Q27" s="95">
        <v>4</v>
      </c>
      <c r="R27" s="38" t="s">
        <v>25</v>
      </c>
      <c r="S27" s="1"/>
      <c r="T27" s="5"/>
    </row>
    <row r="28" spans="3:20" ht="12">
      <c r="C28" s="34" t="s">
        <v>56</v>
      </c>
      <c r="D28" s="83"/>
      <c r="E28" s="84"/>
      <c r="F28" s="93">
        <v>2392.443</v>
      </c>
      <c r="G28" s="94">
        <v>2212.7378400000007</v>
      </c>
      <c r="H28" s="95">
        <v>2212.7378400000007</v>
      </c>
      <c r="I28" s="93">
        <v>2566.3830000000003</v>
      </c>
      <c r="J28" s="94">
        <v>2309.7447000000006</v>
      </c>
      <c r="K28" s="95">
        <v>2309.7447000000006</v>
      </c>
      <c r="L28" s="93">
        <v>625.898</v>
      </c>
      <c r="M28" s="94">
        <v>621.39602</v>
      </c>
      <c r="N28" s="95">
        <v>621.39602</v>
      </c>
      <c r="O28" s="93">
        <v>799.838</v>
      </c>
      <c r="P28" s="94">
        <v>718.4028800000001</v>
      </c>
      <c r="Q28" s="95">
        <v>718.4028800000001</v>
      </c>
      <c r="R28" s="38" t="s">
        <v>26</v>
      </c>
      <c r="S28" s="1"/>
      <c r="T28" s="5"/>
    </row>
    <row r="29" spans="3:20" ht="12">
      <c r="C29" s="34" t="s">
        <v>57</v>
      </c>
      <c r="D29" s="83"/>
      <c r="E29" s="84"/>
      <c r="F29" s="93">
        <v>1054.771</v>
      </c>
      <c r="G29" s="94">
        <v>868</v>
      </c>
      <c r="H29" s="95">
        <v>868</v>
      </c>
      <c r="I29" s="93">
        <v>636</v>
      </c>
      <c r="J29" s="94">
        <v>600</v>
      </c>
      <c r="K29" s="95">
        <v>600</v>
      </c>
      <c r="L29" s="93">
        <v>475.3689999999999</v>
      </c>
      <c r="M29" s="94">
        <v>335</v>
      </c>
      <c r="N29" s="95">
        <v>335</v>
      </c>
      <c r="O29" s="93">
        <v>56.598000000000006</v>
      </c>
      <c r="P29" s="94">
        <v>67</v>
      </c>
      <c r="Q29" s="95">
        <v>67</v>
      </c>
      <c r="R29" s="38" t="s">
        <v>27</v>
      </c>
      <c r="S29" s="1"/>
      <c r="T29" s="5"/>
    </row>
    <row r="30" spans="3:20" ht="12">
      <c r="C30" s="34" t="s">
        <v>58</v>
      </c>
      <c r="D30" s="83"/>
      <c r="E30" s="84"/>
      <c r="F30" s="93">
        <v>281</v>
      </c>
      <c r="G30" s="94">
        <v>286</v>
      </c>
      <c r="H30" s="95">
        <v>286</v>
      </c>
      <c r="I30" s="93">
        <v>420</v>
      </c>
      <c r="J30" s="94">
        <v>425</v>
      </c>
      <c r="K30" s="95">
        <v>425</v>
      </c>
      <c r="L30" s="93">
        <v>141</v>
      </c>
      <c r="M30" s="94">
        <v>141</v>
      </c>
      <c r="N30" s="95">
        <v>141</v>
      </c>
      <c r="O30" s="93">
        <v>280</v>
      </c>
      <c r="P30" s="94">
        <v>280</v>
      </c>
      <c r="Q30" s="95">
        <v>280</v>
      </c>
      <c r="R30" s="38" t="s">
        <v>28</v>
      </c>
      <c r="S30" s="1"/>
      <c r="T30" s="5"/>
    </row>
    <row r="31" spans="3:20" ht="12.75" thickBot="1">
      <c r="C31" s="34" t="s">
        <v>59</v>
      </c>
      <c r="D31" s="83"/>
      <c r="E31" s="84"/>
      <c r="F31" s="93">
        <v>2605.576330317942</v>
      </c>
      <c r="G31" s="94">
        <v>2542.399</v>
      </c>
      <c r="H31" s="95">
        <v>2542.399</v>
      </c>
      <c r="I31" s="93">
        <v>2012.399</v>
      </c>
      <c r="J31" s="94">
        <v>1982.399</v>
      </c>
      <c r="K31" s="95">
        <v>1982.399</v>
      </c>
      <c r="L31" s="93">
        <v>648.132219902324</v>
      </c>
      <c r="M31" s="94">
        <v>610</v>
      </c>
      <c r="N31" s="95">
        <v>610</v>
      </c>
      <c r="O31" s="93">
        <v>54.95488958438179</v>
      </c>
      <c r="P31" s="94">
        <v>50</v>
      </c>
      <c r="Q31" s="95">
        <v>50</v>
      </c>
      <c r="R31" s="38" t="s">
        <v>30</v>
      </c>
      <c r="S31" s="1"/>
      <c r="T31" s="5"/>
    </row>
    <row r="32" spans="3:20" ht="13.5" thickBot="1" thickTop="1">
      <c r="C32" s="14" t="s">
        <v>4</v>
      </c>
      <c r="D32" s="87"/>
      <c r="E32" s="88"/>
      <c r="F32" s="68">
        <v>28115.41579533489</v>
      </c>
      <c r="G32" s="69">
        <v>26410.45920141197</v>
      </c>
      <c r="H32" s="70">
        <v>26520.657238016494</v>
      </c>
      <c r="I32" s="68">
        <v>28011.913000000004</v>
      </c>
      <c r="J32" s="69">
        <v>26709.51416815738</v>
      </c>
      <c r="K32" s="70">
        <v>26907.816976190472</v>
      </c>
      <c r="L32" s="68">
        <v>10020.537879403093</v>
      </c>
      <c r="M32" s="69">
        <v>9583.696052809264</v>
      </c>
      <c r="N32" s="70">
        <v>9554.732852809266</v>
      </c>
      <c r="O32" s="68">
        <v>9917.035084068204</v>
      </c>
      <c r="P32" s="69">
        <v>9882.751019554677</v>
      </c>
      <c r="Q32" s="70">
        <v>9941.892590983247</v>
      </c>
      <c r="R32" s="14" t="s">
        <v>4</v>
      </c>
      <c r="S32" s="12"/>
      <c r="T32" s="13"/>
    </row>
    <row r="33" spans="3:20" ht="13.5" thickBot="1" thickTop="1">
      <c r="C33" s="34" t="s">
        <v>60</v>
      </c>
      <c r="D33" s="83"/>
      <c r="E33" s="84"/>
      <c r="F33" s="93">
        <v>879.685</v>
      </c>
      <c r="G33" s="94">
        <v>542.0184999999999</v>
      </c>
      <c r="H33" s="95">
        <v>542.0184999999999</v>
      </c>
      <c r="I33" s="93">
        <v>252.1</v>
      </c>
      <c r="J33" s="94">
        <v>252.1</v>
      </c>
      <c r="K33" s="95">
        <v>252.1</v>
      </c>
      <c r="L33" s="93">
        <v>653.61</v>
      </c>
      <c r="M33" s="94">
        <v>316.76399999999995</v>
      </c>
      <c r="N33" s="95">
        <v>316.76399999999995</v>
      </c>
      <c r="O33" s="93">
        <v>26.025</v>
      </c>
      <c r="P33" s="94">
        <v>26.845499999999998</v>
      </c>
      <c r="Q33" s="95">
        <v>26.845499999999998</v>
      </c>
      <c r="R33" s="38" t="s">
        <v>31</v>
      </c>
      <c r="S33" s="1"/>
      <c r="T33" s="5"/>
    </row>
    <row r="34" spans="3:20" ht="13.5" thickBot="1" thickTop="1">
      <c r="C34" s="14" t="s">
        <v>221</v>
      </c>
      <c r="D34" s="87"/>
      <c r="E34" s="88"/>
      <c r="F34" s="68" t="e">
        <v>#N/A</v>
      </c>
      <c r="G34" s="69" t="e">
        <v>#N/A</v>
      </c>
      <c r="H34" s="70" t="e">
        <v>#N/A</v>
      </c>
      <c r="I34" s="68" t="e">
        <v>#N/A</v>
      </c>
      <c r="J34" s="69" t="e">
        <v>#N/A</v>
      </c>
      <c r="K34" s="70" t="e">
        <v>#N/A</v>
      </c>
      <c r="L34" s="68" t="e">
        <v>#N/A</v>
      </c>
      <c r="M34" s="69" t="e">
        <v>#N/A</v>
      </c>
      <c r="N34" s="70" t="e">
        <v>#N/A</v>
      </c>
      <c r="O34" s="68" t="e">
        <v>#N/A</v>
      </c>
      <c r="P34" s="69" t="e">
        <v>#N/A</v>
      </c>
      <c r="Q34" s="70">
        <v>26.845499999999998</v>
      </c>
      <c r="R34" s="14" t="s">
        <v>222</v>
      </c>
      <c r="S34" s="12"/>
      <c r="T34" s="13"/>
    </row>
    <row r="35" spans="3:20" ht="12.75" thickTop="1">
      <c r="C35" s="80" t="s">
        <v>61</v>
      </c>
      <c r="D35" s="81"/>
      <c r="E35" s="82"/>
      <c r="F35" s="90">
        <v>1466.3037199999999</v>
      </c>
      <c r="G35" s="91">
        <v>1885.5128552745416</v>
      </c>
      <c r="H35" s="92">
        <v>1894.263930444066</v>
      </c>
      <c r="I35" s="90">
        <v>1624.5769999999993</v>
      </c>
      <c r="J35" s="91">
        <v>2031.9514202797009</v>
      </c>
      <c r="K35" s="92">
        <v>2012.3597903111895</v>
      </c>
      <c r="L35" s="90">
        <v>551.64372</v>
      </c>
      <c r="M35" s="91">
        <v>503.96109142534056</v>
      </c>
      <c r="N35" s="92">
        <v>491.3876077510566</v>
      </c>
      <c r="O35" s="90">
        <v>709.9169999999995</v>
      </c>
      <c r="P35" s="91">
        <v>650.3996564304998</v>
      </c>
      <c r="Q35" s="92">
        <v>609.4834676181799</v>
      </c>
      <c r="R35" s="42" t="s">
        <v>1</v>
      </c>
      <c r="S35" s="3"/>
      <c r="T35" s="4"/>
    </row>
    <row r="36" spans="3:20" ht="12.75" thickBot="1">
      <c r="C36" s="56" t="s">
        <v>62</v>
      </c>
      <c r="D36" s="85"/>
      <c r="E36" s="86"/>
      <c r="F36" s="96">
        <v>5196.455999999999</v>
      </c>
      <c r="G36" s="97">
        <v>5565</v>
      </c>
      <c r="H36" s="98">
        <v>5562</v>
      </c>
      <c r="I36" s="96">
        <v>4488.065999999999</v>
      </c>
      <c r="J36" s="97">
        <v>4552</v>
      </c>
      <c r="K36" s="98">
        <v>4534</v>
      </c>
      <c r="L36" s="96">
        <v>1193.4000000000005</v>
      </c>
      <c r="M36" s="97">
        <v>1465</v>
      </c>
      <c r="N36" s="98">
        <v>1487</v>
      </c>
      <c r="O36" s="96">
        <v>485.01000000000005</v>
      </c>
      <c r="P36" s="97">
        <v>452</v>
      </c>
      <c r="Q36" s="98">
        <v>459</v>
      </c>
      <c r="R36" s="57" t="s">
        <v>32</v>
      </c>
      <c r="S36" s="8"/>
      <c r="T36" s="9"/>
    </row>
    <row r="37" spans="3:20" ht="13.5" thickBot="1" thickTop="1">
      <c r="C37" s="14" t="s">
        <v>5</v>
      </c>
      <c r="D37" s="12"/>
      <c r="E37" s="13"/>
      <c r="F37" s="68">
        <v>6662.759719999999</v>
      </c>
      <c r="G37" s="69">
        <v>7450.512855274542</v>
      </c>
      <c r="H37" s="70">
        <v>7456.263930444066</v>
      </c>
      <c r="I37" s="68">
        <v>6112.642999999998</v>
      </c>
      <c r="J37" s="69">
        <v>6583.951420279701</v>
      </c>
      <c r="K37" s="70">
        <v>6546.3597903111895</v>
      </c>
      <c r="L37" s="68">
        <v>1745.0437200000006</v>
      </c>
      <c r="M37" s="69">
        <v>1968.9610914253406</v>
      </c>
      <c r="N37" s="70">
        <v>1978.3876077510565</v>
      </c>
      <c r="O37" s="68">
        <v>1194.9269999999995</v>
      </c>
      <c r="P37" s="69">
        <v>1102.3996564304998</v>
      </c>
      <c r="Q37" s="70">
        <v>1068.48346761818</v>
      </c>
      <c r="R37" s="17" t="s">
        <v>63</v>
      </c>
      <c r="S37" s="8"/>
      <c r="T37" s="9"/>
    </row>
    <row r="38" ht="12.75" thickTop="1">
      <c r="C38" t="s">
        <v>284</v>
      </c>
    </row>
  </sheetData>
  <sheetProtection/>
  <mergeCells count="12">
    <mergeCell ref="C7:E7"/>
    <mergeCell ref="F7:H7"/>
    <mergeCell ref="I7:K7"/>
    <mergeCell ref="L7:N7"/>
    <mergeCell ref="O7:Q7"/>
    <mergeCell ref="R7:T7"/>
    <mergeCell ref="C2:T2"/>
    <mergeCell ref="F3:K3"/>
    <mergeCell ref="L3:Q3"/>
    <mergeCell ref="C4:T4"/>
    <mergeCell ref="K5:L5"/>
    <mergeCell ref="F6:H6"/>
  </mergeCells>
  <conditionalFormatting sqref="C9:R37">
    <cfRule type="expression" priority="1" dxfId="0" stopIfTrue="1">
      <formula>AA9&gt;2</formula>
    </cfRule>
  </conditionalFormatting>
  <printOptions/>
  <pageMargins left="0.7" right="0.7" top="0.75" bottom="0.75" header="0.3" footer="0.3"/>
  <pageSetup horizontalDpi="1200" verticalDpi="1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T36"/>
  <sheetViews>
    <sheetView zoomScalePageLayoutView="0" workbookViewId="0" topLeftCell="A1">
      <selection activeCell="F6" sqref="F6:H6"/>
    </sheetView>
  </sheetViews>
  <sheetFormatPr defaultColWidth="9.140625" defaultRowHeight="12.75"/>
  <sheetData>
    <row r="2" spans="3:20" ht="12.75">
      <c r="C2" s="146" t="s">
        <v>77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6:17" ht="12.75">
      <c r="F3" s="146" t="s">
        <v>75</v>
      </c>
      <c r="G3" s="146"/>
      <c r="H3" s="146"/>
      <c r="I3" s="146"/>
      <c r="J3" s="146"/>
      <c r="K3" s="146"/>
      <c r="L3" s="146" t="s">
        <v>76</v>
      </c>
      <c r="M3" s="146"/>
      <c r="N3" s="146"/>
      <c r="O3" s="146"/>
      <c r="P3" s="146"/>
      <c r="Q3" s="146"/>
    </row>
    <row r="4" spans="3:20" ht="12">
      <c r="C4" s="147" t="s">
        <v>286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1:15" ht="15" thickBot="1">
      <c r="K5" s="148" t="s">
        <v>36</v>
      </c>
      <c r="L5" s="148"/>
      <c r="N5" s="11"/>
      <c r="O5" s="11"/>
    </row>
    <row r="6" spans="3:20" ht="12.75" thickTop="1">
      <c r="C6" s="2"/>
      <c r="D6" s="3"/>
      <c r="E6" s="4"/>
      <c r="F6" s="149" t="s">
        <v>6</v>
      </c>
      <c r="G6" s="150"/>
      <c r="H6" s="151"/>
      <c r="I6" s="2"/>
      <c r="J6" s="3"/>
      <c r="K6" s="4"/>
      <c r="L6" s="16" t="s">
        <v>34</v>
      </c>
      <c r="M6" s="3"/>
      <c r="N6" s="4"/>
      <c r="O6" s="16" t="s">
        <v>33</v>
      </c>
      <c r="P6" s="3"/>
      <c r="Q6" s="4"/>
      <c r="R6" s="2"/>
      <c r="S6" s="3"/>
      <c r="T6" s="4"/>
    </row>
    <row r="7" spans="3:20" ht="12">
      <c r="C7" s="152" t="s">
        <v>0</v>
      </c>
      <c r="D7" s="153"/>
      <c r="E7" s="154"/>
      <c r="F7" s="152" t="s">
        <v>7</v>
      </c>
      <c r="G7" s="153"/>
      <c r="H7" s="154"/>
      <c r="I7" s="152" t="s">
        <v>8</v>
      </c>
      <c r="J7" s="153"/>
      <c r="K7" s="154"/>
      <c r="L7" s="152" t="s">
        <v>9</v>
      </c>
      <c r="M7" s="153"/>
      <c r="N7" s="154"/>
      <c r="O7" s="152" t="s">
        <v>10</v>
      </c>
      <c r="P7" s="153"/>
      <c r="Q7" s="154"/>
      <c r="R7" s="152" t="s">
        <v>11</v>
      </c>
      <c r="S7" s="153"/>
      <c r="T7" s="154"/>
    </row>
    <row r="8" spans="3:20" ht="12.75" thickBot="1">
      <c r="C8" s="7"/>
      <c r="D8" s="8"/>
      <c r="E8" s="9"/>
      <c r="F8" s="21">
        <v>2022</v>
      </c>
      <c r="G8" s="22">
        <v>2023</v>
      </c>
      <c r="H8" s="20">
        <v>2024</v>
      </c>
      <c r="I8" s="21">
        <v>2022</v>
      </c>
      <c r="J8" s="22">
        <v>2023</v>
      </c>
      <c r="K8" s="20">
        <v>2024</v>
      </c>
      <c r="L8" s="21">
        <v>2022</v>
      </c>
      <c r="M8" s="22">
        <v>2023</v>
      </c>
      <c r="N8" s="20">
        <v>2024</v>
      </c>
      <c r="O8" s="21">
        <v>2022</v>
      </c>
      <c r="P8" s="22">
        <v>2023</v>
      </c>
      <c r="Q8" s="20">
        <v>2024</v>
      </c>
      <c r="R8" s="7"/>
      <c r="S8" s="8"/>
      <c r="T8" s="9"/>
    </row>
    <row r="9" spans="3:20" ht="12.75" thickTop="1">
      <c r="C9" s="34" t="s">
        <v>39</v>
      </c>
      <c r="D9" s="83"/>
      <c r="E9" s="84"/>
      <c r="F9" s="93">
        <v>205.07799999999997</v>
      </c>
      <c r="G9" s="94">
        <v>135</v>
      </c>
      <c r="H9" s="95">
        <v>135</v>
      </c>
      <c r="I9" s="93">
        <v>0</v>
      </c>
      <c r="J9" s="94">
        <v>0</v>
      </c>
      <c r="K9" s="95">
        <v>0</v>
      </c>
      <c r="L9" s="93">
        <v>211.908</v>
      </c>
      <c r="M9" s="94">
        <v>140</v>
      </c>
      <c r="N9" s="95">
        <v>140</v>
      </c>
      <c r="O9" s="93">
        <v>6.83</v>
      </c>
      <c r="P9" s="94">
        <v>5</v>
      </c>
      <c r="Q9" s="95">
        <v>5</v>
      </c>
      <c r="R9" s="38" t="s">
        <v>12</v>
      </c>
      <c r="S9" s="1"/>
      <c r="T9" s="5"/>
    </row>
    <row r="10" spans="3:20" ht="12">
      <c r="C10" s="34" t="s">
        <v>41</v>
      </c>
      <c r="D10" s="83"/>
      <c r="E10" s="84"/>
      <c r="F10" s="93">
        <v>10.824</v>
      </c>
      <c r="G10" s="94">
        <v>14</v>
      </c>
      <c r="H10" s="95">
        <v>14</v>
      </c>
      <c r="I10" s="93">
        <v>0</v>
      </c>
      <c r="J10" s="94">
        <v>0</v>
      </c>
      <c r="K10" s="95">
        <v>0</v>
      </c>
      <c r="L10" s="93">
        <v>10.824</v>
      </c>
      <c r="M10" s="94">
        <v>14</v>
      </c>
      <c r="N10" s="95">
        <v>14</v>
      </c>
      <c r="O10" s="93">
        <v>0</v>
      </c>
      <c r="P10" s="94">
        <v>0</v>
      </c>
      <c r="Q10" s="95">
        <v>0</v>
      </c>
      <c r="R10" s="38" t="s">
        <v>14</v>
      </c>
      <c r="S10" s="1"/>
      <c r="T10" s="5"/>
    </row>
    <row r="11" spans="3:20" ht="12">
      <c r="C11" s="34" t="s">
        <v>42</v>
      </c>
      <c r="D11" s="83"/>
      <c r="E11" s="84"/>
      <c r="F11" s="93">
        <v>380</v>
      </c>
      <c r="G11" s="94">
        <v>342</v>
      </c>
      <c r="H11" s="95">
        <v>350</v>
      </c>
      <c r="I11" s="93">
        <v>689</v>
      </c>
      <c r="J11" s="94">
        <v>620.1</v>
      </c>
      <c r="K11" s="95">
        <v>655</v>
      </c>
      <c r="L11" s="93">
        <v>126</v>
      </c>
      <c r="M11" s="94">
        <v>113.4</v>
      </c>
      <c r="N11" s="95">
        <v>115</v>
      </c>
      <c r="O11" s="93">
        <v>435</v>
      </c>
      <c r="P11" s="94">
        <v>391.5</v>
      </c>
      <c r="Q11" s="95">
        <v>420</v>
      </c>
      <c r="R11" s="38" t="s">
        <v>29</v>
      </c>
      <c r="S11" s="1"/>
      <c r="T11" s="5"/>
    </row>
    <row r="12" spans="3:20" ht="12">
      <c r="C12" s="34" t="s">
        <v>43</v>
      </c>
      <c r="D12" s="83"/>
      <c r="E12" s="84"/>
      <c r="F12" s="93">
        <v>54.5528</v>
      </c>
      <c r="G12" s="94">
        <v>31.8</v>
      </c>
      <c r="H12" s="95">
        <v>31.8</v>
      </c>
      <c r="I12" s="93">
        <v>0</v>
      </c>
      <c r="J12" s="94">
        <v>0</v>
      </c>
      <c r="K12" s="95">
        <v>0</v>
      </c>
      <c r="L12" s="93">
        <v>55.1187</v>
      </c>
      <c r="M12" s="94">
        <v>32</v>
      </c>
      <c r="N12" s="95">
        <v>32</v>
      </c>
      <c r="O12" s="93">
        <v>0.5658999999999997</v>
      </c>
      <c r="P12" s="94">
        <v>0.2</v>
      </c>
      <c r="Q12" s="95">
        <v>0.2</v>
      </c>
      <c r="R12" s="38" t="s">
        <v>15</v>
      </c>
      <c r="S12" s="1"/>
      <c r="T12" s="5"/>
    </row>
    <row r="13" spans="3:20" ht="12">
      <c r="C13" s="34" t="s">
        <v>44</v>
      </c>
      <c r="D13" s="83"/>
      <c r="E13" s="84"/>
      <c r="F13" s="93">
        <v>56.223</v>
      </c>
      <c r="G13" s="94">
        <v>56</v>
      </c>
      <c r="H13" s="95">
        <v>56</v>
      </c>
      <c r="I13" s="93">
        <v>0</v>
      </c>
      <c r="J13" s="94">
        <v>0</v>
      </c>
      <c r="K13" s="95">
        <v>0</v>
      </c>
      <c r="L13" s="93">
        <v>56.485</v>
      </c>
      <c r="M13" s="94">
        <v>56</v>
      </c>
      <c r="N13" s="95">
        <v>56</v>
      </c>
      <c r="O13" s="93">
        <v>0.262</v>
      </c>
      <c r="P13" s="94">
        <v>0</v>
      </c>
      <c r="Q13" s="95">
        <v>0</v>
      </c>
      <c r="R13" s="38" t="s">
        <v>16</v>
      </c>
      <c r="S13" s="1"/>
      <c r="T13" s="5"/>
    </row>
    <row r="14" spans="3:20" ht="12">
      <c r="C14" s="34" t="s">
        <v>45</v>
      </c>
      <c r="D14" s="83"/>
      <c r="E14" s="84"/>
      <c r="F14" s="93">
        <v>427.41200000000003</v>
      </c>
      <c r="G14" s="94">
        <v>521.59</v>
      </c>
      <c r="H14" s="95">
        <v>522</v>
      </c>
      <c r="I14" s="93">
        <v>301.927</v>
      </c>
      <c r="J14" s="94">
        <v>405.53</v>
      </c>
      <c r="K14" s="95">
        <v>406</v>
      </c>
      <c r="L14" s="93">
        <v>221.846</v>
      </c>
      <c r="M14" s="94">
        <v>165.33</v>
      </c>
      <c r="N14" s="95">
        <v>165</v>
      </c>
      <c r="O14" s="93">
        <v>96.361</v>
      </c>
      <c r="P14" s="94">
        <v>49.27</v>
      </c>
      <c r="Q14" s="95">
        <v>49</v>
      </c>
      <c r="R14" s="38" t="s">
        <v>2</v>
      </c>
      <c r="S14" s="1"/>
      <c r="T14" s="5"/>
    </row>
    <row r="15" spans="3:20" ht="12">
      <c r="C15" s="34" t="s">
        <v>46</v>
      </c>
      <c r="D15" s="83"/>
      <c r="E15" s="84"/>
      <c r="F15" s="93">
        <v>1316.3429999999998</v>
      </c>
      <c r="G15" s="94">
        <v>1238</v>
      </c>
      <c r="H15" s="95">
        <v>1130</v>
      </c>
      <c r="I15" s="93">
        <v>1163.557</v>
      </c>
      <c r="J15" s="94">
        <v>1105</v>
      </c>
      <c r="K15" s="95">
        <v>1080</v>
      </c>
      <c r="L15" s="93">
        <v>679</v>
      </c>
      <c r="M15" s="94">
        <v>669</v>
      </c>
      <c r="N15" s="95">
        <v>600</v>
      </c>
      <c r="O15" s="93">
        <v>526.214</v>
      </c>
      <c r="P15" s="94">
        <v>536</v>
      </c>
      <c r="Q15" s="95">
        <v>550</v>
      </c>
      <c r="R15" s="38" t="s">
        <v>17</v>
      </c>
      <c r="S15" s="1"/>
      <c r="T15" s="5"/>
    </row>
    <row r="16" spans="3:20" ht="12">
      <c r="C16" s="34" t="s">
        <v>47</v>
      </c>
      <c r="D16" s="83"/>
      <c r="E16" s="84"/>
      <c r="F16" s="93">
        <v>132.84199999999998</v>
      </c>
      <c r="G16" s="94">
        <v>147.39833333333598</v>
      </c>
      <c r="H16" s="95">
        <v>151.76419047619328</v>
      </c>
      <c r="I16" s="93">
        <v>379.145</v>
      </c>
      <c r="J16" s="94">
        <v>418.621733333335</v>
      </c>
      <c r="K16" s="95">
        <v>443.224276190478</v>
      </c>
      <c r="L16" s="93">
        <v>55.604</v>
      </c>
      <c r="M16" s="94">
        <v>59.904933333334</v>
      </c>
      <c r="N16" s="95">
        <v>58.8592476190483</v>
      </c>
      <c r="O16" s="93">
        <v>301.907</v>
      </c>
      <c r="P16" s="94">
        <v>331.128333333333</v>
      </c>
      <c r="Q16" s="95">
        <v>350.319333333333</v>
      </c>
      <c r="R16" s="38" t="s">
        <v>18</v>
      </c>
      <c r="S16" s="1"/>
      <c r="T16" s="5"/>
    </row>
    <row r="17" spans="3:20" ht="12">
      <c r="C17" s="34" t="s">
        <v>48</v>
      </c>
      <c r="D17" s="83"/>
      <c r="E17" s="84"/>
      <c r="F17" s="93">
        <v>345.687</v>
      </c>
      <c r="G17" s="94">
        <v>286.8175775318308</v>
      </c>
      <c r="H17" s="95">
        <v>286.8175775318308</v>
      </c>
      <c r="I17" s="93">
        <v>100</v>
      </c>
      <c r="J17" s="94">
        <v>100</v>
      </c>
      <c r="K17" s="95">
        <v>100</v>
      </c>
      <c r="L17" s="93">
        <v>345.882</v>
      </c>
      <c r="M17" s="94">
        <v>273.7093447676407</v>
      </c>
      <c r="N17" s="95">
        <v>273.7093447676407</v>
      </c>
      <c r="O17" s="93">
        <v>100.195</v>
      </c>
      <c r="P17" s="94">
        <v>86.89176723580987</v>
      </c>
      <c r="Q17" s="95">
        <v>86.89176723580987</v>
      </c>
      <c r="R17" s="38" t="s">
        <v>19</v>
      </c>
      <c r="S17" s="1"/>
      <c r="T17" s="5"/>
    </row>
    <row r="18" spans="3:20" ht="12">
      <c r="C18" s="34" t="s">
        <v>49</v>
      </c>
      <c r="D18" s="83"/>
      <c r="E18" s="84"/>
      <c r="F18" s="93">
        <v>196.20000000000005</v>
      </c>
      <c r="G18" s="94">
        <v>165</v>
      </c>
      <c r="H18" s="95">
        <v>165</v>
      </c>
      <c r="I18" s="93">
        <v>674</v>
      </c>
      <c r="J18" s="94">
        <v>650</v>
      </c>
      <c r="K18" s="95">
        <v>650</v>
      </c>
      <c r="L18" s="93">
        <v>76</v>
      </c>
      <c r="M18" s="94">
        <v>75</v>
      </c>
      <c r="N18" s="95">
        <v>75</v>
      </c>
      <c r="O18" s="93">
        <v>553.8</v>
      </c>
      <c r="P18" s="94">
        <v>560</v>
      </c>
      <c r="Q18" s="95">
        <v>560</v>
      </c>
      <c r="R18" s="38" t="s">
        <v>20</v>
      </c>
      <c r="S18" s="1"/>
      <c r="T18" s="5"/>
    </row>
    <row r="19" spans="3:20" ht="12">
      <c r="C19" s="34" t="s">
        <v>73</v>
      </c>
      <c r="D19" s="83"/>
      <c r="E19" s="84"/>
      <c r="F19" s="93">
        <v>110.10000000000002</v>
      </c>
      <c r="G19" s="94">
        <v>135.10000000000002</v>
      </c>
      <c r="H19" s="95">
        <v>135.10000000000002</v>
      </c>
      <c r="I19" s="93">
        <v>338.1</v>
      </c>
      <c r="J19" s="94">
        <v>338.1</v>
      </c>
      <c r="K19" s="95">
        <v>338.1</v>
      </c>
      <c r="L19" s="93">
        <v>6</v>
      </c>
      <c r="M19" s="94">
        <v>14</v>
      </c>
      <c r="N19" s="95">
        <v>14</v>
      </c>
      <c r="O19" s="93">
        <v>234</v>
      </c>
      <c r="P19" s="94">
        <v>217</v>
      </c>
      <c r="Q19" s="95">
        <v>217</v>
      </c>
      <c r="R19" s="38" t="s">
        <v>72</v>
      </c>
      <c r="S19" s="1"/>
      <c r="T19" s="5"/>
    </row>
    <row r="20" spans="3:20" ht="12">
      <c r="C20" s="34" t="s">
        <v>289</v>
      </c>
      <c r="D20" s="83"/>
      <c r="E20" s="84"/>
      <c r="F20" s="93">
        <v>2</v>
      </c>
      <c r="G20" s="94">
        <v>2</v>
      </c>
      <c r="H20" s="95">
        <v>2</v>
      </c>
      <c r="I20" s="93">
        <v>0</v>
      </c>
      <c r="J20" s="94">
        <v>0</v>
      </c>
      <c r="K20" s="95">
        <v>0</v>
      </c>
      <c r="L20" s="93">
        <v>2</v>
      </c>
      <c r="M20" s="94">
        <v>2</v>
      </c>
      <c r="N20" s="95">
        <v>2</v>
      </c>
      <c r="O20" s="93">
        <v>0</v>
      </c>
      <c r="P20" s="94">
        <v>0</v>
      </c>
      <c r="Q20" s="95">
        <v>0</v>
      </c>
      <c r="R20" s="38" t="s">
        <v>225</v>
      </c>
      <c r="S20" s="1"/>
      <c r="T20" s="5"/>
    </row>
    <row r="21" spans="3:20" ht="12">
      <c r="C21" s="34" t="s">
        <v>51</v>
      </c>
      <c r="D21" s="83"/>
      <c r="E21" s="84"/>
      <c r="F21" s="93">
        <v>222</v>
      </c>
      <c r="G21" s="94">
        <v>222</v>
      </c>
      <c r="H21" s="95">
        <v>227</v>
      </c>
      <c r="I21" s="93">
        <v>0</v>
      </c>
      <c r="J21" s="94">
        <v>0</v>
      </c>
      <c r="K21" s="95">
        <v>0</v>
      </c>
      <c r="L21" s="93">
        <v>286</v>
      </c>
      <c r="M21" s="94">
        <v>286</v>
      </c>
      <c r="N21" s="95">
        <v>292</v>
      </c>
      <c r="O21" s="93">
        <v>64</v>
      </c>
      <c r="P21" s="94">
        <v>64</v>
      </c>
      <c r="Q21" s="95">
        <v>65</v>
      </c>
      <c r="R21" s="38" t="s">
        <v>22</v>
      </c>
      <c r="S21" s="1"/>
      <c r="T21" s="5"/>
    </row>
    <row r="22" spans="3:20" ht="12">
      <c r="C22" s="34" t="s">
        <v>52</v>
      </c>
      <c r="D22" s="83"/>
      <c r="E22" s="84"/>
      <c r="F22" s="93">
        <v>655.3040000000001</v>
      </c>
      <c r="G22" s="94">
        <v>650</v>
      </c>
      <c r="H22" s="95">
        <v>760</v>
      </c>
      <c r="I22" s="93">
        <v>647.392</v>
      </c>
      <c r="J22" s="94">
        <v>650</v>
      </c>
      <c r="K22" s="95">
        <v>750</v>
      </c>
      <c r="L22" s="93">
        <v>301.58</v>
      </c>
      <c r="M22" s="94">
        <v>320</v>
      </c>
      <c r="N22" s="95">
        <v>350</v>
      </c>
      <c r="O22" s="93">
        <v>293.668</v>
      </c>
      <c r="P22" s="94">
        <v>320</v>
      </c>
      <c r="Q22" s="95">
        <v>340</v>
      </c>
      <c r="R22" s="38" t="s">
        <v>23</v>
      </c>
      <c r="S22" s="1"/>
      <c r="T22" s="5"/>
    </row>
    <row r="23" spans="3:20" ht="12">
      <c r="C23" s="34" t="s">
        <v>53</v>
      </c>
      <c r="D23" s="83"/>
      <c r="E23" s="84"/>
      <c r="F23" s="93">
        <v>45.996</v>
      </c>
      <c r="G23" s="94">
        <v>37</v>
      </c>
      <c r="H23" s="95">
        <v>41</v>
      </c>
      <c r="I23" s="93">
        <v>0</v>
      </c>
      <c r="J23" s="94">
        <v>0</v>
      </c>
      <c r="K23" s="95">
        <v>0</v>
      </c>
      <c r="L23" s="93">
        <v>49.805</v>
      </c>
      <c r="M23" s="94">
        <v>40</v>
      </c>
      <c r="N23" s="95">
        <v>45</v>
      </c>
      <c r="O23" s="93">
        <v>3.809</v>
      </c>
      <c r="P23" s="94">
        <v>3</v>
      </c>
      <c r="Q23" s="95">
        <v>4</v>
      </c>
      <c r="R23" s="38" t="s">
        <v>3</v>
      </c>
      <c r="S23" s="1"/>
      <c r="T23" s="5"/>
    </row>
    <row r="24" spans="3:20" ht="12">
      <c r="C24" s="34" t="s">
        <v>224</v>
      </c>
      <c r="D24" s="83"/>
      <c r="E24" s="84"/>
      <c r="F24" s="93">
        <v>40</v>
      </c>
      <c r="G24" s="94">
        <v>35</v>
      </c>
      <c r="H24" s="95">
        <v>41</v>
      </c>
      <c r="I24" s="93">
        <v>0</v>
      </c>
      <c r="J24" s="94">
        <v>0</v>
      </c>
      <c r="K24" s="95">
        <v>0</v>
      </c>
      <c r="L24" s="93">
        <v>41</v>
      </c>
      <c r="M24" s="94">
        <v>36</v>
      </c>
      <c r="N24" s="95">
        <v>42</v>
      </c>
      <c r="O24" s="93">
        <v>1</v>
      </c>
      <c r="P24" s="94">
        <v>1</v>
      </c>
      <c r="Q24" s="95">
        <v>1</v>
      </c>
      <c r="R24" s="38" t="s">
        <v>223</v>
      </c>
      <c r="S24" s="1"/>
      <c r="T24" s="5"/>
    </row>
    <row r="25" spans="3:20" ht="12">
      <c r="C25" s="34" t="s">
        <v>54</v>
      </c>
      <c r="D25" s="83"/>
      <c r="E25" s="84"/>
      <c r="F25" s="93">
        <v>47.574000000000005</v>
      </c>
      <c r="G25" s="94">
        <v>57.5</v>
      </c>
      <c r="H25" s="95">
        <v>60</v>
      </c>
      <c r="I25" s="93">
        <v>0</v>
      </c>
      <c r="J25" s="94">
        <v>0</v>
      </c>
      <c r="K25" s="95">
        <v>0</v>
      </c>
      <c r="L25" s="93">
        <v>48.45</v>
      </c>
      <c r="M25" s="94">
        <v>60</v>
      </c>
      <c r="N25" s="95">
        <v>63</v>
      </c>
      <c r="O25" s="93">
        <v>0.876</v>
      </c>
      <c r="P25" s="94">
        <v>2.5</v>
      </c>
      <c r="Q25" s="95">
        <v>3</v>
      </c>
      <c r="R25" s="38" t="s">
        <v>24</v>
      </c>
      <c r="S25" s="1"/>
      <c r="T25" s="5"/>
    </row>
    <row r="26" spans="3:20" ht="12">
      <c r="C26" s="34" t="s">
        <v>55</v>
      </c>
      <c r="D26" s="83"/>
      <c r="E26" s="84"/>
      <c r="F26" s="93">
        <v>30.93468143561207</v>
      </c>
      <c r="G26" s="94">
        <v>24</v>
      </c>
      <c r="H26" s="95">
        <v>24</v>
      </c>
      <c r="I26" s="93">
        <v>0</v>
      </c>
      <c r="J26" s="94">
        <v>0</v>
      </c>
      <c r="K26" s="95">
        <v>0</v>
      </c>
      <c r="L26" s="93">
        <v>32.9186028426073</v>
      </c>
      <c r="M26" s="94">
        <v>26</v>
      </c>
      <c r="N26" s="95">
        <v>26</v>
      </c>
      <c r="O26" s="93">
        <v>1.98392140699523</v>
      </c>
      <c r="P26" s="94">
        <v>2</v>
      </c>
      <c r="Q26" s="95">
        <v>2</v>
      </c>
      <c r="R26" s="38" t="s">
        <v>25</v>
      </c>
      <c r="S26" s="1"/>
      <c r="T26" s="5"/>
    </row>
    <row r="27" spans="3:20" ht="12">
      <c r="C27" s="34" t="s">
        <v>56</v>
      </c>
      <c r="D27" s="83"/>
      <c r="E27" s="84"/>
      <c r="F27" s="93">
        <v>26.009</v>
      </c>
      <c r="G27" s="94">
        <v>15.242849999999997</v>
      </c>
      <c r="H27" s="95">
        <v>15.242849999999997</v>
      </c>
      <c r="I27" s="93">
        <v>2.984</v>
      </c>
      <c r="J27" s="94">
        <v>2.6856</v>
      </c>
      <c r="K27" s="95">
        <v>2.6856</v>
      </c>
      <c r="L27" s="93">
        <v>35.14</v>
      </c>
      <c r="M27" s="94">
        <v>33.0316</v>
      </c>
      <c r="N27" s="95">
        <v>33.0316</v>
      </c>
      <c r="O27" s="93">
        <v>12.115</v>
      </c>
      <c r="P27" s="94">
        <v>20.47435</v>
      </c>
      <c r="Q27" s="95">
        <v>20.47435</v>
      </c>
      <c r="R27" s="38" t="s">
        <v>26</v>
      </c>
      <c r="S27" s="1"/>
      <c r="T27" s="5"/>
    </row>
    <row r="28" spans="3:20" ht="12">
      <c r="C28" s="34" t="s">
        <v>57</v>
      </c>
      <c r="D28" s="83"/>
      <c r="E28" s="84"/>
      <c r="F28" s="93">
        <v>94.06400000000001</v>
      </c>
      <c r="G28" s="94">
        <v>92</v>
      </c>
      <c r="H28" s="95">
        <v>92</v>
      </c>
      <c r="I28" s="93">
        <v>0</v>
      </c>
      <c r="J28" s="94">
        <v>0</v>
      </c>
      <c r="K28" s="95">
        <v>0</v>
      </c>
      <c r="L28" s="93">
        <v>96.864</v>
      </c>
      <c r="M28" s="94">
        <v>95</v>
      </c>
      <c r="N28" s="95">
        <v>95</v>
      </c>
      <c r="O28" s="93">
        <v>2.8</v>
      </c>
      <c r="P28" s="94">
        <v>3</v>
      </c>
      <c r="Q28" s="95">
        <v>3</v>
      </c>
      <c r="R28" s="38" t="s">
        <v>27</v>
      </c>
      <c r="S28" s="1"/>
      <c r="T28" s="5"/>
    </row>
    <row r="29" spans="3:20" ht="12">
      <c r="C29" s="34" t="s">
        <v>58</v>
      </c>
      <c r="D29" s="83"/>
      <c r="E29" s="84"/>
      <c r="F29" s="93">
        <v>95</v>
      </c>
      <c r="G29" s="94">
        <v>95</v>
      </c>
      <c r="H29" s="95">
        <v>95</v>
      </c>
      <c r="I29" s="93">
        <v>0</v>
      </c>
      <c r="J29" s="94">
        <v>0</v>
      </c>
      <c r="K29" s="95">
        <v>0</v>
      </c>
      <c r="L29" s="93">
        <v>96</v>
      </c>
      <c r="M29" s="94">
        <v>96</v>
      </c>
      <c r="N29" s="95">
        <v>96</v>
      </c>
      <c r="O29" s="93">
        <v>1</v>
      </c>
      <c r="P29" s="94">
        <v>1</v>
      </c>
      <c r="Q29" s="95">
        <v>1</v>
      </c>
      <c r="R29" s="38" t="s">
        <v>28</v>
      </c>
      <c r="S29" s="1"/>
      <c r="T29" s="5"/>
    </row>
    <row r="30" spans="3:20" ht="12.75" thickBot="1">
      <c r="C30" s="34" t="s">
        <v>59</v>
      </c>
      <c r="D30" s="83"/>
      <c r="E30" s="84"/>
      <c r="F30" s="93">
        <v>773.337268700066</v>
      </c>
      <c r="G30" s="94">
        <v>757.601</v>
      </c>
      <c r="H30" s="95">
        <v>757.601</v>
      </c>
      <c r="I30" s="93">
        <v>597.601</v>
      </c>
      <c r="J30" s="94">
        <v>597.601</v>
      </c>
      <c r="K30" s="95">
        <v>597.601</v>
      </c>
      <c r="L30" s="93">
        <v>365.408222915239</v>
      </c>
      <c r="M30" s="94">
        <v>350</v>
      </c>
      <c r="N30" s="95">
        <v>350</v>
      </c>
      <c r="O30" s="93">
        <v>189.671954215173</v>
      </c>
      <c r="P30" s="94">
        <v>190</v>
      </c>
      <c r="Q30" s="95">
        <v>190</v>
      </c>
      <c r="R30" s="38" t="s">
        <v>30</v>
      </c>
      <c r="S30" s="1"/>
      <c r="T30" s="5"/>
    </row>
    <row r="31" spans="3:20" ht="13.5" thickBot="1" thickTop="1">
      <c r="C31" s="14" t="s">
        <v>4</v>
      </c>
      <c r="D31" s="87"/>
      <c r="E31" s="88"/>
      <c r="F31" s="68">
        <v>5267.525750135679</v>
      </c>
      <c r="G31" s="69">
        <v>5060.049760865166</v>
      </c>
      <c r="H31" s="70">
        <v>5092.325618008023</v>
      </c>
      <c r="I31" s="68">
        <v>4893.706</v>
      </c>
      <c r="J31" s="69">
        <v>4887.638333333334</v>
      </c>
      <c r="K31" s="70">
        <v>5022.610876190478</v>
      </c>
      <c r="L31" s="68">
        <v>3199.878525757846</v>
      </c>
      <c r="M31" s="69">
        <v>2956.375878100974</v>
      </c>
      <c r="N31" s="70">
        <v>2937.600192386689</v>
      </c>
      <c r="O31" s="68">
        <v>2826.058775622169</v>
      </c>
      <c r="P31" s="69">
        <v>2783.9644505691426</v>
      </c>
      <c r="Q31" s="70">
        <v>2867.885450569143</v>
      </c>
      <c r="R31" s="14" t="s">
        <v>4</v>
      </c>
      <c r="S31" s="12"/>
      <c r="T31" s="13"/>
    </row>
    <row r="32" spans="3:20" ht="13.5" thickBot="1" thickTop="1">
      <c r="C32" s="34" t="s">
        <v>60</v>
      </c>
      <c r="D32" s="83"/>
      <c r="E32" s="84"/>
      <c r="F32" s="93">
        <v>7.352</v>
      </c>
      <c r="G32" s="94">
        <v>5.184</v>
      </c>
      <c r="H32" s="95">
        <v>5.184</v>
      </c>
      <c r="I32" s="93">
        <v>0</v>
      </c>
      <c r="J32" s="94">
        <v>0</v>
      </c>
      <c r="K32" s="95">
        <v>0</v>
      </c>
      <c r="L32" s="93">
        <v>7.352</v>
      </c>
      <c r="M32" s="94">
        <v>5.184</v>
      </c>
      <c r="N32" s="95">
        <v>5.184</v>
      </c>
      <c r="O32" s="93">
        <v>0</v>
      </c>
      <c r="P32" s="94">
        <v>0</v>
      </c>
      <c r="Q32" s="95">
        <v>0</v>
      </c>
      <c r="R32" s="38" t="s">
        <v>31</v>
      </c>
      <c r="S32" s="1"/>
      <c r="T32" s="5"/>
    </row>
    <row r="33" spans="3:20" ht="13.5" thickBot="1" thickTop="1">
      <c r="C33" s="14" t="s">
        <v>221</v>
      </c>
      <c r="D33" s="87"/>
      <c r="E33" s="88"/>
      <c r="F33" s="68" t="e">
        <v>#N/A</v>
      </c>
      <c r="G33" s="69" t="e">
        <v>#N/A</v>
      </c>
      <c r="H33" s="70" t="e">
        <v>#N/A</v>
      </c>
      <c r="I33" s="68" t="e">
        <v>#N/A</v>
      </c>
      <c r="J33" s="69" t="e">
        <v>#N/A</v>
      </c>
      <c r="K33" s="70" t="e">
        <v>#N/A</v>
      </c>
      <c r="L33" s="68" t="e">
        <v>#N/A</v>
      </c>
      <c r="M33" s="69" t="e">
        <v>#N/A</v>
      </c>
      <c r="N33" s="70" t="e">
        <v>#N/A</v>
      </c>
      <c r="O33" s="68" t="e">
        <v>#N/A</v>
      </c>
      <c r="P33" s="69" t="e">
        <v>#N/A</v>
      </c>
      <c r="Q33" s="70">
        <v>0</v>
      </c>
      <c r="R33" s="14" t="s">
        <v>222</v>
      </c>
      <c r="S33" s="12"/>
      <c r="T33" s="13"/>
    </row>
    <row r="34" spans="3:20" ht="12.75" thickTop="1">
      <c r="C34" s="80" t="s">
        <v>61</v>
      </c>
      <c r="D34" s="81"/>
      <c r="E34" s="82"/>
      <c r="F34" s="90">
        <v>1545.5779999999997</v>
      </c>
      <c r="G34" s="91">
        <v>1252.9077275330687</v>
      </c>
      <c r="H34" s="92">
        <v>1152.5198184351336</v>
      </c>
      <c r="I34" s="90">
        <v>7269.91</v>
      </c>
      <c r="J34" s="91">
        <v>6820.45111249725</v>
      </c>
      <c r="K34" s="92">
        <v>6798.1559086333</v>
      </c>
      <c r="L34" s="90">
        <v>81.776</v>
      </c>
      <c r="M34" s="91">
        <v>64.6632911966594</v>
      </c>
      <c r="N34" s="92">
        <v>60.6195249979334</v>
      </c>
      <c r="O34" s="90">
        <v>5806.108</v>
      </c>
      <c r="P34" s="91">
        <v>5632.20667616084</v>
      </c>
      <c r="Q34" s="92">
        <v>5706.2556151961</v>
      </c>
      <c r="R34" s="42" t="s">
        <v>1</v>
      </c>
      <c r="S34" s="3"/>
      <c r="T34" s="4"/>
    </row>
    <row r="35" spans="3:20" ht="12.75" thickBot="1">
      <c r="C35" s="56" t="s">
        <v>62</v>
      </c>
      <c r="D35" s="85"/>
      <c r="E35" s="86"/>
      <c r="F35" s="96">
        <v>19658.13</v>
      </c>
      <c r="G35" s="97">
        <v>19834</v>
      </c>
      <c r="H35" s="98">
        <v>20197</v>
      </c>
      <c r="I35" s="96">
        <v>13592</v>
      </c>
      <c r="J35" s="97">
        <v>13783</v>
      </c>
      <c r="K35" s="98">
        <v>14059</v>
      </c>
      <c r="L35" s="96">
        <v>6197.94</v>
      </c>
      <c r="M35" s="97">
        <v>6236</v>
      </c>
      <c r="N35" s="98">
        <v>6326</v>
      </c>
      <c r="O35" s="96">
        <v>131.81</v>
      </c>
      <c r="P35" s="97">
        <v>185</v>
      </c>
      <c r="Q35" s="98">
        <v>188</v>
      </c>
      <c r="R35" s="57" t="s">
        <v>32</v>
      </c>
      <c r="S35" s="8"/>
      <c r="T35" s="9"/>
    </row>
    <row r="36" spans="3:20" ht="13.5" thickBot="1" thickTop="1">
      <c r="C36" s="14" t="s">
        <v>5</v>
      </c>
      <c r="D36" s="12"/>
      <c r="E36" s="13"/>
      <c r="F36" s="68">
        <v>21203.708000000002</v>
      </c>
      <c r="G36" s="69">
        <v>21086.907727533067</v>
      </c>
      <c r="H36" s="70">
        <v>21349.519818435132</v>
      </c>
      <c r="I36" s="68">
        <v>20861.91</v>
      </c>
      <c r="J36" s="69">
        <v>20603.45111249725</v>
      </c>
      <c r="K36" s="70">
        <v>20857.1559086333</v>
      </c>
      <c r="L36" s="68">
        <v>6279.715999999999</v>
      </c>
      <c r="M36" s="69">
        <v>6300.663291196659</v>
      </c>
      <c r="N36" s="70">
        <v>6386.619524997934</v>
      </c>
      <c r="O36" s="68">
        <v>5937.918000000001</v>
      </c>
      <c r="P36" s="69">
        <v>5817.20667616084</v>
      </c>
      <c r="Q36" s="70">
        <v>5894.2556151961</v>
      </c>
      <c r="R36" s="17" t="s">
        <v>63</v>
      </c>
      <c r="S36" s="8"/>
      <c r="T36" s="9"/>
    </row>
    <row r="37" ht="12.75" thickTop="1"/>
  </sheetData>
  <sheetProtection/>
  <mergeCells count="12">
    <mergeCell ref="C7:E7"/>
    <mergeCell ref="F7:H7"/>
    <mergeCell ref="I7:K7"/>
    <mergeCell ref="L7:N7"/>
    <mergeCell ref="O7:Q7"/>
    <mergeCell ref="R7:T7"/>
    <mergeCell ref="C2:T2"/>
    <mergeCell ref="F3:K3"/>
    <mergeCell ref="L3:Q3"/>
    <mergeCell ref="C4:T4"/>
    <mergeCell ref="K5:L5"/>
    <mergeCell ref="F6:H6"/>
  </mergeCells>
  <conditionalFormatting sqref="C9:R36">
    <cfRule type="expression" priority="1" dxfId="0" stopIfTrue="1">
      <formula>AA9&gt;2</formula>
    </cfRule>
  </conditionalFormatting>
  <printOptions/>
  <pageMargins left="0.7" right="0.7" top="0.75" bottom="0.75" header="0.3" footer="0.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UN-GENEVA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McCusker 24/9/2000</dc:creator>
  <cp:keywords/>
  <dc:description/>
  <cp:lastModifiedBy>Subashini Narasimhan</cp:lastModifiedBy>
  <cp:lastPrinted>2021-12-03T14:00:36Z</cp:lastPrinted>
  <dcterms:created xsi:type="dcterms:W3CDTF">2000-09-25T12:48:04Z</dcterms:created>
  <dcterms:modified xsi:type="dcterms:W3CDTF">2023-12-08T16:58:45Z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