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huzh\Desktop\UN\Replies for website\2019 Replies\Cleaned file\"/>
    </mc:Choice>
  </mc:AlternateContent>
  <xr:revisionPtr revIDLastSave="0" documentId="13_ncr:1_{97A6C6C6-DACC-40DC-9CDC-83ED313EFD3D}" xr6:coauthVersionLast="46" xr6:coauthVersionMax="46" xr10:uidLastSave="{00000000-0000-0000-0000-000000000000}"/>
  <bookViews>
    <workbookView xWindow="-108" yWindow="-108" windowWidth="23256" windowHeight="12576" tabRatio="787" xr2:uid="{00000000-000D-0000-FFFF-FFFF00000000}"/>
  </bookViews>
  <sheets>
    <sheet name="JQ1|Primary Products|Production" sheetId="1" r:id="rId1"/>
    <sheet name="JQ2 | Primary Products | Trade" sheetId="2" r:id="rId2"/>
    <sheet name="JQ3 | Secondary Products| Trade" sheetId="23" r:id="rId3"/>
    <sheet name="ECE-EU | Species | Trade" sheetId="51" r:id="rId4"/>
  </sheets>
  <definedNames>
    <definedName name="_xlnm.Print_Area" localSheetId="3">'ECE-EU | Species | Trade'!$A$2:$M$43</definedName>
    <definedName name="_xlnm.Print_Area" localSheetId="0">'JQ1|Primary Products|Production'!$A$1:$E$81</definedName>
    <definedName name="_xlnm.Print_Area" localSheetId="1">'JQ2 | Primary Products | Trade'!$A$2:$K$69</definedName>
    <definedName name="_xlnm.Print_Area" localSheetId="2">'JQ3 | Secondary Products| Trade'!$A$2:$F$34</definedName>
    <definedName name="_xlnm.Print_Titles" localSheetId="0">'JQ1|Primary Products|Production'!$1:$11</definedName>
    <definedName name="Z_E59B5840_EF58_11D3_B672_B1E0953C1B26_.wvu.PrintArea" localSheetId="0" hidden="1">'JQ1|Primary Products|Production'!$A$1:$E$81</definedName>
    <definedName name="Z_E59B5840_EF58_11D3_B672_B1E0953C1B26_.wvu.PrintArea" localSheetId="1" hidden="1">'JQ2 | Primary Products | Trade'!$A$2:$K$70</definedName>
    <definedName name="Z_E59B5840_EF58_11D3_B672_B1E0953C1B26_.wvu.PrintTitles" localSheetId="0" hidden="1">'JQ1|Primary Products|Production'!$1:$11</definedName>
    <definedName name="Z_E59B5840_EF58_11D3_B672_B1E0953C1B26_.wvu.Rows" localSheetId="0" hidden="1">'JQ1|Primary Products|Production'!#REF!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K19" i="1"/>
  <c r="K21" i="1" l="1"/>
  <c r="AF28" i="51" l="1"/>
  <c r="AF22" i="51"/>
  <c r="AF16" i="51"/>
  <c r="AF19" i="5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U14" i="1" s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V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7" i="1"/>
  <c r="L48" i="1"/>
  <c r="K48" i="1"/>
  <c r="K47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L18" i="1"/>
  <c r="K18" i="1"/>
  <c r="L17" i="1"/>
  <c r="K17" i="1"/>
  <c r="K14" i="1"/>
  <c r="K13" i="1"/>
  <c r="U17" i="1" l="1"/>
  <c r="U15" i="1"/>
  <c r="S22" i="1"/>
  <c r="T22" i="1"/>
  <c r="U16" i="1"/>
  <c r="U20" i="1"/>
  <c r="U18" i="1"/>
  <c r="U21" i="1"/>
  <c r="S23" i="1"/>
  <c r="U19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AM28" i="51"/>
  <c r="AL28" i="51"/>
  <c r="AK28" i="51"/>
  <c r="AJ28" i="51"/>
  <c r="AI28" i="51"/>
  <c r="AH28" i="51"/>
  <c r="AG28" i="51"/>
  <c r="AM22" i="51"/>
  <c r="AL22" i="51"/>
  <c r="AK22" i="51"/>
  <c r="AJ22" i="51"/>
  <c r="AI22" i="51"/>
  <c r="AH22" i="51"/>
  <c r="AG22" i="51"/>
  <c r="AM19" i="51"/>
  <c r="AL19" i="51"/>
  <c r="AK19" i="51"/>
  <c r="AJ19" i="51"/>
  <c r="AI19" i="51"/>
  <c r="AH19" i="51"/>
  <c r="AG19" i="51"/>
  <c r="AM16" i="51"/>
  <c r="AL16" i="51"/>
  <c r="AK16" i="51"/>
  <c r="AJ16" i="51"/>
  <c r="AI16" i="51"/>
  <c r="AH16" i="51"/>
  <c r="AG16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U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AH13" i="51" l="1"/>
  <c r="T23" i="1"/>
  <c r="U23" i="1" s="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<sst xmlns="http://schemas.openxmlformats.org/spreadsheetml/2006/main" count="1045" uniqueCount="285">
  <si>
    <t xml:space="preserve"> </t>
  </si>
  <si>
    <t xml:space="preserve"> Quantity</t>
  </si>
  <si>
    <t>I M P O R T</t>
  </si>
  <si>
    <t>Coniferous</t>
  </si>
  <si>
    <t>Non-Coniferous</t>
  </si>
  <si>
    <t>E X P O R T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</si>
  <si>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</si>
  <si>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</si>
  <si>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</si>
  <si>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</si>
  <si>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</si>
  <si>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</si>
  <si>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</si>
  <si>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</si>
  <si>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</si>
  <si>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</si>
  <si>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</si>
  <si>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</si>
  <si>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</si>
  <si>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</si>
  <si>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</si>
  <si>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</si>
  <si>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</si>
  <si>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</si>
  <si>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</si>
  <si>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code</t>
  </si>
  <si>
    <t>Removals and Production</t>
  </si>
  <si>
    <t>OTHER INDUSTRIAL ROUNDWOOD</t>
  </si>
  <si>
    <t>WOOD CHARCOAL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</si>
  <si>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</si>
  <si>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</si>
  <si>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</si>
  <si>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</si>
  <si>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</si>
  <si>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</si>
  <si>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</si>
  <si>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</si>
  <si>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</si>
  <si>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</si>
  <si>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</si>
  <si>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</si>
  <si>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</si>
  <si>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</si>
  <si>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</si>
  <si>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RECOVERED FIBRE PULP</t>
  </si>
  <si>
    <t>Trade</t>
  </si>
  <si>
    <t>GRAPHIC PAPERS</t>
  </si>
  <si>
    <t>UNCOATED MECHANICAL</t>
  </si>
  <si>
    <t>UNCOATED WOODFREE</t>
  </si>
  <si>
    <t>COATED PAPERS</t>
  </si>
  <si>
    <t>PACKAGING MATERIALS</t>
  </si>
  <si>
    <t>CASE MATERIALS</t>
  </si>
  <si>
    <t>WRAPPING PAPERS</t>
  </si>
  <si>
    <t>OTHER PAPERS MAINLY FOR PACKAGING</t>
  </si>
  <si>
    <t>PULP FROM FIBRES OTHER THAN WOOD</t>
  </si>
  <si>
    <t>1.1.NC</t>
  </si>
  <si>
    <t>1.2.NC</t>
  </si>
  <si>
    <t>1.2.1.NC</t>
  </si>
  <si>
    <t>1.2.2.NC</t>
  </si>
  <si>
    <t>1.2.3.NC</t>
  </si>
  <si>
    <t>WOOD CHIPS AND PARTICLES</t>
  </si>
  <si>
    <t>1000 mt</t>
  </si>
  <si>
    <t>Country:</t>
  </si>
  <si>
    <t>of which: Tropical</t>
  </si>
  <si>
    <t>Non-coniferous</t>
  </si>
  <si>
    <t>1.2.NC.T</t>
  </si>
  <si>
    <t>Value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</si>
  <si>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</si>
  <si>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</si>
  <si>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</si>
  <si>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</si>
  <si>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</si>
  <si>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Apparent Consumption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</si>
  <si>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</si>
  <si>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</si>
  <si>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</si>
  <si>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</si>
  <si>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</si>
  <si>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</si>
  <si>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</si>
  <si>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Checks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</si>
  <si>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</si>
  <si>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</si>
  <si>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</si>
  <si>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</si>
  <si>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</si>
  <si>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</si>
  <si>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</si>
  <si>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</si>
  <si>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</si>
  <si>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</si>
  <si>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</si>
  <si>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</si>
  <si>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</si>
  <si>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</si>
  <si>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</si>
  <si>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</si>
  <si>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</si>
  <si>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t>WOOD FUEL (INCLUDING WOOD FOR CHARCOAL)</t>
  </si>
  <si>
    <t>3.1</t>
  </si>
  <si>
    <t>3.2</t>
  </si>
  <si>
    <t>WOOD CHIPS, PARTICLES AND RESIDUES</t>
  </si>
  <si>
    <t>WOOD RESIDUES (INCLUDING WOOD FOR AGGLOMERATES)</t>
  </si>
  <si>
    <t>WOOD PELLETS</t>
  </si>
  <si>
    <t>WOOD PELLETS AND OTHER AGGLOMERATES</t>
  </si>
  <si>
    <t>OTHER AGGLOMERATES</t>
  </si>
  <si>
    <t>CHEMICAL WOOD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</si>
  <si>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</si>
  <si>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</si>
  <si>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</si>
  <si>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</si>
  <si>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</si>
  <si>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</si>
  <si>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</si>
  <si>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</si>
  <si>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</si>
  <si>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</si>
  <si>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</si>
  <si>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</si>
  <si>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</si>
  <si>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</si>
  <si>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</si>
  <si>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</si>
  <si>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</si>
  <si>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HOUSEHOLD AND SANITARY PAPERS</t>
  </si>
  <si>
    <t>OTHER PAPER AND PAPERBOARD N.E.S. (NOT ELSEWHERE SPECIFIED)</t>
  </si>
  <si>
    <t>8.1</t>
  </si>
  <si>
    <t>8.2</t>
  </si>
  <si>
    <t>9</t>
  </si>
  <si>
    <t>10.2</t>
  </si>
  <si>
    <t>12.1</t>
  </si>
  <si>
    <t>INDUSTRIAL ROUNDWOOD</t>
  </si>
  <si>
    <t>ROUNDWOOD (WOOD IN THE ROUGH)</t>
  </si>
  <si>
    <t>MEDIUM/HIGH DENSITY FIBREBOARD (MDF/HDF)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</si>
  <si>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</si>
  <si>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</si>
  <si>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</si>
  <si>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</si>
  <si>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</si>
  <si>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</si>
  <si>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</si>
  <si>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</si>
  <si>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</si>
  <si>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</si>
  <si>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</si>
  <si>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</si>
  <si>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</si>
  <si>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</si>
  <si>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</si>
  <si>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</si>
  <si>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</si>
  <si>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</si>
  <si>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</si>
  <si>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</si>
  <si>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</si>
  <si>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</si>
  <si>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</si>
  <si>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</si>
  <si>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</si>
  <si>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</si>
  <si>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</si>
  <si>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</si>
  <si>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</si>
  <si>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RECOVERED POST-CONSUMER WOOD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</si>
  <si>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</si>
  <si>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</si>
  <si>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</si>
  <si>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</si>
  <si>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</si>
  <si>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</si>
  <si>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</si>
  <si>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</si>
  <si>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</si>
  <si>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</si>
  <si>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</si>
  <si>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</si>
  <si>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</si>
  <si>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</si>
  <si>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</si>
  <si>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</si>
  <si>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</si>
  <si>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</si>
  <si>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</si>
  <si>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</si>
  <si>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</si>
  <si>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MECHANICAL AND SEMI-CHEMICAL WOOD PULP</t>
  </si>
  <si>
    <t>9.2</t>
  </si>
  <si>
    <t>9.2.1</t>
  </si>
  <si>
    <t>9.2.1.1</t>
  </si>
  <si>
    <t>SULPHATE PULP</t>
  </si>
  <si>
    <t>of which: BLEACHED</t>
  </si>
  <si>
    <t>SULPHITE PULP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</si>
  <si>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</si>
  <si>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</si>
  <si>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</si>
  <si>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</si>
  <si>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</si>
  <si>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</si>
  <si>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</si>
  <si>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</si>
  <si>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</si>
  <si>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</si>
  <si>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</si>
  <si>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</si>
  <si>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</si>
  <si>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</si>
  <si>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</si>
  <si>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</si>
  <si>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</si>
  <si>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</si>
  <si>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PREFABRICATED BUILDINGS OF WOOD</t>
  </si>
  <si>
    <t>14.5.1</t>
  </si>
  <si>
    <t>14.5.2</t>
  </si>
  <si>
    <t>14.5.3</t>
  </si>
  <si>
    <t>HS2017</t>
  </si>
  <si>
    <t>SAWNWOOD (INCLUDING SLEEPERS)</t>
  </si>
  <si>
    <t>4403.11/21/22/23/24/25/26</t>
  </si>
  <si>
    <t>4406.11/91  4407.11/12/19</t>
  </si>
  <si>
    <t>4406.12/92  4407.21/22/25/26/27/28/29/91/92/93/94/95/96/97/99</t>
  </si>
  <si>
    <t>CN2017</t>
  </si>
  <si>
    <t>ex4403.11</t>
  </si>
  <si>
    <t>4403.23/24</t>
  </si>
  <si>
    <t>4403.25/26</t>
  </si>
  <si>
    <r>
      <t>of which: Oak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</si>
  <si>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</si>
  <si>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</si>
  <si>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r>
      <t>of which: Poplar/Aspen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</si>
  <si>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>of which: Fir/Spruce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</si>
  <si>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of which: Pine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</si>
  <si>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of which: Maple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</si>
  <si>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of which: Cherry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</si>
  <si>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of which: Ash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</si>
  <si>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t>4403.95/96</t>
  </si>
  <si>
    <r>
      <t>Fir/Spruce (</t>
    </r>
    <r>
      <rPr>
        <i/>
        <sz val="11"/>
        <rFont val="Univers"/>
        <family val="2"/>
      </rPr>
      <t xml:space="preserve">Abies </t>
    </r>
    <r>
      <rPr>
        <sz val="11"/>
        <rFont val="Univers"/>
        <family val="2"/>
      </rPr>
      <t>spp.</t>
    </r>
    <r>
      <rPr>
        <i/>
        <sz val="11"/>
        <rFont val="Univers"/>
        <family val="2"/>
      </rPr>
      <t xml:space="preserve">, Picea </t>
    </r>
    <r>
      <rPr>
        <sz val="11"/>
        <rFont val="Univers"/>
        <family val="2"/>
      </rPr>
      <t>spp.</t>
    </r>
    <r>
      <rPr>
        <sz val="11"/>
        <rFont val="Univers"/>
        <family val="2"/>
      </rPr>
      <t>)</t>
    </r>
  </si>
  <si>
    <t>PRIMARY PRODUCTS</t>
  </si>
  <si>
    <r>
      <rPr>
        <b/>
        <sz val="14"/>
        <rFont val="Univers"/>
        <family val="2"/>
      </rPr>
      <t>FOREST SECTOR QUESTIONNAIRE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JQ1</t>
    </r>
  </si>
  <si>
    <r>
      <rPr>
        <b/>
        <sz val="14"/>
        <rFont val="Univers"/>
        <family val="2"/>
      </rPr>
      <t xml:space="preserve">FOREST SECTOR QUESTIONNAIRE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JQ2</t>
    </r>
  </si>
  <si>
    <r>
      <t>Pine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</si>
  <si>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4403 21 10</t>
  </si>
  <si>
    <t>4403.21/22</t>
  </si>
  <si>
    <t>4403.12/41/49/91/93/94
4403.95/96/97/98/99</t>
  </si>
  <si>
    <t>4403 25 10</t>
  </si>
  <si>
    <t>4403 95 10</t>
  </si>
  <si>
    <r>
      <t>of which: Oak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</si>
  <si>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Beech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</si>
  <si>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Birch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</si>
  <si>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</si>
  <si>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t>ex4403.12</t>
  </si>
  <si>
    <r>
      <t>of which: Poplar/Aspen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</si>
  <si>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of which: Eucalyptus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</si>
  <si>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t>SECONDARY PROCESSED PRODUCTS</t>
  </si>
  <si>
    <t>4403 23 10</t>
  </si>
  <si>
    <r>
      <rPr>
        <b/>
        <sz val="14"/>
        <rFont val="Univers"/>
        <family val="2"/>
      </rPr>
      <t>FOREST SECTOR QUESTIONNAIRE</t>
    </r>
    <r>
      <rPr>
        <b/>
        <sz val="24"/>
        <rFont val="Univers"/>
        <family val="2"/>
      </rPr>
      <t xml:space="preserve"> JQ3</t>
    </r>
  </si>
  <si>
    <t>This table highlights discrepancies between items and sub-items. Please verify your data for any non-zero figure!</t>
  </si>
  <si>
    <t>This table highlights discrepancies between production and trade. For any negative number, indicating greater net exports than production, please verify your data!</t>
  </si>
  <si>
    <t>Sawnwood production</t>
  </si>
  <si>
    <t>veneer production</t>
  </si>
  <si>
    <r>
      <rPr>
        <b/>
        <sz val="14"/>
        <rFont val="Univers"/>
        <family val="2"/>
      </rPr>
      <t xml:space="preserve">FOREST SECTOR QUESTIONNAIRE </t>
    </r>
    <r>
      <rPr>
        <b/>
        <sz val="24"/>
        <rFont val="Univers"/>
        <family val="2"/>
      </rPr>
      <t>ECE/EU Species Trade</t>
    </r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</si>
  <si>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</si>
  <si>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ex4403 11 00 
</t>
    </r>
    <r>
      <rPr>
        <b/>
        <sz val="11"/>
        <rFont val="Univers"/>
        <family val="2"/>
      </rPr>
      <t>4403 21 90
4403 22 00</t>
    </r>
  </si>
  <si>
    <r>
      <t xml:space="preserve">ex4403 11 00 
</t>
    </r>
    <r>
      <rPr>
        <b/>
        <sz val="11"/>
        <rFont val="Univers"/>
        <family val="2"/>
      </rPr>
      <t>4403 25 90
4403 26 00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</si>
  <si>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</si>
  <si>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</si>
  <si>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</si>
  <si>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 xml:space="preserve">ex4403.12
</t>
    </r>
    <r>
      <rPr>
        <b/>
        <sz val="11"/>
        <rFont val="Univers"/>
        <family val="2"/>
      </rPr>
      <t>4403.98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</si>
  <si>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</si>
  <si>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</si>
  <si>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 xml:space="preserve">ex4406.12/92  </t>
    </r>
    <r>
      <rPr>
        <b/>
        <sz val="11"/>
        <rFont val="Univers"/>
        <family val="2"/>
      </rPr>
      <t>4407.91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</si>
  <si>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</si>
  <si>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</si>
  <si>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</si>
  <si>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</si>
  <si>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</si>
  <si>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</si>
  <si>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"</t>
    </r>
    <r>
      <rPr>
        <sz val="12"/>
        <color rgb="FFFF0000"/>
        <rFont val="Univers"/>
        <family val="2"/>
      </rPr>
      <t>ex</t>
    </r>
    <r>
      <rPr>
        <sz val="12"/>
        <rFont val="Univers"/>
        <family val="2"/>
      </rPr>
      <t>" codes indicate that only part of that trade classication code is used</t>
    </r>
  </si>
  <si>
    <t>PULPWOOD, ROUND AND SPLIT (INCLUDING WOOD FOR PARTICLE BOARD, OSB AND FIBREBOARD)</t>
  </si>
  <si>
    <t>PARTICLE BOARD, ORIENTED STRAND BOARD (OSB) AND SIMILAR BOARD</t>
  </si>
  <si>
    <t>of which: ORIENTED STRAND BOARD (OSB)</t>
  </si>
  <si>
    <t>Serbia</t>
  </si>
  <si>
    <t>Date: 08.05.2020.</t>
  </si>
  <si>
    <t>1000 USD</t>
  </si>
  <si>
    <t>10.05.2020.</t>
  </si>
  <si>
    <t>Date: 10.05.2020.</t>
  </si>
  <si>
    <t>SERBIA</t>
  </si>
  <si>
    <t>09.05.2020.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</si>
</sst>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b/>
      <sz val="18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24"/>
      <name val="Univers"/>
      <family val="2"/>
    </font>
    <font>
      <b/>
      <sz val="14"/>
      <color indexed="12"/>
      <name val="Univers"/>
      <family val="2"/>
    </font>
    <font>
      <b/>
      <sz val="12"/>
      <color indexed="12"/>
      <name val="Univers"/>
      <family val="2"/>
    </font>
    <font>
      <b/>
      <sz val="12"/>
      <color indexed="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u/>
      <sz val="12"/>
      <color indexed="12"/>
      <name val="Univers"/>
      <family val="2"/>
    </font>
    <font>
      <sz val="12"/>
      <color indexed="12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10"/>
      <color indexed="10"/>
      <name val="Univers"/>
      <family val="2"/>
    </font>
    <font>
      <sz val="8"/>
      <name val="Courier"/>
      <family val="3"/>
    </font>
    <font>
      <vertAlign val="superscript"/>
      <sz val="12"/>
      <name val="Univers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1"/>
      <color rgb="FFFF0000"/>
      <name val="Univers"/>
      <family val="2"/>
    </font>
    <font>
      <b/>
      <sz val="10"/>
      <color rgb="FF00B050"/>
      <name val="Arial"/>
      <family val="2"/>
    </font>
    <font>
      <b/>
      <sz val="14"/>
      <name val="Univers"/>
      <family val="2"/>
    </font>
    <font>
      <i/>
      <sz val="11"/>
      <name val="Univers"/>
      <family val="2"/>
    </font>
    <font>
      <b/>
      <sz val="24"/>
      <name val="Univers"/>
      <family val="2"/>
    </font>
    <font>
      <sz val="14"/>
      <color indexed="12"/>
      <name val="Univers"/>
      <family val="2"/>
    </font>
    <font>
      <sz val="12"/>
      <color rgb="FFFF0000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</cellStyleXfs>
  <cellXfs count="783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2"/>
    </xf>
    <xf numFmtId="0" fontId="19" fillId="0" borderId="2" xfId="0" applyFont="1" applyFill="1" applyBorder="1" applyAlignment="1" applyProtection="1">
      <alignment horizontal="left" vertical="center" indent="3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 indent="2"/>
    </xf>
    <xf numFmtId="0" fontId="19" fillId="0" borderId="2" xfId="0" applyFont="1" applyBorder="1" applyAlignment="1" applyProtection="1">
      <alignment horizontal="left" vertical="center" indent="2"/>
    </xf>
    <xf numFmtId="0" fontId="19" fillId="0" borderId="13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 indent="1"/>
    </xf>
    <xf numFmtId="0" fontId="18" fillId="0" borderId="15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19" fillId="0" borderId="13" xfId="0" applyFont="1" applyFill="1" applyBorder="1" applyAlignment="1" applyProtection="1">
      <alignment horizontal="left" vertical="center" indent="3"/>
    </xf>
    <xf numFmtId="0" fontId="24" fillId="0" borderId="0" xfId="0" applyFont="1" applyFill="1" applyProtection="1"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19" fillId="0" borderId="2" xfId="0" quotePrefix="1" applyFont="1" applyFill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3" xfId="0" applyFont="1" applyBorder="1" applyAlignment="1" applyProtection="1">
      <alignment horizontal="left" vertical="center" indent="3"/>
    </xf>
    <xf numFmtId="0" fontId="3" fillId="0" borderId="15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3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horizontal="left" vertical="center" indent="1"/>
    </xf>
    <xf numFmtId="0" fontId="3" fillId="0" borderId="2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19" fillId="0" borderId="4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2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top"/>
    </xf>
    <xf numFmtId="0" fontId="19" fillId="0" borderId="14" xfId="0" quotePrefix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23" fillId="0" borderId="0" xfId="0" applyFont="1" applyFill="1" applyAlignment="1" applyProtection="1">
      <alignment horizontal="center"/>
    </xf>
    <xf numFmtId="0" fontId="24" fillId="0" borderId="0" xfId="0" applyFont="1" applyFill="1" applyBorder="1" applyProtection="1"/>
    <xf numFmtId="0" fontId="16" fillId="0" borderId="20" xfId="0" applyFont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19" fillId="0" borderId="3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Protection="1"/>
    <xf numFmtId="0" fontId="19" fillId="0" borderId="2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/>
    </xf>
    <xf numFmtId="0" fontId="4" fillId="0" borderId="11" xfId="0" quotePrefix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horizontal="center" vertical="center"/>
    </xf>
    <xf numFmtId="3" fontId="18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left" vertical="center"/>
    </xf>
    <xf numFmtId="3" fontId="18" fillId="2" borderId="11" xfId="0" applyNumberFormat="1" applyFont="1" applyFill="1" applyBorder="1" applyAlignment="1" applyProtection="1">
      <alignment horizontal="right" vertical="center"/>
      <protection locked="0"/>
    </xf>
    <xf numFmtId="3" fontId="18" fillId="2" borderId="17" xfId="0" applyNumberFormat="1" applyFont="1" applyFill="1" applyBorder="1" applyAlignment="1" applyProtection="1">
      <alignment horizontal="right" vertical="center"/>
      <protection locked="0"/>
    </xf>
    <xf numFmtId="0" fontId="9" fillId="2" borderId="26" xfId="0" applyFont="1" applyFill="1" applyBorder="1" applyAlignment="1" applyProtection="1">
      <alignment horizontal="left" vertical="center"/>
    </xf>
    <xf numFmtId="0" fontId="18" fillId="2" borderId="2" xfId="0" applyFont="1" applyFill="1" applyBorder="1" applyAlignment="1" applyProtection="1">
      <alignment horizontal="center" vertical="center"/>
    </xf>
    <xf numFmtId="3" fontId="18" fillId="2" borderId="18" xfId="0" applyNumberFormat="1" applyFont="1" applyFill="1" applyBorder="1" applyAlignment="1" applyProtection="1">
      <alignment horizontal="right" vertical="center"/>
      <protection locked="0"/>
    </xf>
    <xf numFmtId="0" fontId="19" fillId="2" borderId="13" xfId="0" applyFont="1" applyFill="1" applyBorder="1" applyAlignment="1" applyProtection="1">
      <alignment horizontal="left" vertical="center"/>
    </xf>
    <xf numFmtId="0" fontId="18" fillId="2" borderId="1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left" vertical="center"/>
    </xf>
    <xf numFmtId="0" fontId="18" fillId="0" borderId="37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indent="1"/>
    </xf>
    <xf numFmtId="0" fontId="27" fillId="0" borderId="0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/>
    </xf>
    <xf numFmtId="0" fontId="4" fillId="0" borderId="40" xfId="0" applyFont="1" applyFill="1" applyBorder="1" applyProtection="1"/>
    <xf numFmtId="0" fontId="3" fillId="0" borderId="41" xfId="0" applyFont="1" applyFill="1" applyBorder="1" applyAlignment="1" applyProtection="1">
      <alignment horizontal="center"/>
    </xf>
    <xf numFmtId="0" fontId="3" fillId="0" borderId="42" xfId="0" applyFont="1" applyFill="1" applyBorder="1" applyAlignment="1" applyProtection="1">
      <alignment horizont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horizontal="center" vertical="center"/>
    </xf>
    <xf numFmtId="49" fontId="9" fillId="2" borderId="43" xfId="0" applyNumberFormat="1" applyFont="1" applyFill="1" applyBorder="1" applyAlignment="1" applyProtection="1">
      <alignment horizontal="left" vertical="center"/>
    </xf>
    <xf numFmtId="3" fontId="18" fillId="2" borderId="46" xfId="0" applyNumberFormat="1" applyFont="1" applyFill="1" applyBorder="1" applyAlignment="1" applyProtection="1">
      <alignment horizontal="right" vertical="center"/>
      <protection locked="0"/>
    </xf>
    <xf numFmtId="49" fontId="9" fillId="0" borderId="43" xfId="0" applyNumberFormat="1" applyFont="1" applyFill="1" applyBorder="1" applyAlignment="1" applyProtection="1">
      <alignment horizontal="left" vertical="center"/>
    </xf>
    <xf numFmtId="3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49" fontId="9" fillId="0" borderId="44" xfId="0" applyNumberFormat="1" applyFont="1" applyFill="1" applyBorder="1" applyAlignment="1" applyProtection="1">
      <alignment horizontal="left" vertical="center"/>
    </xf>
    <xf numFmtId="3" fontId="18" fillId="0" borderId="46" xfId="0" applyNumberFormat="1" applyFont="1" applyFill="1" applyBorder="1" applyAlignment="1" applyProtection="1">
      <alignment horizontal="right" vertical="center"/>
      <protection locked="0"/>
    </xf>
    <xf numFmtId="49" fontId="9" fillId="2" borderId="48" xfId="0" applyNumberFormat="1" applyFont="1" applyFill="1" applyBorder="1" applyAlignment="1" applyProtection="1">
      <alignment horizontal="left" vertical="center"/>
    </xf>
    <xf numFmtId="3" fontId="18" fillId="2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50" xfId="0" applyNumberFormat="1" applyFont="1" applyFill="1" applyBorder="1" applyAlignment="1" applyProtection="1">
      <alignment horizontal="right" vertical="center"/>
      <protection locked="0"/>
    </xf>
    <xf numFmtId="0" fontId="19" fillId="0" borderId="52" xfId="0" applyFont="1" applyFill="1" applyBorder="1" applyAlignment="1" applyProtection="1">
      <alignment horizontal="left" vertical="center" indent="1"/>
    </xf>
    <xf numFmtId="0" fontId="18" fillId="0" borderId="52" xfId="0" applyFont="1" applyFill="1" applyBorder="1" applyAlignment="1" applyProtection="1">
      <alignment horizontal="center" vertical="center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4" fillId="0" borderId="20" xfId="0" applyFont="1" applyBorder="1" applyProtection="1"/>
    <xf numFmtId="0" fontId="3" fillId="0" borderId="0" xfId="0" applyFont="1" applyAlignment="1" applyProtection="1">
      <alignment horizontal="left" vertical="center"/>
    </xf>
    <xf numFmtId="0" fontId="25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25" fillId="0" borderId="13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center" vertical="center"/>
    </xf>
    <xf numFmtId="3" fontId="3" fillId="0" borderId="15" xfId="0" applyNumberFormat="1" applyFont="1" applyBorder="1" applyAlignment="1" applyProtection="1">
      <alignment horizontal="right" vertical="center"/>
    </xf>
    <xf numFmtId="3" fontId="3" fillId="0" borderId="16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6" fillId="0" borderId="0" xfId="0" applyFont="1" applyBorder="1" applyAlignment="1" applyProtection="1"/>
    <xf numFmtId="0" fontId="17" fillId="0" borderId="29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54" xfId="0" applyFont="1" applyFill="1" applyBorder="1" applyProtection="1"/>
    <xf numFmtId="0" fontId="24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4" fillId="0" borderId="55" xfId="0" applyFont="1" applyFill="1" applyBorder="1" applyProtection="1"/>
    <xf numFmtId="0" fontId="25" fillId="0" borderId="56" xfId="0" applyFont="1" applyFill="1" applyBorder="1" applyAlignment="1" applyProtection="1">
      <alignment horizontal="center" vertical="center"/>
    </xf>
    <xf numFmtId="0" fontId="4" fillId="0" borderId="25" xfId="0" applyFont="1" applyFill="1" applyBorder="1" applyProtection="1"/>
    <xf numFmtId="0" fontId="8" fillId="0" borderId="4" xfId="0" applyFont="1" applyFill="1" applyBorder="1" applyProtection="1"/>
    <xf numFmtId="3" fontId="3" fillId="2" borderId="11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38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3" fontId="3" fillId="0" borderId="38" xfId="0" applyNumberFormat="1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57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7" fillId="0" borderId="2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25" fillId="0" borderId="58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3" fontId="32" fillId="0" borderId="31" xfId="0" applyNumberFormat="1" applyFont="1" applyBorder="1" applyAlignment="1" applyProtection="1">
      <alignment horizontal="right" vertical="center"/>
      <protection locked="0"/>
    </xf>
    <xf numFmtId="0" fontId="19" fillId="0" borderId="2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3" fontId="4" fillId="0" borderId="37" xfId="0" applyNumberFormat="1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</xf>
    <xf numFmtId="0" fontId="4" fillId="0" borderId="60" xfId="0" applyFont="1" applyFill="1" applyBorder="1" applyProtection="1">
      <protection locked="0"/>
    </xf>
    <xf numFmtId="0" fontId="4" fillId="0" borderId="61" xfId="0" applyFont="1" applyFill="1" applyBorder="1" applyProtection="1">
      <protection locked="0"/>
    </xf>
    <xf numFmtId="0" fontId="4" fillId="0" borderId="62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0" fontId="19" fillId="0" borderId="34" xfId="0" applyFont="1" applyFill="1" applyBorder="1" applyAlignment="1" applyProtection="1">
      <alignment horizontal="right" vertical="center"/>
    </xf>
    <xf numFmtId="49" fontId="3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49" fontId="3" fillId="2" borderId="63" xfId="0" applyNumberFormat="1" applyFont="1" applyFill="1" applyBorder="1" applyAlignment="1" applyProtection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left" vertical="center" indent="2"/>
    </xf>
    <xf numFmtId="0" fontId="19" fillId="0" borderId="5" xfId="0" applyFont="1" applyFill="1" applyBorder="1" applyAlignment="1" applyProtection="1">
      <alignment vertical="center"/>
    </xf>
    <xf numFmtId="0" fontId="19" fillId="0" borderId="4" xfId="0" applyFont="1" applyFill="1" applyBorder="1" applyAlignment="1" applyProtection="1">
      <alignment horizontal="left" vertical="center" indent="1"/>
    </xf>
    <xf numFmtId="0" fontId="19" fillId="0" borderId="28" xfId="0" quotePrefix="1" applyFont="1" applyFill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top"/>
    </xf>
    <xf numFmtId="0" fontId="0" fillId="0" borderId="13" xfId="0" applyBorder="1" applyAlignment="1"/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20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</xf>
    <xf numFmtId="0" fontId="34" fillId="0" borderId="0" xfId="0" applyFont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35" fillId="0" borderId="0" xfId="0" applyFont="1" applyBorder="1" applyAlignment="1" applyProtection="1"/>
    <xf numFmtId="0" fontId="12" fillId="0" borderId="0" xfId="0" applyFont="1" applyAlignment="1" applyProtection="1">
      <protection locked="0"/>
    </xf>
    <xf numFmtId="0" fontId="18" fillId="0" borderId="8" xfId="0" applyFont="1" applyFill="1" applyBorder="1" applyAlignment="1" applyProtection="1"/>
    <xf numFmtId="0" fontId="9" fillId="0" borderId="17" xfId="0" applyFont="1" applyFill="1" applyBorder="1" applyAlignment="1" applyProtection="1">
      <alignment vertical="center"/>
    </xf>
    <xf numFmtId="0" fontId="9" fillId="0" borderId="58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vertical="center"/>
      <protection locked="0"/>
    </xf>
    <xf numFmtId="0" fontId="28" fillId="0" borderId="67" xfId="0" applyFont="1" applyBorder="1" applyAlignment="1" applyProtection="1">
      <alignment horizontal="left" vertical="center"/>
    </xf>
    <xf numFmtId="0" fontId="28" fillId="0" borderId="17" xfId="0" applyFont="1" applyBorder="1" applyAlignment="1" applyProtection="1">
      <alignment vertical="center"/>
    </xf>
    <xf numFmtId="0" fontId="28" fillId="0" borderId="29" xfId="0" applyFont="1" applyBorder="1" applyAlignment="1" applyProtection="1">
      <alignment vertical="center"/>
    </xf>
    <xf numFmtId="0" fontId="28" fillId="0" borderId="29" xfId="0" applyFont="1" applyBorder="1" applyAlignment="1" applyProtection="1">
      <alignment vertical="center"/>
      <protection locked="0"/>
    </xf>
    <xf numFmtId="0" fontId="28" fillId="0" borderId="29" xfId="0" applyFont="1" applyFill="1" applyBorder="1" applyAlignment="1" applyProtection="1">
      <alignment vertical="center"/>
      <protection locked="0"/>
    </xf>
    <xf numFmtId="0" fontId="28" fillId="0" borderId="54" xfId="0" applyFont="1" applyFill="1" applyBorder="1" applyProtection="1">
      <protection locked="0"/>
    </xf>
    <xf numFmtId="0" fontId="28" fillId="0" borderId="17" xfId="0" applyFont="1" applyFill="1" applyBorder="1" applyAlignment="1" applyProtection="1">
      <alignment vertical="center"/>
    </xf>
    <xf numFmtId="0" fontId="9" fillId="0" borderId="29" xfId="0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9" fillId="0" borderId="61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11" fillId="0" borderId="0" xfId="5" applyFont="1" applyFill="1" applyBorder="1" applyProtection="1">
      <protection locked="0"/>
    </xf>
    <xf numFmtId="0" fontId="13" fillId="0" borderId="0" xfId="5" applyFont="1" applyFill="1" applyBorder="1" applyProtection="1">
      <protection locked="0"/>
    </xf>
    <xf numFmtId="0" fontId="13" fillId="0" borderId="0" xfId="5" applyFont="1" applyFill="1" applyProtection="1">
      <protection locked="0"/>
    </xf>
    <xf numFmtId="0" fontId="11" fillId="0" borderId="8" xfId="5" applyFont="1" applyFill="1" applyBorder="1" applyAlignment="1" applyProtection="1">
      <alignment horizontal="left"/>
    </xf>
    <xf numFmtId="0" fontId="13" fillId="0" borderId="8" xfId="5" applyFont="1" applyFill="1" applyBorder="1" applyProtection="1"/>
    <xf numFmtId="0" fontId="9" fillId="0" borderId="61" xfId="5" applyFont="1" applyFill="1" applyBorder="1" applyAlignment="1" applyProtection="1">
      <alignment vertical="center"/>
    </xf>
    <xf numFmtId="0" fontId="11" fillId="0" borderId="6" xfId="5" applyFont="1" applyFill="1" applyBorder="1" applyAlignment="1" applyProtection="1">
      <alignment horizontal="center"/>
    </xf>
    <xf numFmtId="0" fontId="39" fillId="0" borderId="0" xfId="5" applyFont="1" applyFill="1" applyBorder="1" applyAlignment="1" applyProtection="1">
      <alignment horizontal="center"/>
    </xf>
    <xf numFmtId="0" fontId="13" fillId="0" borderId="0" xfId="5" applyFont="1" applyFill="1" applyBorder="1" applyProtection="1"/>
    <xf numFmtId="0" fontId="9" fillId="0" borderId="17" xfId="5" applyFont="1" applyFill="1" applyBorder="1" applyAlignment="1" applyProtection="1">
      <alignment vertical="center"/>
    </xf>
    <xf numFmtId="0" fontId="10" fillId="0" borderId="20" xfId="2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13" fillId="0" borderId="0" xfId="5" applyFont="1" applyFill="1" applyAlignment="1" applyProtection="1">
      <protection locked="0"/>
    </xf>
    <xf numFmtId="0" fontId="11" fillId="0" borderId="0" xfId="5" applyFont="1" applyFill="1" applyBorder="1" applyAlignment="1" applyProtection="1">
      <alignment horizontal="left"/>
    </xf>
    <xf numFmtId="0" fontId="9" fillId="0" borderId="18" xfId="5" applyFont="1" applyFill="1" applyBorder="1" applyAlignment="1" applyProtection="1">
      <alignment vertical="center"/>
      <protection locked="0"/>
    </xf>
    <xf numFmtId="0" fontId="11" fillId="0" borderId="0" xfId="5" applyFont="1" applyBorder="1" applyAlignment="1" applyProtection="1">
      <alignment horizontal="left" vertical="center"/>
    </xf>
    <xf numFmtId="0" fontId="13" fillId="0" borderId="0" xfId="5" applyNumberFormat="1" applyFont="1" applyFill="1" applyBorder="1" applyAlignment="1" applyProtection="1">
      <alignment vertical="center"/>
    </xf>
    <xf numFmtId="0" fontId="40" fillId="0" borderId="0" xfId="5" applyFont="1" applyBorder="1" applyAlignment="1" applyProtection="1">
      <alignment vertical="center"/>
    </xf>
    <xf numFmtId="0" fontId="11" fillId="0" borderId="21" xfId="5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right" vertical="center"/>
    </xf>
    <xf numFmtId="0" fontId="43" fillId="0" borderId="0" xfId="0" applyFont="1" applyBorder="1" applyAlignment="1" applyProtection="1">
      <alignment horizontal="righ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11" fillId="0" borderId="0" xfId="5" applyFont="1" applyBorder="1" applyAlignment="1" applyProtection="1">
      <alignment horizontal="left" vertical="center"/>
      <protection locked="0"/>
    </xf>
    <xf numFmtId="0" fontId="11" fillId="0" borderId="24" xfId="5" applyFont="1" applyFill="1" applyBorder="1" applyAlignment="1" applyProtection="1">
      <alignment horizontal="center"/>
    </xf>
    <xf numFmtId="0" fontId="11" fillId="0" borderId="0" xfId="5" applyFont="1" applyFill="1" applyBorder="1" applyAlignment="1" applyProtection="1">
      <alignment horizontal="centerContinuous"/>
    </xf>
    <xf numFmtId="0" fontId="13" fillId="0" borderId="20" xfId="5" applyFont="1" applyFill="1" applyBorder="1" applyProtection="1"/>
    <xf numFmtId="0" fontId="45" fillId="0" borderId="0" xfId="5" applyFont="1" applyFill="1" applyBorder="1" applyAlignment="1" applyProtection="1">
      <alignment horizontal="left"/>
    </xf>
    <xf numFmtId="0" fontId="13" fillId="0" borderId="0" xfId="5" applyFont="1" applyFill="1" applyBorder="1" applyAlignment="1" applyProtection="1">
      <alignment horizontal="left"/>
    </xf>
    <xf numFmtId="0" fontId="13" fillId="0" borderId="21" xfId="5" applyFont="1" applyFill="1" applyBorder="1" applyProtection="1"/>
    <xf numFmtId="0" fontId="11" fillId="0" borderId="4" xfId="5" applyFont="1" applyFill="1" applyBorder="1" applyAlignment="1" applyProtection="1">
      <alignment horizontal="center" vertical="center"/>
    </xf>
    <xf numFmtId="0" fontId="11" fillId="0" borderId="22" xfId="5" applyFont="1" applyFill="1" applyBorder="1" applyAlignment="1" applyProtection="1">
      <alignment horizontal="center" vertical="center"/>
    </xf>
    <xf numFmtId="0" fontId="11" fillId="0" borderId="15" xfId="5" applyFont="1" applyFill="1" applyBorder="1" applyAlignment="1" applyProtection="1">
      <alignment horizontal="center" vertical="center"/>
    </xf>
    <xf numFmtId="0" fontId="11" fillId="0" borderId="1" xfId="5" applyFont="1" applyFill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left" vertical="center"/>
    </xf>
    <xf numFmtId="0" fontId="11" fillId="0" borderId="11" xfId="5" applyFont="1" applyFill="1" applyBorder="1" applyAlignment="1" applyProtection="1">
      <alignment horizontal="center" vertical="center"/>
    </xf>
    <xf numFmtId="0" fontId="11" fillId="0" borderId="30" xfId="5" applyFont="1" applyFill="1" applyBorder="1" applyAlignment="1" applyProtection="1">
      <alignment horizontal="center" vertical="center"/>
    </xf>
    <xf numFmtId="0" fontId="13" fillId="0" borderId="0" xfId="5" applyFont="1" applyFill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8" fillId="0" borderId="0" xfId="5" applyFont="1" applyFill="1" applyAlignment="1" applyProtection="1">
      <alignment horizontal="left"/>
      <protection locked="0"/>
    </xf>
    <xf numFmtId="0" fontId="11" fillId="0" borderId="0" xfId="5" applyFont="1" applyFill="1" applyAlignment="1" applyProtection="1">
      <alignment horizontal="left"/>
      <protection locked="0"/>
    </xf>
    <xf numFmtId="0" fontId="9" fillId="0" borderId="17" xfId="5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left" vertical="center"/>
    </xf>
    <xf numFmtId="0" fontId="9" fillId="0" borderId="61" xfId="5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6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28" xfId="0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vertical="center"/>
    </xf>
    <xf numFmtId="0" fontId="19" fillId="0" borderId="63" xfId="0" applyFont="1" applyFill="1" applyBorder="1" applyAlignment="1" applyProtection="1">
      <alignment vertical="center"/>
    </xf>
    <xf numFmtId="0" fontId="11" fillId="0" borderId="9" xfId="5" applyFont="1" applyFill="1" applyBorder="1" applyAlignment="1" applyProtection="1">
      <alignment horizontal="left"/>
    </xf>
    <xf numFmtId="0" fontId="13" fillId="0" borderId="0" xfId="5" quotePrefix="1" applyFont="1" applyFill="1" applyProtection="1">
      <protection locked="0"/>
    </xf>
    <xf numFmtId="0" fontId="14" fillId="0" borderId="0" xfId="5" applyFont="1" applyFill="1" applyProtection="1">
      <protection locked="0"/>
    </xf>
    <xf numFmtId="0" fontId="11" fillId="0" borderId="26" xfId="5" applyFont="1" applyFill="1" applyBorder="1" applyAlignment="1" applyProtection="1">
      <alignment horizontal="center" vertical="center"/>
    </xf>
    <xf numFmtId="0" fontId="11" fillId="0" borderId="2" xfId="5" applyFont="1" applyFill="1" applyBorder="1" applyAlignment="1" applyProtection="1">
      <alignment horizontal="center"/>
      <protection locked="0"/>
    </xf>
    <xf numFmtId="0" fontId="6" fillId="0" borderId="1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0" fontId="6" fillId="0" borderId="13" xfId="5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Alignment="1" applyProtection="1">
      <alignment horizontal="center" vertical="center"/>
    </xf>
    <xf numFmtId="3" fontId="42" fillId="2" borderId="13" xfId="5" applyNumberFormat="1" applyFont="1" applyFill="1" applyBorder="1" applyAlignment="1" applyProtection="1">
      <alignment vertical="center"/>
      <protection locked="0"/>
    </xf>
    <xf numFmtId="3" fontId="42" fillId="2" borderId="20" xfId="5" applyNumberFormat="1" applyFont="1" applyFill="1" applyBorder="1" applyAlignment="1" applyProtection="1">
      <alignment vertical="center"/>
      <protection locked="0"/>
    </xf>
    <xf numFmtId="3" fontId="42" fillId="2" borderId="18" xfId="5" applyNumberFormat="1" applyFont="1" applyFill="1" applyBorder="1" applyAlignment="1" applyProtection="1">
      <alignment vertical="center"/>
      <protection locked="0"/>
    </xf>
    <xf numFmtId="3" fontId="42" fillId="2" borderId="31" xfId="5" applyNumberFormat="1" applyFont="1" applyFill="1" applyBorder="1" applyAlignment="1" applyProtection="1">
      <alignment vertical="center"/>
      <protection locked="0"/>
    </xf>
    <xf numFmtId="0" fontId="8" fillId="0" borderId="23" xfId="2" applyFont="1" applyFill="1" applyBorder="1" applyAlignment="1" applyProtection="1">
      <alignment horizontal="center" vertical="center"/>
    </xf>
    <xf numFmtId="3" fontId="42" fillId="0" borderId="13" xfId="5" applyNumberFormat="1" applyFont="1" applyFill="1" applyBorder="1" applyAlignment="1" applyProtection="1">
      <alignment vertical="center"/>
      <protection locked="0"/>
    </xf>
    <xf numFmtId="3" fontId="42" fillId="0" borderId="20" xfId="5" applyNumberFormat="1" applyFont="1" applyFill="1" applyBorder="1" applyAlignment="1" applyProtection="1">
      <alignment vertical="center"/>
      <protection locked="0"/>
    </xf>
    <xf numFmtId="3" fontId="42" fillId="0" borderId="18" xfId="5" applyNumberFormat="1" applyFont="1" applyFill="1" applyBorder="1" applyAlignment="1" applyProtection="1">
      <alignment vertical="center"/>
      <protection locked="0"/>
    </xf>
    <xf numFmtId="3" fontId="42" fillId="0" borderId="31" xfId="5" applyNumberFormat="1" applyFont="1" applyFill="1" applyBorder="1" applyAlignment="1" applyProtection="1">
      <alignment vertical="center"/>
      <protection locked="0"/>
    </xf>
    <xf numFmtId="3" fontId="42" fillId="0" borderId="11" xfId="5" applyNumberFormat="1" applyFont="1" applyFill="1" applyBorder="1" applyAlignment="1" applyProtection="1">
      <alignment vertical="center"/>
      <protection locked="0"/>
    </xf>
    <xf numFmtId="3" fontId="42" fillId="0" borderId="29" xfId="5" applyNumberFormat="1" applyFont="1" applyFill="1" applyBorder="1" applyAlignment="1" applyProtection="1">
      <alignment vertical="center"/>
      <protection locked="0"/>
    </xf>
    <xf numFmtId="3" fontId="42" fillId="0" borderId="17" xfId="5" applyNumberFormat="1" applyFont="1" applyFill="1" applyBorder="1" applyAlignment="1" applyProtection="1">
      <alignment vertical="center"/>
      <protection locked="0"/>
    </xf>
    <xf numFmtId="3" fontId="42" fillId="0" borderId="30" xfId="5" applyNumberFormat="1" applyFont="1" applyFill="1" applyBorder="1" applyAlignment="1" applyProtection="1">
      <alignment vertical="center"/>
      <protection locked="0"/>
    </xf>
    <xf numFmtId="0" fontId="8" fillId="0" borderId="13" xfId="2" applyFont="1" applyFill="1" applyBorder="1" applyAlignment="1" applyProtection="1">
      <alignment horizontal="center" vertical="center"/>
    </xf>
    <xf numFmtId="0" fontId="8" fillId="0" borderId="13" xfId="2" applyNumberFormat="1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center" vertical="center"/>
    </xf>
    <xf numFmtId="3" fontId="42" fillId="0" borderId="19" xfId="5" applyNumberFormat="1" applyFont="1" applyFill="1" applyBorder="1" applyAlignment="1" applyProtection="1">
      <alignment vertical="center"/>
      <protection locked="0"/>
    </xf>
    <xf numFmtId="3" fontId="42" fillId="0" borderId="32" xfId="5" applyNumberFormat="1" applyFont="1" applyFill="1" applyBorder="1" applyAlignment="1" applyProtection="1">
      <alignment vertical="center"/>
      <protection locked="0"/>
    </xf>
    <xf numFmtId="3" fontId="42" fillId="0" borderId="59" xfId="5" applyNumberFormat="1" applyFont="1" applyFill="1" applyBorder="1" applyAlignment="1" applyProtection="1">
      <alignment vertical="center"/>
      <protection locked="0"/>
    </xf>
    <xf numFmtId="0" fontId="8" fillId="4" borderId="0" xfId="2" applyFont="1" applyFill="1" applyAlignment="1" applyProtection="1">
      <alignment horizontal="left"/>
    </xf>
    <xf numFmtId="0" fontId="13" fillId="4" borderId="0" xfId="5" applyFont="1" applyFill="1" applyBorder="1" applyProtection="1"/>
    <xf numFmtId="0" fontId="13" fillId="4" borderId="0" xfId="5" applyFont="1" applyFill="1" applyProtection="1">
      <protection locked="0"/>
    </xf>
    <xf numFmtId="0" fontId="3" fillId="0" borderId="55" xfId="0" applyFont="1" applyBorder="1" applyAlignment="1" applyProtection="1">
      <alignment horizontal="center" vertical="center"/>
    </xf>
    <xf numFmtId="0" fontId="25" fillId="0" borderId="7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4" fillId="0" borderId="69" xfId="0" applyFont="1" applyFill="1" applyBorder="1" applyAlignment="1" applyProtection="1">
      <alignment vertical="center"/>
    </xf>
    <xf numFmtId="0" fontId="8" fillId="0" borderId="15" xfId="2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50" fillId="0" borderId="2" xfId="0" applyFont="1" applyBorder="1" applyAlignment="1" applyProtection="1">
      <alignment horizontal="left" vertical="center" indent="1"/>
    </xf>
    <xf numFmtId="0" fontId="50" fillId="0" borderId="2" xfId="0" applyFont="1" applyBorder="1" applyAlignment="1" applyProtection="1">
      <alignment horizontal="left" vertical="center"/>
    </xf>
    <xf numFmtId="0" fontId="50" fillId="0" borderId="15" xfId="0" applyFont="1" applyBorder="1" applyAlignment="1" applyProtection="1">
      <alignment horizontal="left" vertical="center" indent="1"/>
    </xf>
    <xf numFmtId="0" fontId="50" fillId="0" borderId="2" xfId="0" applyFont="1" applyBorder="1" applyAlignment="1" applyProtection="1">
      <alignment horizontal="left" vertical="center" indent="2"/>
    </xf>
    <xf numFmtId="0" fontId="50" fillId="0" borderId="2" xfId="0" applyFont="1" applyBorder="1" applyAlignment="1" applyProtection="1">
      <alignment horizontal="left" vertical="center" indent="3"/>
    </xf>
    <xf numFmtId="0" fontId="50" fillId="0" borderId="13" xfId="0" applyFont="1" applyBorder="1" applyAlignment="1" applyProtection="1">
      <alignment horizontal="left" vertical="center" indent="3"/>
    </xf>
    <xf numFmtId="0" fontId="50" fillId="0" borderId="22" xfId="0" applyFont="1" applyFill="1" applyBorder="1" applyAlignment="1" applyProtection="1">
      <alignment horizontal="left" vertical="center"/>
    </xf>
    <xf numFmtId="0" fontId="50" fillId="0" borderId="15" xfId="0" applyFont="1" applyBorder="1" applyAlignment="1" applyProtection="1">
      <alignment horizontal="left" vertical="center"/>
    </xf>
    <xf numFmtId="0" fontId="50" fillId="0" borderId="23" xfId="0" applyFont="1" applyBorder="1" applyAlignment="1" applyProtection="1">
      <alignment horizontal="left" vertical="center" indent="2"/>
    </xf>
    <xf numFmtId="0" fontId="50" fillId="0" borderId="23" xfId="0" applyFont="1" applyBorder="1" applyAlignment="1" applyProtection="1">
      <alignment horizontal="left" vertical="center" indent="1"/>
    </xf>
    <xf numFmtId="0" fontId="50" fillId="0" borderId="13" xfId="0" applyFont="1" applyBorder="1" applyAlignment="1" applyProtection="1">
      <alignment horizontal="left" vertical="center" indent="1"/>
    </xf>
    <xf numFmtId="0" fontId="50" fillId="0" borderId="11" xfId="0" applyFont="1" applyBorder="1" applyAlignment="1" applyProtection="1">
      <alignment horizontal="left" vertical="center"/>
    </xf>
    <xf numFmtId="0" fontId="50" fillId="0" borderId="15" xfId="0" applyFont="1" applyFill="1" applyBorder="1" applyAlignment="1" applyProtection="1">
      <alignment horizontal="left" vertical="center"/>
    </xf>
    <xf numFmtId="0" fontId="50" fillId="0" borderId="2" xfId="0" applyFont="1" applyFill="1" applyBorder="1" applyAlignment="1" applyProtection="1">
      <alignment horizontal="left" vertical="center" indent="1"/>
    </xf>
    <xf numFmtId="0" fontId="50" fillId="0" borderId="2" xfId="0" applyFont="1" applyFill="1" applyBorder="1" applyAlignment="1" applyProtection="1">
      <alignment horizontal="left" vertical="center" indent="2"/>
    </xf>
    <xf numFmtId="0" fontId="50" fillId="0" borderId="14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center"/>
    </xf>
    <xf numFmtId="0" fontId="3" fillId="3" borderId="35" xfId="0" applyFont="1" applyFill="1" applyBorder="1" applyAlignment="1" applyProtection="1">
      <alignment vertical="center"/>
    </xf>
    <xf numFmtId="3" fontId="18" fillId="2" borderId="2" xfId="0" applyNumberFormat="1" applyFont="1" applyFill="1" applyBorder="1" applyAlignment="1" applyProtection="1">
      <alignment horizontal="right" vertical="center"/>
      <protection locked="0"/>
    </xf>
    <xf numFmtId="0" fontId="19" fillId="0" borderId="11" xfId="0" applyFont="1" applyFill="1" applyBorder="1" applyAlignment="1" applyProtection="1">
      <alignment horizontal="left" vertical="center" indent="1"/>
    </xf>
    <xf numFmtId="0" fontId="18" fillId="0" borderId="35" xfId="0" applyFont="1" applyFill="1" applyBorder="1" applyAlignment="1" applyProtection="1">
      <alignment horizontal="center" vertical="center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25" fillId="0" borderId="18" xfId="0" applyFont="1" applyFill="1" applyBorder="1" applyAlignment="1" applyProtection="1">
      <alignment horizontal="center" vertical="center"/>
    </xf>
    <xf numFmtId="0" fontId="3" fillId="0" borderId="5" xfId="4" applyFont="1" applyFill="1" applyBorder="1" applyAlignment="1" applyProtection="1">
      <alignment horizontal="center" vertical="center"/>
    </xf>
    <xf numFmtId="0" fontId="8" fillId="0" borderId="4" xfId="4" applyFont="1" applyFill="1" applyBorder="1" applyAlignment="1" applyProtection="1">
      <alignment horizontal="center" vertical="center"/>
    </xf>
    <xf numFmtId="49" fontId="3" fillId="2" borderId="26" xfId="0" applyNumberFormat="1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52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2" fillId="5" borderId="0" xfId="3" applyFont="1" applyFill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9" fontId="53" fillId="5" borderId="0" xfId="6" applyFont="1" applyFill="1" applyBorder="1" applyProtection="1">
      <protection locked="0"/>
    </xf>
    <xf numFmtId="9" fontId="2" fillId="0" borderId="0" xfId="6" applyFont="1" applyBorder="1" applyProtection="1">
      <protection locked="0"/>
    </xf>
    <xf numFmtId="9" fontId="2" fillId="5" borderId="0" xfId="6" applyFont="1" applyFill="1" applyBorder="1" applyProtection="1">
      <protection locked="0"/>
    </xf>
    <xf numFmtId="0" fontId="53" fillId="0" borderId="0" xfId="3" applyFont="1" applyAlignment="1" applyProtection="1">
      <alignment horizontal="center" vertical="center"/>
      <protection locked="0"/>
    </xf>
    <xf numFmtId="0" fontId="53" fillId="0" borderId="0" xfId="3" applyFont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3" fontId="2" fillId="0" borderId="0" xfId="3" applyNumberFormat="1" applyFont="1" applyBorder="1" applyProtection="1">
      <protection locked="0"/>
    </xf>
    <xf numFmtId="0" fontId="2" fillId="0" borderId="0" xfId="3" applyFont="1" applyAlignment="1" applyProtection="1">
      <alignment horizontal="right" vertical="center"/>
      <protection locked="0"/>
    </xf>
    <xf numFmtId="3" fontId="2" fillId="0" borderId="0" xfId="3" applyNumberFormat="1" applyFont="1" applyAlignment="1" applyProtection="1">
      <alignment vertical="center"/>
      <protection locked="0"/>
    </xf>
    <xf numFmtId="0" fontId="2" fillId="5" borderId="0" xfId="3" applyFont="1" applyFill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9" fontId="2" fillId="0" borderId="20" xfId="6" applyFont="1" applyBorder="1" applyProtection="1">
      <protection locked="0"/>
    </xf>
    <xf numFmtId="0" fontId="2" fillId="0" borderId="0" xfId="3" applyFont="1" applyFill="1" applyAlignment="1" applyProtection="1">
      <alignment vertical="center"/>
      <protection locked="0"/>
    </xf>
    <xf numFmtId="9" fontId="53" fillId="0" borderId="0" xfId="6" applyFont="1" applyBorder="1" applyProtection="1">
      <protection locked="0"/>
    </xf>
    <xf numFmtId="0" fontId="53" fillId="0" borderId="0" xfId="3" applyFont="1" applyAlignment="1" applyProtection="1">
      <alignment horizontal="right" vertical="center"/>
      <protection locked="0"/>
    </xf>
    <xf numFmtId="0" fontId="53" fillId="0" borderId="20" xfId="3" applyFont="1" applyBorder="1" applyAlignment="1" applyProtection="1">
      <alignment horizontal="right" vertical="center"/>
      <protection locked="0"/>
    </xf>
    <xf numFmtId="164" fontId="2" fillId="0" borderId="0" xfId="6" applyNumberFormat="1" applyFont="1" applyAlignment="1" applyProtection="1">
      <alignment vertical="center"/>
      <protection locked="0"/>
    </xf>
    <xf numFmtId="0" fontId="53" fillId="0" borderId="3" xfId="3" applyFont="1" applyBorder="1" applyAlignment="1" applyProtection="1">
      <alignment horizontal="center" vertical="center"/>
      <protection locked="0"/>
    </xf>
    <xf numFmtId="0" fontId="53" fillId="0" borderId="0" xfId="3" applyFont="1" applyBorder="1" applyAlignment="1" applyProtection="1">
      <alignment horizontal="center" vertical="center"/>
      <protection locked="0"/>
    </xf>
    <xf numFmtId="0" fontId="2" fillId="0" borderId="0" xfId="3" applyFont="1" applyFill="1" applyProtection="1">
      <protection locked="0"/>
    </xf>
    <xf numFmtId="0" fontId="53" fillId="0" borderId="0" xfId="3" applyFont="1" applyFill="1" applyAlignment="1" applyProtection="1">
      <alignment vertical="center"/>
      <protection locked="0"/>
    </xf>
    <xf numFmtId="3" fontId="53" fillId="0" borderId="20" xfId="3" applyNumberFormat="1" applyFont="1" applyBorder="1" applyAlignment="1" applyProtection="1">
      <alignment vertical="center"/>
      <protection locked="0"/>
    </xf>
    <xf numFmtId="0" fontId="2" fillId="0" borderId="20" xfId="3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6" fillId="0" borderId="20" xfId="0" applyFont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57" fillId="0" borderId="0" xfId="3" applyFont="1" applyAlignment="1" applyProtection="1">
      <alignment vertical="center"/>
      <protection locked="0"/>
    </xf>
    <xf numFmtId="1" fontId="56" fillId="0" borderId="20" xfId="0" applyNumberFormat="1" applyFont="1" applyBorder="1" applyAlignment="1" applyProtection="1">
      <alignment vertical="center"/>
      <protection locked="0"/>
    </xf>
    <xf numFmtId="0" fontId="59" fillId="0" borderId="0" xfId="3" applyFont="1" applyAlignment="1" applyProtection="1">
      <alignment vertical="center"/>
      <protection locked="0"/>
    </xf>
    <xf numFmtId="9" fontId="59" fillId="0" borderId="0" xfId="6" applyFont="1" applyAlignment="1" applyProtection="1">
      <alignment vertical="center"/>
      <protection locked="0"/>
    </xf>
    <xf numFmtId="164" fontId="59" fillId="0" borderId="0" xfId="6" applyNumberFormat="1" applyFont="1" applyAlignment="1" applyProtection="1">
      <alignment vertical="center"/>
      <protection locked="0"/>
    </xf>
    <xf numFmtId="9" fontId="53" fillId="0" borderId="29" xfId="6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left" vertical="center" indent="1"/>
    </xf>
    <xf numFmtId="0" fontId="10" fillId="0" borderId="29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36" xfId="0" applyNumberFormat="1" applyFont="1" applyFill="1" applyBorder="1" applyAlignment="1" applyProtection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19" fillId="2" borderId="26" xfId="5" applyFont="1" applyFill="1" applyBorder="1" applyAlignment="1" applyProtection="1">
      <alignment horizontal="left" vertical="center"/>
    </xf>
    <xf numFmtId="0" fontId="19" fillId="2" borderId="11" xfId="2" applyFont="1" applyFill="1" applyBorder="1" applyAlignment="1" applyProtection="1">
      <alignment vertical="center"/>
    </xf>
    <xf numFmtId="0" fontId="19" fillId="2" borderId="22" xfId="2" applyFont="1" applyFill="1" applyBorder="1" applyAlignment="1" applyProtection="1">
      <alignment vertical="center"/>
    </xf>
    <xf numFmtId="0" fontId="18" fillId="2" borderId="1" xfId="2" applyFont="1" applyFill="1" applyBorder="1" applyAlignment="1" applyProtection="1">
      <alignment horizontal="center" vertical="center"/>
    </xf>
    <xf numFmtId="0" fontId="19" fillId="0" borderId="4" xfId="5" applyFont="1" applyFill="1" applyBorder="1" applyAlignment="1" applyProtection="1">
      <alignment horizontal="left" vertical="center"/>
    </xf>
    <xf numFmtId="0" fontId="58" fillId="0" borderId="15" xfId="2" applyFont="1" applyFill="1" applyBorder="1" applyAlignment="1" applyProtection="1">
      <alignment horizontal="left" vertical="center"/>
    </xf>
    <xf numFmtId="0" fontId="19" fillId="0" borderId="11" xfId="2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horizontal="left" vertical="center" indent="1"/>
    </xf>
    <xf numFmtId="0" fontId="18" fillId="0" borderId="23" xfId="2" applyFont="1" applyFill="1" applyBorder="1" applyAlignment="1" applyProtection="1">
      <alignment horizontal="center" vertical="center"/>
    </xf>
    <xf numFmtId="0" fontId="18" fillId="0" borderId="23" xfId="2" applyFont="1" applyFill="1" applyBorder="1" applyAlignment="1" applyProtection="1">
      <alignment horizontal="left" vertical="center" indent="2"/>
    </xf>
    <xf numFmtId="0" fontId="58" fillId="0" borderId="13" xfId="2" applyFont="1" applyFill="1" applyBorder="1" applyAlignment="1" applyProtection="1">
      <alignment horizontal="left" vertical="center"/>
    </xf>
    <xf numFmtId="0" fontId="18" fillId="0" borderId="13" xfId="2" applyFont="1" applyFill="1" applyBorder="1" applyAlignment="1" applyProtection="1">
      <alignment horizontal="left" vertical="center" indent="2"/>
    </xf>
    <xf numFmtId="0" fontId="18" fillId="0" borderId="13" xfId="2" applyFont="1" applyFill="1" applyBorder="1" applyAlignment="1" applyProtection="1">
      <alignment horizontal="center" vertical="center"/>
    </xf>
    <xf numFmtId="0" fontId="18" fillId="0" borderId="23" xfId="2" applyNumberFormat="1" applyFont="1" applyFill="1" applyBorder="1" applyAlignment="1" applyProtection="1">
      <alignment horizontal="left" vertical="center" indent="1"/>
    </xf>
    <xf numFmtId="0" fontId="18" fillId="0" borderId="15" xfId="2" applyFont="1" applyFill="1" applyBorder="1" applyAlignment="1" applyProtection="1">
      <alignment horizontal="center" vertical="center"/>
    </xf>
    <xf numFmtId="0" fontId="18" fillId="0" borderId="2" xfId="2" applyFont="1" applyFill="1" applyBorder="1" applyAlignment="1" applyProtection="1">
      <alignment horizontal="center" vertical="center"/>
    </xf>
    <xf numFmtId="0" fontId="19" fillId="0" borderId="13" xfId="2" applyFont="1" applyFill="1" applyBorder="1" applyAlignment="1" applyProtection="1">
      <alignment horizontal="left" vertical="center"/>
    </xf>
    <xf numFmtId="0" fontId="19" fillId="0" borderId="2" xfId="2" applyFont="1" applyFill="1" applyBorder="1" applyAlignment="1" applyProtection="1">
      <alignment horizontal="left" vertical="center"/>
    </xf>
    <xf numFmtId="49" fontId="19" fillId="0" borderId="11" xfId="2" applyNumberFormat="1" applyFont="1" applyFill="1" applyBorder="1" applyAlignment="1" applyProtection="1">
      <alignment vertical="center"/>
    </xf>
    <xf numFmtId="0" fontId="18" fillId="0" borderId="23" xfId="2" applyFont="1" applyFill="1" applyBorder="1" applyAlignment="1" applyProtection="1">
      <alignment horizontal="left" vertical="center" indent="3"/>
    </xf>
    <xf numFmtId="0" fontId="18" fillId="0" borderId="13" xfId="2" applyFont="1" applyFill="1" applyBorder="1" applyAlignment="1" applyProtection="1">
      <alignment horizontal="left" vertical="center" indent="3"/>
    </xf>
    <xf numFmtId="0" fontId="18" fillId="0" borderId="11" xfId="2" applyFont="1" applyFill="1" applyBorder="1" applyAlignment="1" applyProtection="1">
      <alignment horizontal="left" vertical="center" indent="2"/>
    </xf>
    <xf numFmtId="0" fontId="19" fillId="0" borderId="5" xfId="5" applyFont="1" applyFill="1" applyBorder="1" applyAlignment="1" applyProtection="1">
      <alignment horizontal="left" vertical="center"/>
    </xf>
    <xf numFmtId="0" fontId="19" fillId="2" borderId="15" xfId="2" applyFont="1" applyFill="1" applyBorder="1" applyAlignment="1" applyProtection="1">
      <alignment horizontal="left" vertical="center"/>
    </xf>
    <xf numFmtId="0" fontId="19" fillId="2" borderId="1" xfId="2" applyFont="1" applyFill="1" applyBorder="1" applyAlignment="1" applyProtection="1">
      <alignment vertical="center"/>
    </xf>
    <xf numFmtId="0" fontId="58" fillId="0" borderId="11" xfId="2" applyFont="1" applyFill="1" applyBorder="1" applyAlignment="1" applyProtection="1">
      <alignment horizontal="left" vertical="center"/>
    </xf>
    <xf numFmtId="0" fontId="18" fillId="0" borderId="23" xfId="2" applyNumberFormat="1" applyFont="1" applyFill="1" applyBorder="1" applyAlignment="1" applyProtection="1">
      <alignment horizontal="left" vertical="center" indent="2"/>
    </xf>
    <xf numFmtId="0" fontId="18" fillId="0" borderId="13" xfId="2" applyNumberFormat="1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left" vertical="center"/>
    </xf>
    <xf numFmtId="0" fontId="18" fillId="0" borderId="2" xfId="2" applyFont="1" applyFill="1" applyBorder="1" applyAlignment="1" applyProtection="1">
      <alignment horizontal="left" vertical="center" indent="2"/>
    </xf>
    <xf numFmtId="0" fontId="19" fillId="0" borderId="28" xfId="5" applyFont="1" applyFill="1" applyBorder="1" applyAlignment="1" applyProtection="1">
      <alignment horizontal="left" vertical="center"/>
    </xf>
    <xf numFmtId="0" fontId="58" fillId="0" borderId="19" xfId="2" applyFont="1" applyFill="1" applyBorder="1" applyAlignment="1" applyProtection="1">
      <alignment horizontal="left" vertical="center"/>
    </xf>
    <xf numFmtId="0" fontId="19" fillId="0" borderId="14" xfId="2" applyFont="1" applyFill="1" applyBorder="1" applyAlignment="1" applyProtection="1">
      <alignment horizontal="left" vertical="center"/>
    </xf>
    <xf numFmtId="0" fontId="18" fillId="0" borderId="14" xfId="2" applyFont="1" applyFill="1" applyBorder="1" applyAlignment="1" applyProtection="1">
      <alignment horizontal="left" vertical="center" indent="2"/>
    </xf>
    <xf numFmtId="0" fontId="18" fillId="0" borderId="14" xfId="2" applyFont="1" applyFill="1" applyBorder="1" applyAlignment="1" applyProtection="1">
      <alignment horizontal="center" vertical="center"/>
    </xf>
    <xf numFmtId="0" fontId="58" fillId="0" borderId="11" xfId="2" applyFont="1" applyFill="1" applyBorder="1" applyAlignment="1" applyProtection="1">
      <alignment horizontal="left" vertical="center" wrapText="1"/>
    </xf>
    <xf numFmtId="0" fontId="51" fillId="0" borderId="15" xfId="2" applyFont="1" applyFill="1" applyBorder="1" applyAlignment="1" applyProtection="1">
      <alignment horizontal="left" vertical="center" wrapText="1"/>
    </xf>
    <xf numFmtId="0" fontId="58" fillId="0" borderId="15" xfId="2" applyFont="1" applyFill="1" applyBorder="1" applyAlignment="1" applyProtection="1">
      <alignment horizontal="left" vertical="center" wrapText="1"/>
    </xf>
    <xf numFmtId="49" fontId="58" fillId="0" borderId="11" xfId="2" applyNumberFormat="1" applyFont="1" applyFill="1" applyBorder="1" applyAlignment="1" applyProtection="1">
      <alignment vertical="center" wrapText="1"/>
    </xf>
    <xf numFmtId="0" fontId="58" fillId="0" borderId="13" xfId="2" applyFont="1" applyFill="1" applyBorder="1" applyAlignment="1" applyProtection="1">
      <alignment horizontal="left" vertical="center" wrapText="1"/>
    </xf>
    <xf numFmtId="0" fontId="19" fillId="2" borderId="15" xfId="2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0" fontId="63" fillId="0" borderId="0" xfId="0" applyFont="1" applyFill="1" applyBorder="1" applyAlignment="1" applyProtection="1">
      <alignment horizontal="left"/>
    </xf>
    <xf numFmtId="1" fontId="4" fillId="0" borderId="2" xfId="0" applyNumberFormat="1" applyFont="1" applyFill="1" applyBorder="1" applyAlignment="1" applyProtection="1">
      <alignment horizontal="right" vertical="center"/>
    </xf>
    <xf numFmtId="1" fontId="4" fillId="0" borderId="7" xfId="0" applyNumberFormat="1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 indent="3"/>
    </xf>
    <xf numFmtId="49" fontId="3" fillId="2" borderId="63" xfId="0" applyNumberFormat="1" applyFont="1" applyFill="1" applyBorder="1" applyAlignment="1" applyProtection="1">
      <alignment horizontal="left" vertical="center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indent="2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</xf>
    <xf numFmtId="3" fontId="4" fillId="0" borderId="59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53" fillId="0" borderId="3" xfId="3" applyFont="1" applyBorder="1" applyAlignment="1" applyProtection="1">
      <alignment vertical="center" wrapText="1"/>
      <protection locked="0"/>
    </xf>
    <xf numFmtId="0" fontId="53" fillId="0" borderId="0" xfId="3" applyFont="1" applyBorder="1" applyAlignment="1" applyProtection="1">
      <alignment vertical="center" wrapText="1"/>
      <protection locked="0"/>
    </xf>
    <xf numFmtId="0" fontId="53" fillId="0" borderId="20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6" applyFont="1" applyBorder="1" applyProtection="1">
      <protection locked="0"/>
    </xf>
    <xf numFmtId="9" fontId="1" fillId="5" borderId="0" xfId="6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 vertical="center"/>
      <protection locked="0"/>
    </xf>
    <xf numFmtId="3" fontId="1" fillId="0" borderId="0" xfId="3" applyNumberFormat="1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horizontal="right"/>
      <protection locked="0"/>
    </xf>
    <xf numFmtId="3" fontId="1" fillId="0" borderId="0" xfId="3" applyNumberFormat="1" applyFont="1" applyBorder="1" applyProtection="1">
      <protection locked="0"/>
    </xf>
    <xf numFmtId="0" fontId="1" fillId="0" borderId="20" xfId="3" applyFont="1" applyBorder="1" applyAlignment="1" applyProtection="1">
      <alignment horizontal="right" vertical="center"/>
      <protection locked="0"/>
    </xf>
    <xf numFmtId="3" fontId="1" fillId="0" borderId="20" xfId="3" applyNumberFormat="1" applyFont="1" applyBorder="1" applyAlignment="1" applyProtection="1">
      <alignment vertical="center"/>
      <protection locked="0"/>
    </xf>
    <xf numFmtId="9" fontId="1" fillId="0" borderId="20" xfId="6" applyFont="1" applyBorder="1" applyProtection="1">
      <protection locked="0"/>
    </xf>
    <xf numFmtId="0" fontId="1" fillId="0" borderId="29" xfId="3" applyFont="1" applyBorder="1" applyAlignment="1" applyProtection="1">
      <alignment horizontal="right" vertical="center"/>
      <protection locked="0"/>
    </xf>
    <xf numFmtId="3" fontId="1" fillId="0" borderId="29" xfId="3" applyNumberFormat="1" applyFont="1" applyBorder="1" applyAlignment="1" applyProtection="1">
      <alignment vertical="center"/>
      <protection locked="0"/>
    </xf>
    <xf numFmtId="9" fontId="1" fillId="0" borderId="29" xfId="6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6" applyFont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</xf>
    <xf numFmtId="49" fontId="3" fillId="2" borderId="76" xfId="0" applyNumberFormat="1" applyFont="1" applyFill="1" applyBorder="1" applyAlignment="1" applyProtection="1">
      <alignment horizontal="left" vertical="center"/>
    </xf>
    <xf numFmtId="49" fontId="3" fillId="2" borderId="43" xfId="0" applyNumberFormat="1" applyFont="1" applyFill="1" applyBorder="1" applyAlignment="1" applyProtection="1">
      <alignment horizontal="left" vertical="center"/>
    </xf>
    <xf numFmtId="49" fontId="3" fillId="2" borderId="49" xfId="0" applyNumberFormat="1" applyFont="1" applyFill="1" applyBorder="1" applyAlignment="1" applyProtection="1">
      <alignment horizontal="left" vertical="center"/>
    </xf>
    <xf numFmtId="49" fontId="3" fillId="0" borderId="44" xfId="0" applyNumberFormat="1" applyFont="1" applyFill="1" applyBorder="1" applyAlignment="1" applyProtection="1">
      <alignment horizontal="left" vertical="center"/>
    </xf>
    <xf numFmtId="49" fontId="3" fillId="2" borderId="41" xfId="0" applyNumberFormat="1" applyFont="1" applyFill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left" vertical="center" indent="1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3" fillId="2" borderId="48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31" xfId="0" applyNumberFormat="1" applyFont="1" applyFill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vertical="center"/>
      <protection locked="0"/>
    </xf>
    <xf numFmtId="0" fontId="19" fillId="0" borderId="72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9" fillId="3" borderId="6" xfId="0" applyFont="1" applyFill="1" applyBorder="1" applyAlignment="1" applyProtection="1">
      <alignment horizontal="left" vertical="center"/>
    </xf>
    <xf numFmtId="0" fontId="19" fillId="0" borderId="63" xfId="0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0" fontId="18" fillId="0" borderId="32" xfId="0" applyNumberFormat="1" applyFont="1" applyFill="1" applyBorder="1" applyAlignment="1" applyProtection="1">
      <alignment vertical="center"/>
      <protection locked="0"/>
    </xf>
    <xf numFmtId="0" fontId="18" fillId="0" borderId="59" xfId="0" applyNumberFormat="1" applyFont="1" applyFill="1" applyBorder="1" applyAlignment="1" applyProtection="1">
      <alignment vertical="center"/>
      <protection locked="0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49" fontId="19" fillId="2" borderId="15" xfId="2" applyNumberFormat="1" applyFont="1" applyFill="1" applyBorder="1" applyAlignment="1" applyProtection="1">
      <alignment horizontal="left" vertical="center" wrapText="1"/>
    </xf>
    <xf numFmtId="3" fontId="18" fillId="2" borderId="13" xfId="5" applyNumberFormat="1" applyFont="1" applyFill="1" applyBorder="1" applyAlignment="1" applyProtection="1">
      <alignment horizontal="right" vertical="center"/>
      <protection locked="0"/>
    </xf>
    <xf numFmtId="3" fontId="18" fillId="2" borderId="18" xfId="5" applyNumberFormat="1" applyFont="1" applyFill="1" applyBorder="1" applyAlignment="1" applyProtection="1">
      <alignment horizontal="right" vertical="center"/>
      <protection locked="0"/>
    </xf>
    <xf numFmtId="3" fontId="18" fillId="2" borderId="31" xfId="5" applyNumberFormat="1" applyFont="1" applyFill="1" applyBorder="1" applyAlignment="1" applyProtection="1">
      <alignment horizontal="right" vertical="center"/>
      <protection locked="0"/>
    </xf>
    <xf numFmtId="3" fontId="18" fillId="0" borderId="13" xfId="5" applyNumberFormat="1" applyFont="1" applyFill="1" applyBorder="1" applyAlignment="1" applyProtection="1">
      <alignment horizontal="right" vertical="center"/>
      <protection locked="0"/>
    </xf>
    <xf numFmtId="3" fontId="18" fillId="0" borderId="18" xfId="5" applyNumberFormat="1" applyFont="1" applyFill="1" applyBorder="1" applyAlignment="1" applyProtection="1">
      <alignment horizontal="right" vertical="center"/>
      <protection locked="0"/>
    </xf>
    <xf numFmtId="3" fontId="18" fillId="0" borderId="31" xfId="5" applyNumberFormat="1" applyFont="1" applyFill="1" applyBorder="1" applyAlignment="1" applyProtection="1">
      <alignment horizontal="right" vertical="center"/>
      <protection locked="0"/>
    </xf>
    <xf numFmtId="3" fontId="18" fillId="4" borderId="11" xfId="5" applyNumberFormat="1" applyFont="1" applyFill="1" applyBorder="1" applyAlignment="1" applyProtection="1">
      <alignment horizontal="left" vertical="center"/>
      <protection locked="0"/>
    </xf>
    <xf numFmtId="3" fontId="18" fillId="4" borderId="29" xfId="5" applyNumberFormat="1" applyFont="1" applyFill="1" applyBorder="1" applyAlignment="1" applyProtection="1">
      <alignment horizontal="left" vertical="center"/>
      <protection locked="0"/>
    </xf>
    <xf numFmtId="3" fontId="18" fillId="4" borderId="17" xfId="5" applyNumberFormat="1" applyFont="1" applyFill="1" applyBorder="1" applyAlignment="1" applyProtection="1">
      <alignment horizontal="left" vertical="center"/>
      <protection locked="0"/>
    </xf>
    <xf numFmtId="3" fontId="18" fillId="4" borderId="30" xfId="5" applyNumberFormat="1" applyFont="1" applyFill="1" applyBorder="1" applyAlignment="1" applyProtection="1">
      <alignment horizontal="left" vertical="center"/>
      <protection locked="0"/>
    </xf>
    <xf numFmtId="3" fontId="18" fillId="0" borderId="11" xfId="5" applyNumberFormat="1" applyFont="1" applyFill="1" applyBorder="1" applyAlignment="1" applyProtection="1">
      <alignment horizontal="right" vertical="center"/>
      <protection locked="0"/>
    </xf>
    <xf numFmtId="3" fontId="18" fillId="0" borderId="17" xfId="5" applyNumberFormat="1" applyFont="1" applyFill="1" applyBorder="1" applyAlignment="1" applyProtection="1">
      <alignment horizontal="right" vertical="center"/>
      <protection locked="0"/>
    </xf>
    <xf numFmtId="3" fontId="18" fillId="0" borderId="30" xfId="5" applyNumberFormat="1" applyFont="1" applyFill="1" applyBorder="1" applyAlignment="1" applyProtection="1">
      <alignment horizontal="right" vertical="center"/>
      <protection locked="0"/>
    </xf>
    <xf numFmtId="3" fontId="18" fillId="0" borderId="11" xfId="5" applyNumberFormat="1" applyFont="1" applyFill="1" applyBorder="1" applyAlignment="1" applyProtection="1">
      <alignment horizontal="left" vertical="center"/>
      <protection locked="0"/>
    </xf>
    <xf numFmtId="3" fontId="18" fillId="0" borderId="17" xfId="5" applyNumberFormat="1" applyFont="1" applyFill="1" applyBorder="1" applyAlignment="1" applyProtection="1">
      <alignment horizontal="left" vertical="center"/>
      <protection locked="0"/>
    </xf>
    <xf numFmtId="3" fontId="18" fillId="0" borderId="30" xfId="5" applyNumberFormat="1" applyFont="1" applyFill="1" applyBorder="1" applyAlignment="1" applyProtection="1">
      <alignment horizontal="left" vertical="center"/>
      <protection locked="0"/>
    </xf>
    <xf numFmtId="3" fontId="18" fillId="0" borderId="19" xfId="5" applyNumberFormat="1" applyFont="1" applyFill="1" applyBorder="1" applyAlignment="1" applyProtection="1">
      <alignment horizontal="right" vertical="center"/>
      <protection locked="0"/>
    </xf>
    <xf numFmtId="3" fontId="18" fillId="0" borderId="32" xfId="5" applyNumberFormat="1" applyFont="1" applyFill="1" applyBorder="1" applyAlignment="1" applyProtection="1">
      <alignment horizontal="right" vertical="center"/>
      <protection locked="0"/>
    </xf>
    <xf numFmtId="3" fontId="18" fillId="0" borderId="59" xfId="5" applyNumberFormat="1" applyFont="1" applyFill="1" applyBorder="1" applyAlignment="1" applyProtection="1">
      <alignment horizontal="right" vertical="center"/>
      <protection locked="0"/>
    </xf>
    <xf numFmtId="0" fontId="19" fillId="0" borderId="11" xfId="2" applyFont="1" applyFill="1" applyBorder="1" applyAlignment="1" applyProtection="1">
      <alignment horizontal="left" vertical="center"/>
    </xf>
    <xf numFmtId="0" fontId="19" fillId="2" borderId="11" xfId="2" applyFont="1" applyFill="1" applyBorder="1" applyAlignment="1" applyProtection="1">
      <alignment horizontal="left" vertical="center" wrapText="1"/>
    </xf>
    <xf numFmtId="0" fontId="19" fillId="2" borderId="4" xfId="5" applyFont="1" applyFill="1" applyBorder="1" applyAlignment="1" applyProtection="1">
      <alignment horizontal="left" vertical="center"/>
    </xf>
    <xf numFmtId="49" fontId="19" fillId="2" borderId="13" xfId="2" applyNumberFormat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indent="1"/>
    </xf>
    <xf numFmtId="0" fontId="19" fillId="0" borderId="2" xfId="0" quotePrefix="1" applyFont="1" applyFill="1" applyBorder="1" applyAlignment="1" applyProtection="1">
      <alignment horizontal="left" vertical="center" indent="1"/>
    </xf>
    <xf numFmtId="0" fontId="19" fillId="0" borderId="13" xfId="0" quotePrefix="1" applyFont="1" applyFill="1" applyBorder="1" applyAlignment="1" applyProtection="1">
      <alignment horizontal="left" vertical="center" indent="2"/>
    </xf>
    <xf numFmtId="49" fontId="3" fillId="0" borderId="4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center" wrapText="1" indent="2"/>
    </xf>
    <xf numFmtId="0" fontId="4" fillId="0" borderId="11" xfId="0" quotePrefix="1" applyFont="1" applyFill="1" applyBorder="1" applyAlignment="1" applyProtection="1">
      <alignment horizontal="center" vertical="center"/>
    </xf>
    <xf numFmtId="3" fontId="32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top"/>
    </xf>
    <xf numFmtId="0" fontId="50" fillId="0" borderId="2" xfId="0" applyFont="1" applyFill="1" applyBorder="1" applyAlignment="1" applyProtection="1">
      <alignment horizontal="left" vertical="center" wrapText="1" indent="2"/>
    </xf>
    <xf numFmtId="0" fontId="3" fillId="0" borderId="2" xfId="0" quotePrefix="1" applyFont="1" applyFill="1" applyBorder="1" applyAlignment="1" applyProtection="1">
      <alignment horizontal="left" vertical="center" indent="1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3" xfId="0" quotePrefix="1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vertical="center"/>
      <protection locked="0"/>
    </xf>
    <xf numFmtId="0" fontId="3" fillId="0" borderId="6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3" fontId="18" fillId="0" borderId="11" xfId="0" applyNumberFormat="1" applyFont="1" applyBorder="1" applyAlignment="1" applyProtection="1">
      <alignment horizontal="right" vertical="center"/>
      <protection locked="0"/>
    </xf>
    <xf numFmtId="3" fontId="18" fillId="0" borderId="17" xfId="0" applyNumberFormat="1" applyFont="1" applyBorder="1" applyAlignment="1" applyProtection="1">
      <alignment horizontal="right" vertical="center"/>
      <protection locked="0"/>
    </xf>
    <xf numFmtId="3" fontId="18" fillId="0" borderId="13" xfId="0" applyNumberFormat="1" applyFont="1" applyBorder="1" applyAlignment="1" applyProtection="1">
      <alignment horizontal="right" vertical="center"/>
      <protection locked="0"/>
    </xf>
    <xf numFmtId="3" fontId="18" fillId="0" borderId="18" xfId="0" applyNumberFormat="1" applyFont="1" applyBorder="1" applyAlignment="1" applyProtection="1">
      <alignment horizontal="right" vertical="center"/>
      <protection locked="0"/>
    </xf>
    <xf numFmtId="3" fontId="18" fillId="0" borderId="52" xfId="0" applyNumberFormat="1" applyFont="1" applyBorder="1" applyAlignment="1" applyProtection="1">
      <alignment horizontal="right" vertical="center"/>
      <protection locked="0"/>
    </xf>
    <xf numFmtId="3" fontId="18" fillId="0" borderId="46" xfId="0" applyNumberFormat="1" applyFont="1" applyBorder="1" applyAlignment="1" applyProtection="1">
      <alignment horizontal="right" vertical="center"/>
      <protection locked="0"/>
    </xf>
    <xf numFmtId="3" fontId="18" fillId="0" borderId="45" xfId="0" applyNumberFormat="1" applyFont="1" applyBorder="1" applyAlignment="1" applyProtection="1">
      <alignment horizontal="right" vertical="center"/>
      <protection locked="0"/>
    </xf>
    <xf numFmtId="3" fontId="18" fillId="0" borderId="2" xfId="0" applyNumberFormat="1" applyFont="1" applyBorder="1" applyAlignment="1" applyProtection="1">
      <alignment horizontal="right" vertical="center"/>
      <protection locked="0"/>
    </xf>
    <xf numFmtId="3" fontId="18" fillId="0" borderId="47" xfId="0" applyNumberFormat="1" applyFont="1" applyBorder="1" applyAlignment="1" applyProtection="1">
      <alignment horizontal="right" vertical="center"/>
      <protection locked="0"/>
    </xf>
    <xf numFmtId="3" fontId="18" fillId="0" borderId="15" xfId="0" applyNumberFormat="1" applyFont="1" applyBorder="1" applyAlignment="1" applyProtection="1">
      <alignment horizontal="right" vertical="center"/>
      <protection locked="0"/>
    </xf>
    <xf numFmtId="3" fontId="18" fillId="0" borderId="50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31" xfId="0" applyFont="1" applyBorder="1" applyAlignment="1" applyProtection="1">
      <alignment vertical="center"/>
      <protection locked="0"/>
    </xf>
    <xf numFmtId="3" fontId="18" fillId="0" borderId="13" xfId="5" applyNumberFormat="1" applyFont="1" applyBorder="1" applyAlignment="1" applyProtection="1">
      <alignment horizontal="right" vertical="center"/>
      <protection locked="0"/>
    </xf>
    <xf numFmtId="3" fontId="18" fillId="0" borderId="18" xfId="5" applyNumberFormat="1" applyFont="1" applyBorder="1" applyAlignment="1" applyProtection="1">
      <alignment horizontal="right" vertical="center"/>
      <protection locked="0"/>
    </xf>
    <xf numFmtId="3" fontId="18" fillId="0" borderId="11" xfId="5" applyNumberFormat="1" applyFont="1" applyBorder="1" applyAlignment="1" applyProtection="1">
      <alignment horizontal="right" vertical="center"/>
      <protection locked="0"/>
    </xf>
    <xf numFmtId="3" fontId="18" fillId="0" borderId="17" xfId="5" applyNumberFormat="1" applyFont="1" applyBorder="1" applyAlignment="1" applyProtection="1">
      <alignment horizontal="right" vertical="center"/>
      <protection locked="0"/>
    </xf>
    <xf numFmtId="3" fontId="18" fillId="0" borderId="11" xfId="5" applyNumberFormat="1" applyFont="1" applyBorder="1" applyAlignment="1" applyProtection="1">
      <alignment horizontal="left" vertical="center"/>
      <protection locked="0"/>
    </xf>
    <xf numFmtId="3" fontId="18" fillId="0" borderId="17" xfId="5" applyNumberFormat="1" applyFont="1" applyBorder="1" applyAlignment="1" applyProtection="1">
      <alignment horizontal="left" vertical="center"/>
      <protection locked="0"/>
    </xf>
    <xf numFmtId="3" fontId="18" fillId="0" borderId="19" xfId="5" applyNumberFormat="1" applyFont="1" applyBorder="1" applyAlignment="1" applyProtection="1">
      <alignment horizontal="right" vertical="center"/>
      <protection locked="0"/>
    </xf>
    <xf numFmtId="3" fontId="18" fillId="0" borderId="32" xfId="5" applyNumberFormat="1" applyFont="1" applyBorder="1" applyAlignment="1" applyProtection="1">
      <alignment horizontal="right" vertical="center"/>
      <protection locked="0"/>
    </xf>
    <xf numFmtId="3" fontId="18" fillId="0" borderId="31" xfId="5" applyNumberFormat="1" applyFont="1" applyBorder="1" applyAlignment="1" applyProtection="1">
      <alignment horizontal="right" vertical="center"/>
      <protection locked="0"/>
    </xf>
    <xf numFmtId="3" fontId="18" fillId="0" borderId="30" xfId="5" applyNumberFormat="1" applyFont="1" applyBorder="1" applyAlignment="1" applyProtection="1">
      <alignment horizontal="right" vertical="center"/>
      <protection locked="0"/>
    </xf>
    <xf numFmtId="3" fontId="18" fillId="0" borderId="30" xfId="5" applyNumberFormat="1" applyFont="1" applyBorder="1" applyAlignment="1" applyProtection="1">
      <alignment horizontal="left" vertical="center"/>
      <protection locked="0"/>
    </xf>
    <xf numFmtId="3" fontId="18" fillId="0" borderId="59" xfId="5" applyNumberFormat="1" applyFont="1" applyBorder="1" applyAlignment="1" applyProtection="1">
      <alignment horizontal="right" vertical="center"/>
      <protection locked="0"/>
    </xf>
    <xf numFmtId="0" fontId="4" fillId="0" borderId="29" xfId="2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19" fillId="0" borderId="68" xfId="0" applyFont="1" applyFill="1" applyBorder="1" applyProtection="1">
      <protection locked="0"/>
    </xf>
    <xf numFmtId="0" fontId="19" fillId="0" borderId="29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shrinkToFit="1"/>
    </xf>
    <xf numFmtId="0" fontId="3" fillId="0" borderId="13" xfId="0" applyFont="1" applyBorder="1" applyAlignment="1" applyProtection="1">
      <alignment horizontal="center" vertical="top" shrinkToFit="1"/>
    </xf>
    <xf numFmtId="0" fontId="62" fillId="0" borderId="6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" fillId="0" borderId="0" xfId="3" applyFont="1" applyAlignment="1" applyProtection="1">
      <alignment horizontal="center" wrapText="1"/>
      <protection locked="0"/>
    </xf>
    <xf numFmtId="0" fontId="53" fillId="0" borderId="0" xfId="3" applyFont="1" applyBorder="1" applyAlignment="1" applyProtection="1">
      <alignment horizontal="center" vertical="center"/>
      <protection locked="0"/>
    </xf>
    <xf numFmtId="0" fontId="53" fillId="0" borderId="20" xfId="3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horizontal="left" wrapText="1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38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19" fillId="0" borderId="74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49" fontId="19" fillId="0" borderId="75" xfId="0" applyNumberFormat="1" applyFont="1" applyBorder="1" applyAlignment="1" applyProtection="1">
      <alignment horizontal="center" vertical="center"/>
      <protection locked="0"/>
    </xf>
    <xf numFmtId="49" fontId="28" fillId="0" borderId="75" xfId="0" applyNumberFormat="1" applyFont="1" applyBorder="1" applyAlignment="1" applyProtection="1">
      <alignment horizontal="center" vertical="center"/>
      <protection locked="0"/>
    </xf>
    <xf numFmtId="0" fontId="20" fillId="0" borderId="73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2" fillId="0" borderId="40" xfId="0" applyFont="1" applyFill="1" applyBorder="1" applyAlignment="1" applyProtection="1">
      <alignment horizontal="center" vertical="center"/>
    </xf>
    <xf numFmtId="0" fontId="62" fillId="0" borderId="77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center" vertical="center"/>
    </xf>
    <xf numFmtId="0" fontId="62" fillId="0" borderId="2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/>
    </xf>
    <xf numFmtId="0" fontId="25" fillId="0" borderId="23" xfId="0" quotePrefix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/>
    </xf>
    <xf numFmtId="0" fontId="25" fillId="0" borderId="58" xfId="0" applyFont="1" applyFill="1" applyBorder="1" applyAlignment="1" applyProtection="1">
      <alignment horizontal="center"/>
    </xf>
    <xf numFmtId="0" fontId="25" fillId="0" borderId="62" xfId="0" applyFont="1" applyFill="1" applyBorder="1" applyAlignment="1" applyProtection="1">
      <alignment horizontal="center"/>
    </xf>
    <xf numFmtId="0" fontId="33" fillId="0" borderId="20" xfId="0" applyFont="1" applyBorder="1" applyAlignment="1" applyProtection="1">
      <alignment horizontal="right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23" xfId="0" quotePrefix="1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66" xfId="0" applyFont="1" applyFill="1" applyBorder="1" applyAlignment="1" applyProtection="1">
      <alignment horizontal="left" vertical="center"/>
    </xf>
    <xf numFmtId="0" fontId="19" fillId="3" borderId="22" xfId="0" applyFont="1" applyFill="1" applyBorder="1" applyAlignment="1" applyProtection="1">
      <alignment horizontal="left" vertical="center"/>
    </xf>
    <xf numFmtId="0" fontId="26" fillId="0" borderId="56" xfId="0" applyFont="1" applyBorder="1" applyAlignment="1" applyProtection="1">
      <alignment horizontal="center" vertical="center"/>
    </xf>
    <xf numFmtId="0" fontId="26" fillId="0" borderId="7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0" fillId="0" borderId="66" xfId="0" applyFont="1" applyFill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63" fillId="0" borderId="0" xfId="0" applyFont="1" applyBorder="1" applyAlignment="1" applyProtection="1">
      <alignment horizontal="left" wrapText="1"/>
    </xf>
    <xf numFmtId="0" fontId="46" fillId="0" borderId="22" xfId="5" applyFont="1" applyFill="1" applyBorder="1" applyAlignment="1" applyProtection="1">
      <alignment horizontal="center" vertical="center"/>
    </xf>
    <xf numFmtId="0" fontId="46" fillId="0" borderId="3" xfId="5" applyFont="1" applyFill="1" applyBorder="1" applyAlignment="1" applyProtection="1">
      <alignment horizontal="center" vertical="center"/>
    </xf>
    <xf numFmtId="0" fontId="46" fillId="0" borderId="16" xfId="5" applyFont="1" applyFill="1" applyBorder="1" applyAlignment="1" applyProtection="1">
      <alignment horizontal="center" vertical="center"/>
    </xf>
    <xf numFmtId="0" fontId="46" fillId="0" borderId="66" xfId="5" applyFont="1" applyFill="1" applyBorder="1" applyAlignment="1" applyProtection="1">
      <alignment horizontal="center" vertical="center"/>
    </xf>
    <xf numFmtId="0" fontId="6" fillId="0" borderId="18" xfId="5" applyFont="1" applyFill="1" applyBorder="1" applyAlignment="1" applyProtection="1">
      <alignment horizontal="center" vertical="center"/>
    </xf>
    <xf numFmtId="0" fontId="6" fillId="0" borderId="37" xfId="5" applyFont="1" applyFill="1" applyBorder="1" applyAlignment="1" applyProtection="1">
      <alignment horizontal="center" vertical="center"/>
    </xf>
    <xf numFmtId="0" fontId="11" fillId="0" borderId="18" xfId="5" applyFont="1" applyFill="1" applyBorder="1" applyAlignment="1" applyProtection="1">
      <alignment horizontal="center" vertical="center"/>
    </xf>
    <xf numFmtId="0" fontId="11" fillId="0" borderId="37" xfId="5" applyFont="1" applyFill="1" applyBorder="1" applyAlignment="1" applyProtection="1">
      <alignment horizontal="center" vertical="center"/>
    </xf>
    <xf numFmtId="0" fontId="11" fillId="0" borderId="20" xfId="5" applyFont="1" applyFill="1" applyBorder="1" applyAlignment="1" applyProtection="1">
      <alignment horizontal="center" vertical="center"/>
    </xf>
    <xf numFmtId="0" fontId="11" fillId="0" borderId="38" xfId="5" applyFont="1" applyFill="1" applyBorder="1" applyAlignment="1" applyProtection="1">
      <alignment horizontal="center" vertical="center"/>
    </xf>
    <xf numFmtId="0" fontId="3" fillId="0" borderId="58" xfId="2" applyFont="1" applyBorder="1" applyAlignment="1" applyProtection="1">
      <alignment horizontal="center" vertical="center"/>
      <protection locked="0"/>
    </xf>
    <xf numFmtId="0" fontId="9" fillId="0" borderId="58" xfId="2" applyFont="1" applyBorder="1" applyAlignment="1" applyProtection="1">
      <alignment horizontal="center" vertical="center"/>
      <protection locked="0"/>
    </xf>
    <xf numFmtId="0" fontId="4" fillId="0" borderId="58" xfId="2" applyFont="1" applyBorder="1" applyAlignment="1" applyProtection="1">
      <alignment horizontal="center" vertical="center"/>
      <protection locked="0"/>
    </xf>
    <xf numFmtId="0" fontId="10" fillId="0" borderId="62" xfId="2" applyFont="1" applyBorder="1" applyAlignment="1" applyProtection="1">
      <alignment horizontal="center" vertical="center"/>
      <protection locked="0"/>
    </xf>
    <xf numFmtId="0" fontId="9" fillId="0" borderId="17" xfId="5" applyFont="1" applyFill="1" applyBorder="1" applyAlignment="1" applyProtection="1">
      <alignment vertical="center"/>
    </xf>
    <xf numFmtId="0" fontId="3" fillId="0" borderId="17" xfId="5" applyFont="1" applyBorder="1" applyAlignment="1" applyProtection="1">
      <alignment vertical="center"/>
      <protection locked="0"/>
    </xf>
    <xf numFmtId="0" fontId="10" fillId="0" borderId="29" xfId="2" applyFont="1" applyBorder="1" applyAlignment="1" applyProtection="1">
      <alignment vertical="center"/>
      <protection locked="0"/>
    </xf>
    <xf numFmtId="0" fontId="10" fillId="0" borderId="12" xfId="2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62" fillId="0" borderId="0" xfId="5" applyFont="1" applyFill="1" applyBorder="1" applyAlignment="1" applyProtection="1">
      <alignment horizontal="center" vertical="top"/>
    </xf>
    <xf numFmtId="0" fontId="37" fillId="0" borderId="0" xfId="5" applyFont="1" applyFill="1" applyBorder="1" applyAlignment="1" applyProtection="1">
      <alignment horizontal="center" vertical="top"/>
    </xf>
    <xf numFmtId="0" fontId="37" fillId="0" borderId="23" xfId="5" applyFont="1" applyFill="1" applyBorder="1" applyAlignment="1" applyProtection="1">
      <alignment horizontal="center" vertical="top"/>
    </xf>
    <xf numFmtId="0" fontId="25" fillId="0" borderId="0" xfId="2" applyFont="1" applyBorder="1" applyAlignment="1" applyProtection="1">
      <alignment horizontal="center"/>
    </xf>
    <xf numFmtId="0" fontId="38" fillId="0" borderId="0" xfId="2" applyFont="1" applyBorder="1" applyAlignment="1" applyProtection="1">
      <alignment horizontal="center"/>
    </xf>
    <xf numFmtId="0" fontId="11" fillId="0" borderId="0" xfId="5" applyFont="1" applyFill="1" applyBorder="1" applyAlignment="1" applyProtection="1">
      <alignment vertical="top"/>
    </xf>
    <xf numFmtId="0" fontId="10" fillId="0" borderId="0" xfId="2" applyFont="1" applyBorder="1" applyAlignment="1" applyProtection="1">
      <alignment vertical="top"/>
    </xf>
    <xf numFmtId="0" fontId="10" fillId="0" borderId="21" xfId="2" applyFont="1" applyBorder="1" applyAlignment="1" applyProtection="1">
      <alignment vertical="top"/>
    </xf>
    <xf numFmtId="0" fontId="4" fillId="0" borderId="20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0" fillId="0" borderId="38" xfId="2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4000000}"/>
    <cellStyle name="Normal_jqrev" xfId="4" xr:uid="{00000000-0005-0000-0000-000005000000}"/>
    <cellStyle name="Normal_YBFPQNEW" xfId="5" xr:uid="{00000000-0005-0000-0000-000008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1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2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3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318407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4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showGridLines="0" tabSelected="1" zoomScaleNormal="100" zoomScaleSheetLayoutView="100" workbookViewId="0">
      <selection activeCell="D8" sqref="D8"/>
    </sheetView>
  </sheetViews>
  <sheetFormatPr defaultColWidth="9.6640625" defaultRowHeight="12.75" customHeight="1" x14ac:dyDescent="0.25"/>
  <cols>
    <col min="1" max="1" width="8.33203125" style="21" customWidth="1"/>
    <col min="2" max="2" width="65.77734375" style="22" customWidth="1"/>
    <col min="3" max="3" width="9.44140625" style="22" customWidth="1"/>
    <col min="4" max="5" width="22.44140625" style="22" customWidth="1"/>
    <col min="6" max="6" width="9.77734375" style="22" customWidth="1"/>
    <col min="7" max="7" width="9.6640625" style="22" customWidth="1"/>
    <col min="8" max="8" width="8.88671875" style="22" customWidth="1"/>
    <col min="9" max="9" width="68.6640625" style="22" customWidth="1"/>
    <col min="10" max="10" width="9.33203125" style="22" customWidth="1"/>
    <col min="11" max="12" width="10.33203125" style="22" customWidth="1"/>
    <col min="13" max="13" width="12.6640625" style="22" customWidth="1"/>
    <col min="14" max="14" width="1.6640625" style="22" customWidth="1"/>
    <col min="15" max="15" width="12.6640625" style="22" customWidth="1"/>
    <col min="16" max="16" width="1.6640625" style="22" customWidth="1"/>
    <col min="17" max="17" width="15.6640625" style="22" customWidth="1"/>
    <col min="18" max="18" width="36.88671875" style="22" customWidth="1"/>
    <col min="19" max="21" width="10.6640625" style="22" customWidth="1"/>
    <col min="22" max="22" width="3.33203125" style="22" customWidth="1"/>
    <col min="23" max="23" width="11.88671875" style="22" customWidth="1"/>
    <col min="24" max="32" width="15.6640625" style="22" customWidth="1"/>
    <col min="33" max="33" width="12.6640625" style="22" customWidth="1"/>
    <col min="34" max="34" width="1.6640625" style="22" customWidth="1"/>
    <col min="35" max="16384" width="9.6640625" style="22"/>
  </cols>
  <sheetData>
    <row r="1" spans="1:29" ht="17.100000000000001" customHeight="1" x14ac:dyDescent="0.25">
      <c r="A1" s="25"/>
      <c r="B1" s="83" t="s">
        <v>0</v>
      </c>
      <c r="C1" s="299" t="s">
        <v>31</v>
      </c>
      <c r="D1" s="648" t="s">
        <v>278</v>
      </c>
      <c r="E1" s="649" t="s">
        <v>279</v>
      </c>
      <c r="H1" s="171"/>
      <c r="I1" s="171"/>
      <c r="J1" s="172" t="str">
        <f>C1</f>
        <v xml:space="preserve">Country: </v>
      </c>
      <c r="K1" s="172" t="str">
        <f>D1</f>
        <v>Serbia</v>
      </c>
      <c r="L1" s="171"/>
    </row>
    <row r="2" spans="1:29" ht="17.100000000000001" customHeight="1" x14ac:dyDescent="0.25">
      <c r="A2" s="26"/>
      <c r="B2" s="82" t="s">
        <v>0</v>
      </c>
      <c r="C2" s="688" t="s">
        <v>14</v>
      </c>
      <c r="D2" s="689"/>
      <c r="E2" s="483"/>
      <c r="H2" s="171"/>
      <c r="I2" s="171"/>
      <c r="J2" s="171"/>
      <c r="K2" s="171"/>
      <c r="L2" s="171"/>
    </row>
    <row r="3" spans="1:29" ht="17.100000000000001" customHeight="1" x14ac:dyDescent="0.25">
      <c r="A3" s="26"/>
      <c r="B3" s="82" t="s">
        <v>0</v>
      </c>
      <c r="C3" s="704"/>
      <c r="D3" s="705"/>
      <c r="E3" s="706"/>
      <c r="H3" s="171"/>
      <c r="I3" s="171"/>
      <c r="J3" s="171"/>
      <c r="K3" s="171"/>
      <c r="L3" s="171"/>
    </row>
    <row r="4" spans="1:29" ht="17.100000000000001" customHeight="1" x14ac:dyDescent="0.25">
      <c r="A4" s="26"/>
      <c r="B4" s="82"/>
      <c r="C4" s="300" t="s">
        <v>10</v>
      </c>
      <c r="D4" s="482"/>
      <c r="E4" s="483"/>
      <c r="H4" s="171"/>
      <c r="I4" s="171"/>
      <c r="J4" s="171"/>
      <c r="K4" s="171"/>
      <c r="L4" s="171"/>
      <c r="T4" s="10"/>
      <c r="U4" s="10"/>
    </row>
    <row r="5" spans="1:29" ht="17.100000000000001" customHeight="1" x14ac:dyDescent="0.25">
      <c r="A5" s="695" t="s">
        <v>235</v>
      </c>
      <c r="B5" s="696"/>
      <c r="C5" s="707"/>
      <c r="D5" s="708"/>
      <c r="E5" s="709"/>
      <c r="H5" s="171"/>
      <c r="I5" s="171"/>
      <c r="J5" s="171"/>
      <c r="K5" s="171"/>
      <c r="L5" s="171"/>
      <c r="T5" s="10"/>
      <c r="U5" s="10"/>
    </row>
    <row r="6" spans="1:29" ht="17.100000000000001" customHeight="1" x14ac:dyDescent="0.4">
      <c r="A6" s="697"/>
      <c r="B6" s="696"/>
      <c r="C6" s="650"/>
      <c r="D6" s="484"/>
      <c r="E6" s="485"/>
      <c r="H6" s="171"/>
      <c r="I6" s="171"/>
      <c r="J6" s="171"/>
      <c r="K6" s="171"/>
      <c r="L6" s="171"/>
      <c r="Q6" s="445" t="s">
        <v>157</v>
      </c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</row>
    <row r="7" spans="1:29" ht="16.5" customHeight="1" x14ac:dyDescent="0.25">
      <c r="A7" s="698" t="s">
        <v>234</v>
      </c>
      <c r="B7" s="699"/>
      <c r="C7" s="300" t="s">
        <v>11</v>
      </c>
      <c r="D7" s="651"/>
      <c r="E7" s="301" t="s">
        <v>12</v>
      </c>
      <c r="H7" s="171"/>
      <c r="I7" s="710" t="s">
        <v>253</v>
      </c>
      <c r="J7" s="171"/>
      <c r="K7" s="703" t="s">
        <v>69</v>
      </c>
      <c r="L7" s="703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</row>
    <row r="8" spans="1:29" ht="19.5" customHeight="1" x14ac:dyDescent="0.25">
      <c r="A8" s="698" t="s">
        <v>26</v>
      </c>
      <c r="B8" s="699"/>
      <c r="C8" s="300" t="s">
        <v>13</v>
      </c>
      <c r="D8" s="652"/>
      <c r="E8" s="483"/>
      <c r="H8" s="171"/>
      <c r="I8" s="710"/>
      <c r="J8" s="171"/>
      <c r="K8" s="703"/>
      <c r="L8" s="703"/>
      <c r="Q8" s="446" t="s">
        <v>153</v>
      </c>
      <c r="R8" s="446"/>
      <c r="S8" s="446"/>
      <c r="T8" s="446"/>
      <c r="U8" s="446"/>
      <c r="V8" s="446"/>
      <c r="W8" s="700"/>
      <c r="X8" s="700"/>
      <c r="Y8" s="700"/>
      <c r="Z8" s="446"/>
      <c r="AA8" s="446"/>
      <c r="AB8" s="446"/>
      <c r="AC8" s="446"/>
    </row>
    <row r="9" spans="1:29" ht="15.75" customHeight="1" x14ac:dyDescent="0.25">
      <c r="A9" s="80"/>
      <c r="B9" s="59"/>
      <c r="C9" s="31"/>
      <c r="D9" s="62">
        <v>51</v>
      </c>
      <c r="E9" s="63">
        <v>51</v>
      </c>
      <c r="H9" s="174" t="s">
        <v>0</v>
      </c>
      <c r="I9" s="175"/>
      <c r="J9" s="173" t="s">
        <v>0</v>
      </c>
      <c r="K9" s="173"/>
      <c r="L9" s="173"/>
      <c r="Q9" s="446"/>
      <c r="R9" s="446"/>
      <c r="S9" s="446"/>
      <c r="T9" s="446"/>
      <c r="U9" s="446"/>
      <c r="V9" s="447"/>
      <c r="W9" s="700"/>
      <c r="X9" s="700"/>
      <c r="Y9" s="700"/>
      <c r="Z9" s="446"/>
      <c r="AA9" s="446"/>
      <c r="AB9" s="446"/>
      <c r="AC9" s="446"/>
    </row>
    <row r="10" spans="1:29" ht="12.75" customHeight="1" x14ac:dyDescent="0.25">
      <c r="A10" s="27" t="s">
        <v>15</v>
      </c>
      <c r="B10" s="81" t="s">
        <v>15</v>
      </c>
      <c r="C10" s="693" t="s">
        <v>8</v>
      </c>
      <c r="D10" s="647">
        <v>2018</v>
      </c>
      <c r="E10" s="34">
        <f>D10+1</f>
        <v>2019</v>
      </c>
      <c r="F10" s="169"/>
      <c r="G10" s="169"/>
      <c r="H10" s="144" t="s">
        <v>15</v>
      </c>
      <c r="I10" s="557" t="str">
        <f>B10</f>
        <v>Product</v>
      </c>
      <c r="J10" s="144" t="str">
        <f>C10</f>
        <v>Unit</v>
      </c>
      <c r="K10" s="176">
        <f>D10</f>
        <v>2018</v>
      </c>
      <c r="L10" s="177">
        <f>E10</f>
        <v>2019</v>
      </c>
      <c r="Q10" s="446"/>
      <c r="R10" s="446"/>
      <c r="S10" s="471">
        <f>D10</f>
        <v>2018</v>
      </c>
      <c r="T10" s="471">
        <f>E10</f>
        <v>2019</v>
      </c>
      <c r="U10" s="471" t="s">
        <v>137</v>
      </c>
      <c r="V10" s="447"/>
      <c r="W10" s="22" t="s">
        <v>162</v>
      </c>
      <c r="X10" s="448"/>
      <c r="Y10" s="448"/>
      <c r="Z10" s="468"/>
      <c r="AB10" s="446"/>
      <c r="AC10" s="446"/>
    </row>
    <row r="11" spans="1:29" ht="12.75" customHeight="1" x14ac:dyDescent="0.25">
      <c r="A11" s="7" t="s">
        <v>6</v>
      </c>
      <c r="B11" s="1"/>
      <c r="C11" s="694"/>
      <c r="D11" s="2" t="s">
        <v>7</v>
      </c>
      <c r="E11" s="8" t="s">
        <v>7</v>
      </c>
      <c r="H11" s="145" t="s">
        <v>6</v>
      </c>
      <c r="I11" s="178"/>
      <c r="J11" s="179"/>
      <c r="K11" s="180" t="str">
        <f>D11</f>
        <v>Quantity</v>
      </c>
      <c r="L11" s="181" t="str">
        <f>E11</f>
        <v>Quantity</v>
      </c>
      <c r="Q11" s="701" t="s">
        <v>139</v>
      </c>
      <c r="R11" s="454" t="s">
        <v>140</v>
      </c>
      <c r="S11" s="455">
        <f>IF(ISNUMBER(D17+'JQ2 | Primary Products | Trade'!D15-'JQ2 | Primary Products | Trade'!H15-D27),D17+'JQ2 | Primary Products | Trade'!D15-'JQ2 | Primary Products | Trade'!H15-D27,"Missing data")</f>
        <v>1258</v>
      </c>
      <c r="T11" s="455">
        <f>IF(ISNUMBER(E17+'JQ2 | Primary Products | Trade'!F15-'JQ2 | Primary Products | Trade'!J15-E27),E17+'JQ2 | Primary Products | Trade'!F15-'JQ2 | Primary Products | Trade'!J15-E27,"Missing data")</f>
        <v>1611</v>
      </c>
      <c r="U11" s="450">
        <f>IF(ISNUMBER(T11/S11-1),T11/S11-1,"missing data")</f>
        <v>0.28060413354531</v>
      </c>
      <c r="V11" s="449"/>
      <c r="W11" s="446" t="s">
        <v>138</v>
      </c>
      <c r="X11" s="448"/>
      <c r="Y11" s="448"/>
      <c r="Z11" s="468"/>
      <c r="AB11" s="446"/>
      <c r="AC11" s="446"/>
    </row>
    <row r="12" spans="1:29" s="28" customFormat="1" ht="12.75" customHeight="1" x14ac:dyDescent="0.25">
      <c r="A12" s="690" t="s">
        <v>136</v>
      </c>
      <c r="B12" s="691"/>
      <c r="C12" s="691"/>
      <c r="D12" s="691"/>
      <c r="E12" s="692"/>
      <c r="H12" s="196"/>
      <c r="I12" s="182" t="str">
        <f>A12</f>
        <v>REMOVALS OF ROUNDWOOD (WOOD IN THE ROUGH)</v>
      </c>
      <c r="J12" s="431"/>
      <c r="K12" s="431"/>
      <c r="L12" s="432"/>
      <c r="Q12" s="702"/>
      <c r="R12" s="473" t="s">
        <v>158</v>
      </c>
      <c r="S12" s="476">
        <f>IF(ISNUMBER(D52-D53*X28),(D52-D53)*X28,"missing data")</f>
        <v>99.05</v>
      </c>
      <c r="T12" s="476">
        <f>IF(ISNUMBER(E52-E53*X28),(E52-E53)*X28,"missing data")</f>
        <v>74.899999999999991</v>
      </c>
      <c r="U12" s="460">
        <f t="shared" ref="U12:U23" si="0">IF(ISNUMBER(T12/S12-1),T12/S12-1,"missing data")</f>
        <v>-0.2438162544169612</v>
      </c>
      <c r="V12" s="474"/>
      <c r="W12" s="446" t="s">
        <v>141</v>
      </c>
      <c r="Y12" s="453"/>
      <c r="Z12" s="469"/>
      <c r="AB12" s="453"/>
      <c r="AC12" s="453"/>
    </row>
    <row r="13" spans="1:29" s="28" customFormat="1" ht="12.75" customHeight="1" x14ac:dyDescent="0.25">
      <c r="A13" s="491">
        <v>1</v>
      </c>
      <c r="B13" s="486" t="s">
        <v>132</v>
      </c>
      <c r="C13" s="487" t="s">
        <v>93</v>
      </c>
      <c r="D13" s="493">
        <v>7959</v>
      </c>
      <c r="E13" s="493">
        <v>8113</v>
      </c>
      <c r="H13" s="72">
        <f>A13</f>
        <v>1</v>
      </c>
      <c r="I13" s="416" t="str">
        <f>B13</f>
        <v>ROUNDWOOD (WOOD IN THE ROUGH)</v>
      </c>
      <c r="J13" s="115" t="s">
        <v>93</v>
      </c>
      <c r="K13" s="183">
        <f>D13-(D14+D17)</f>
        <v>0</v>
      </c>
      <c r="L13" s="184">
        <f>E13-(E14+E17)</f>
        <v>0</v>
      </c>
      <c r="Q13" s="558" t="s">
        <v>150</v>
      </c>
      <c r="R13" s="456" t="s">
        <v>146</v>
      </c>
      <c r="S13" s="457">
        <f>IF(ISNUMBER(D36*X29),D36*X29,"missing data")</f>
        <v>342</v>
      </c>
      <c r="T13" s="457">
        <f>IF(ISNUMBER(E36*X29),E36*X29,"missing data")</f>
        <v>405</v>
      </c>
      <c r="U13" s="450">
        <f t="shared" si="0"/>
        <v>0.18421052631578938</v>
      </c>
      <c r="V13" s="458"/>
      <c r="W13" s="477">
        <v>2.4</v>
      </c>
      <c r="X13" s="453"/>
      <c r="Y13" s="453"/>
      <c r="Z13" s="469"/>
      <c r="AB13" s="453"/>
      <c r="AC13" s="453"/>
    </row>
    <row r="14" spans="1:29" s="30" customFormat="1" ht="14.4" x14ac:dyDescent="0.25">
      <c r="A14" s="170">
        <v>1.1000000000000001</v>
      </c>
      <c r="B14" s="141" t="s">
        <v>98</v>
      </c>
      <c r="C14" s="115" t="s">
        <v>93</v>
      </c>
      <c r="D14" s="250">
        <v>6533</v>
      </c>
      <c r="E14" s="250">
        <v>6350</v>
      </c>
      <c r="H14" s="66">
        <f t="shared" ref="H14:H78" si="1">A14</f>
        <v>1.1000000000000001</v>
      </c>
      <c r="I14" s="417" t="str">
        <f t="shared" ref="I14:I77" si="2">B14</f>
        <v>WOOD FUEL (INCLUDING WOOD FOR CHARCOAL)</v>
      </c>
      <c r="J14" s="115" t="s">
        <v>93</v>
      </c>
      <c r="K14" s="185">
        <f>D14-(D15+D16)</f>
        <v>0</v>
      </c>
      <c r="L14" s="186">
        <f>E14-(E15+E16)</f>
        <v>0</v>
      </c>
      <c r="Q14" s="559"/>
      <c r="R14" s="561" t="s">
        <v>255</v>
      </c>
      <c r="S14" s="562">
        <f>IF(ISNUMBER(D39),D39,"Missing data")</f>
        <v>506</v>
      </c>
      <c r="T14" s="562">
        <f>IF(ISNUMBER(E39),E39,"Missing data")</f>
        <v>517</v>
      </c>
      <c r="U14" s="563">
        <f t="shared" si="0"/>
        <v>2.1739130434782705E-2</v>
      </c>
      <c r="V14" s="564"/>
      <c r="W14" s="477">
        <v>1</v>
      </c>
      <c r="X14" s="453"/>
      <c r="Z14" s="461"/>
      <c r="AB14" s="459"/>
      <c r="AC14" s="459"/>
    </row>
    <row r="15" spans="1:29" s="30" customFormat="1" ht="14.4" x14ac:dyDescent="0.25">
      <c r="A15" s="170" t="s">
        <v>19</v>
      </c>
      <c r="B15" s="73" t="s">
        <v>3</v>
      </c>
      <c r="C15" s="115" t="s">
        <v>93</v>
      </c>
      <c r="D15" s="250">
        <v>130</v>
      </c>
      <c r="E15" s="250">
        <v>141</v>
      </c>
      <c r="H15" s="66" t="str">
        <f t="shared" si="1"/>
        <v>1.1.C</v>
      </c>
      <c r="I15" s="418" t="str">
        <f t="shared" si="2"/>
        <v>Coniferous</v>
      </c>
      <c r="J15" s="115" t="s">
        <v>93</v>
      </c>
      <c r="K15" s="187"/>
      <c r="L15" s="188"/>
      <c r="Q15" s="559"/>
      <c r="R15" s="561" t="s">
        <v>256</v>
      </c>
      <c r="S15" s="562">
        <f>IF(ISNUMBER(D43),D43,"Missing data")</f>
        <v>21</v>
      </c>
      <c r="T15" s="562">
        <f>IF(ISNUMBER(E43),E43,"Missing data")</f>
        <v>31</v>
      </c>
      <c r="U15" s="563">
        <f t="shared" si="0"/>
        <v>0.47619047619047628</v>
      </c>
      <c r="V15" s="564"/>
      <c r="W15" s="477">
        <v>1</v>
      </c>
      <c r="Z15" s="461"/>
      <c r="AB15" s="459"/>
      <c r="AC15" s="459"/>
    </row>
    <row r="16" spans="1:29" s="30" customFormat="1" ht="14.4" x14ac:dyDescent="0.25">
      <c r="A16" s="170" t="s">
        <v>55</v>
      </c>
      <c r="B16" s="73" t="s">
        <v>4</v>
      </c>
      <c r="C16" s="115" t="s">
        <v>93</v>
      </c>
      <c r="D16" s="250">
        <v>6403</v>
      </c>
      <c r="E16" s="250">
        <v>6209</v>
      </c>
      <c r="H16" s="66" t="str">
        <f t="shared" si="1"/>
        <v>1.1.NC</v>
      </c>
      <c r="I16" s="418" t="str">
        <f t="shared" si="2"/>
        <v>Non-Coniferous</v>
      </c>
      <c r="J16" s="115" t="s">
        <v>93</v>
      </c>
      <c r="K16" s="189"/>
      <c r="L16" s="190"/>
      <c r="Q16" s="559"/>
      <c r="R16" s="561" t="s">
        <v>142</v>
      </c>
      <c r="S16" s="562">
        <f>IF(ISNUMBER(D48),D48,"Missing data")</f>
        <v>10</v>
      </c>
      <c r="T16" s="562">
        <f>IF(ISNUMBER(E48),E48,"Missing data")</f>
        <v>12</v>
      </c>
      <c r="U16" s="563">
        <f t="shared" si="0"/>
        <v>0.19999999999999996</v>
      </c>
      <c r="V16" s="451"/>
      <c r="W16" s="477">
        <v>1</v>
      </c>
      <c r="Y16" s="453"/>
      <c r="Z16" s="459"/>
      <c r="AB16" s="461"/>
      <c r="AC16" s="459"/>
    </row>
    <row r="17" spans="1:29" s="30" customFormat="1" ht="14.4" x14ac:dyDescent="0.25">
      <c r="A17" s="170">
        <v>1.2</v>
      </c>
      <c r="B17" s="68" t="s">
        <v>131</v>
      </c>
      <c r="C17" s="115" t="s">
        <v>93</v>
      </c>
      <c r="D17" s="250">
        <v>1426</v>
      </c>
      <c r="E17" s="250">
        <v>1763</v>
      </c>
      <c r="H17" s="66">
        <f t="shared" si="1"/>
        <v>1.2</v>
      </c>
      <c r="I17" s="417" t="str">
        <f t="shared" si="2"/>
        <v>INDUSTRIAL ROUNDWOOD</v>
      </c>
      <c r="J17" s="115" t="s">
        <v>93</v>
      </c>
      <c r="K17" s="185">
        <f>D17-(D18+D19)</f>
        <v>0</v>
      </c>
      <c r="L17" s="185">
        <f>E17-(E18+E19)</f>
        <v>0</v>
      </c>
      <c r="Q17" s="559"/>
      <c r="R17" s="565" t="s">
        <v>147</v>
      </c>
      <c r="S17" s="566">
        <f>IF(ISNUMBER(D52),D52,"missing data")</f>
        <v>283</v>
      </c>
      <c r="T17" s="566">
        <f>IF(ISNUMBER(E52),E52,"missing data")</f>
        <v>214</v>
      </c>
      <c r="U17" s="563">
        <f t="shared" si="0"/>
        <v>-0.24381625441696109</v>
      </c>
      <c r="V17" s="451"/>
      <c r="W17" s="477">
        <v>1.58</v>
      </c>
      <c r="X17" s="453"/>
      <c r="Y17" s="453"/>
      <c r="Z17" s="459"/>
      <c r="AB17" s="459"/>
      <c r="AC17" s="459"/>
    </row>
    <row r="18" spans="1:29" s="30" customFormat="1" ht="14.4" x14ac:dyDescent="0.25">
      <c r="A18" s="170" t="s">
        <v>20</v>
      </c>
      <c r="B18" s="69" t="s">
        <v>3</v>
      </c>
      <c r="C18" s="115" t="s">
        <v>93</v>
      </c>
      <c r="D18" s="250">
        <v>321</v>
      </c>
      <c r="E18" s="250">
        <v>386</v>
      </c>
      <c r="H18" s="66" t="str">
        <f t="shared" si="1"/>
        <v>1.2.C</v>
      </c>
      <c r="I18" s="418" t="str">
        <f t="shared" si="2"/>
        <v>Coniferous</v>
      </c>
      <c r="J18" s="115" t="s">
        <v>93</v>
      </c>
      <c r="K18" s="191">
        <f>D18-(D22+D25+D28)</f>
        <v>0</v>
      </c>
      <c r="L18" s="191">
        <f>E18-(E22+E25+E28)</f>
        <v>0</v>
      </c>
      <c r="Q18" s="559"/>
      <c r="R18" s="567" t="s">
        <v>148</v>
      </c>
      <c r="S18" s="568">
        <f>IF(ISNUMBER(D54),D54,"missing data")</f>
        <v>29</v>
      </c>
      <c r="T18" s="568">
        <f>IF(ISNUMBER(E54),E54,"missing data")</f>
        <v>27</v>
      </c>
      <c r="U18" s="563">
        <f t="shared" si="0"/>
        <v>-6.8965517241379337E-2</v>
      </c>
      <c r="V18" s="451"/>
      <c r="W18" s="477">
        <v>1.8</v>
      </c>
      <c r="X18" s="453"/>
      <c r="Y18" s="459"/>
      <c r="Z18" s="459"/>
      <c r="AB18" s="459"/>
      <c r="AC18" s="459"/>
    </row>
    <row r="19" spans="1:29" s="30" customFormat="1" ht="14.4" x14ac:dyDescent="0.25">
      <c r="A19" s="170" t="s">
        <v>56</v>
      </c>
      <c r="B19" s="69" t="s">
        <v>4</v>
      </c>
      <c r="C19" s="115" t="s">
        <v>93</v>
      </c>
      <c r="D19" s="250">
        <v>1105</v>
      </c>
      <c r="E19" s="250">
        <v>1377</v>
      </c>
      <c r="H19" s="66" t="str">
        <f t="shared" si="1"/>
        <v>1.2.NC</v>
      </c>
      <c r="I19" s="418" t="str">
        <f t="shared" si="2"/>
        <v>Non-Coniferous</v>
      </c>
      <c r="J19" s="115" t="s">
        <v>93</v>
      </c>
      <c r="K19" s="191">
        <f>D19-(D23+D26+D29)</f>
        <v>0</v>
      </c>
      <c r="L19" s="191">
        <f>E19-(E23+E26+E29)</f>
        <v>0</v>
      </c>
      <c r="Q19" s="559"/>
      <c r="R19" s="569" t="s">
        <v>143</v>
      </c>
      <c r="S19" s="570">
        <f>IF(ISNUMBER(D59),D59,"missing data")</f>
        <v>0</v>
      </c>
      <c r="T19" s="570">
        <f>IF(ISNUMBER(E59),E59,"missing data")</f>
        <v>0</v>
      </c>
      <c r="U19" s="563" t="str">
        <f t="shared" si="0"/>
        <v>missing data</v>
      </c>
      <c r="V19" s="451"/>
      <c r="W19" s="477">
        <v>2.5</v>
      </c>
      <c r="X19" s="453"/>
      <c r="Y19" s="459"/>
      <c r="Z19" s="459"/>
      <c r="AB19" s="459"/>
      <c r="AC19" s="459"/>
    </row>
    <row r="20" spans="1:29" s="30" customFormat="1" ht="14.4" x14ac:dyDescent="0.25">
      <c r="A20" s="170" t="s">
        <v>65</v>
      </c>
      <c r="B20" s="545" t="s">
        <v>63</v>
      </c>
      <c r="C20" s="115" t="s">
        <v>93</v>
      </c>
      <c r="D20" s="250">
        <v>0</v>
      </c>
      <c r="E20" s="250">
        <v>0</v>
      </c>
      <c r="H20" s="66" t="str">
        <f t="shared" si="1"/>
        <v>1.2.NC.T</v>
      </c>
      <c r="I20" s="419" t="str">
        <f t="shared" si="2"/>
        <v>of which: Tropical</v>
      </c>
      <c r="J20" s="115" t="s">
        <v>93</v>
      </c>
      <c r="K20" s="191"/>
      <c r="L20" s="192"/>
      <c r="Q20" s="559"/>
      <c r="R20" s="565" t="s">
        <v>144</v>
      </c>
      <c r="S20" s="566">
        <f>IF(ISNUMBER(D60),D60,"missing data")</f>
        <v>0</v>
      </c>
      <c r="T20" s="566">
        <f>IF(ISNUMBER(E60),E60,"missing data")</f>
        <v>0</v>
      </c>
      <c r="U20" s="563" t="str">
        <f t="shared" si="0"/>
        <v>missing data</v>
      </c>
      <c r="V20" s="458"/>
      <c r="W20" s="477">
        <v>4.9000000000000004</v>
      </c>
      <c r="X20" s="459"/>
      <c r="Y20" s="459"/>
      <c r="Z20" s="459"/>
      <c r="AA20" s="459"/>
      <c r="AB20" s="459"/>
      <c r="AC20" s="459"/>
    </row>
    <row r="21" spans="1:29" s="30" customFormat="1" ht="14.4" x14ac:dyDescent="0.25">
      <c r="A21" s="170" t="s">
        <v>17</v>
      </c>
      <c r="B21" s="69" t="s">
        <v>40</v>
      </c>
      <c r="C21" s="115" t="s">
        <v>93</v>
      </c>
      <c r="D21" s="250">
        <v>1178</v>
      </c>
      <c r="E21" s="250">
        <v>1224</v>
      </c>
      <c r="H21" s="66" t="str">
        <f t="shared" si="1"/>
        <v>1.2.1</v>
      </c>
      <c r="I21" s="418" t="str">
        <f t="shared" si="2"/>
        <v>SAWLOGS AND VENEER LOGS</v>
      </c>
      <c r="J21" s="115" t="s">
        <v>93</v>
      </c>
      <c r="K21" s="193">
        <f>D21-(D22+D23)</f>
        <v>0</v>
      </c>
      <c r="L21" s="193">
        <f>E21-(E22+E23)</f>
        <v>0</v>
      </c>
      <c r="Q21" s="560"/>
      <c r="R21" s="571" t="s">
        <v>145</v>
      </c>
      <c r="S21" s="572">
        <f>IF(ISNUMBER(D64),D64,"missing data")</f>
        <v>0</v>
      </c>
      <c r="T21" s="572">
        <f>IF(ISNUMBER(E64),E64,"missing data")</f>
        <v>0</v>
      </c>
      <c r="U21" s="573" t="str">
        <f t="shared" si="0"/>
        <v>missing data</v>
      </c>
      <c r="V21" s="458"/>
      <c r="W21" s="477">
        <v>5.7</v>
      </c>
      <c r="X21" s="459"/>
      <c r="Y21" s="459"/>
      <c r="AA21" s="459"/>
      <c r="AB21" s="459"/>
      <c r="AC21" s="459"/>
    </row>
    <row r="22" spans="1:29" s="30" customFormat="1" ht="14.4" x14ac:dyDescent="0.25">
      <c r="A22" s="170" t="s">
        <v>18</v>
      </c>
      <c r="B22" s="70" t="s">
        <v>3</v>
      </c>
      <c r="C22" s="115" t="s">
        <v>93</v>
      </c>
      <c r="D22" s="250">
        <v>213</v>
      </c>
      <c r="E22" s="250">
        <v>238</v>
      </c>
      <c r="H22" s="66" t="str">
        <f t="shared" si="1"/>
        <v>1.2.1.C</v>
      </c>
      <c r="I22" s="419" t="str">
        <f t="shared" si="2"/>
        <v>Coniferous</v>
      </c>
      <c r="J22" s="115" t="s">
        <v>93</v>
      </c>
      <c r="K22" s="187"/>
      <c r="L22" s="187"/>
      <c r="Q22" s="466" t="s">
        <v>156</v>
      </c>
      <c r="R22" s="574" t="s">
        <v>150</v>
      </c>
      <c r="S22" s="575">
        <f>IF(ISNUMBER(S$14*$W14+S$15*$W15+S$16*$W16+S$19*$W19+S$20*$W20+S$21*$W21+S$13*$W13+S$17*$W17+S$18*$W18),S$14*$W14+S$15*$W15+S$16*$W16+S$19*$W19+S$20*$W20+S$21*$W21+S$13*$W13+S$17*$W17+S$18*$W18,"missing data")</f>
        <v>1857.14</v>
      </c>
      <c r="T22" s="575">
        <f>IF(ISNUMBER(T$14*$W14+T$15*$W15+T$16*$W16+T$19*$W19+T$20*$W20+T$21*$W21+T$13*$W13+T$17*$W17+T$18*$W18),T$14*$W14+T$15*$W15+T$16*$W16+T$19*$W19+T$20*$W20+T$21*$W21+T$13*$W13+T$17*$W17+T$18*$W18,"missing data")</f>
        <v>1918.7199999999998</v>
      </c>
      <c r="U22" s="576">
        <f t="shared" si="0"/>
        <v>3.3158512551557662E-2</v>
      </c>
      <c r="X22" s="459"/>
      <c r="Y22" s="459"/>
      <c r="Z22" s="459"/>
      <c r="AA22" s="459"/>
      <c r="AB22" s="459"/>
      <c r="AC22" s="459"/>
    </row>
    <row r="23" spans="1:29" s="30" customFormat="1" ht="14.25" customHeight="1" x14ac:dyDescent="0.2">
      <c r="A23" s="170" t="s">
        <v>57</v>
      </c>
      <c r="B23" s="71" t="s">
        <v>4</v>
      </c>
      <c r="C23" s="115" t="s">
        <v>93</v>
      </c>
      <c r="D23" s="250">
        <v>965</v>
      </c>
      <c r="E23" s="250">
        <v>986</v>
      </c>
      <c r="H23" s="66" t="str">
        <f t="shared" si="1"/>
        <v>1.2.1.NC</v>
      </c>
      <c r="I23" s="419" t="str">
        <f t="shared" si="2"/>
        <v>Non-Coniferous</v>
      </c>
      <c r="J23" s="115" t="s">
        <v>93</v>
      </c>
      <c r="K23" s="187"/>
      <c r="L23" s="187"/>
      <c r="Q23" s="467"/>
      <c r="R23" s="464" t="s">
        <v>155</v>
      </c>
      <c r="S23" s="470">
        <f>IF(ISNUMBER(S11*X31+S12-S22),S11*X31+S12-S22,"missing data")</f>
        <v>-1758.0900000000001</v>
      </c>
      <c r="T23" s="470">
        <f>IF(ISNUMBER(T11*X31+T12-T22),T11*X31+T12-T22,"missing data")</f>
        <v>-1843.8199999999997</v>
      </c>
      <c r="U23" s="480">
        <f t="shared" si="0"/>
        <v>4.8763146369070753E-2</v>
      </c>
      <c r="V23" s="475" t="s">
        <v>152</v>
      </c>
      <c r="X23" s="459"/>
      <c r="Z23" s="459"/>
      <c r="AA23" s="459"/>
      <c r="AB23" s="459"/>
      <c r="AC23" s="459"/>
    </row>
    <row r="24" spans="1:29" s="30" customFormat="1" ht="26.25" customHeight="1" x14ac:dyDescent="0.2">
      <c r="A24" s="637" t="s">
        <v>21</v>
      </c>
      <c r="B24" s="638" t="s">
        <v>275</v>
      </c>
      <c r="C24" s="639" t="s">
        <v>93</v>
      </c>
      <c r="D24" s="250">
        <v>102</v>
      </c>
      <c r="E24" s="640">
        <v>368</v>
      </c>
      <c r="F24" s="18"/>
      <c r="G24" s="18"/>
      <c r="H24" s="641" t="str">
        <f t="shared" si="1"/>
        <v>1.2.2</v>
      </c>
      <c r="I24" s="642" t="str">
        <f t="shared" si="2"/>
        <v>PULPWOOD, ROUND AND SPLIT (INCLUDING WOOD FOR PARTICLE BOARD, OSB AND FIBREBOARD)</v>
      </c>
      <c r="J24" s="115" t="s">
        <v>93</v>
      </c>
      <c r="K24" s="193">
        <f>D24-(D25+D26)</f>
        <v>0</v>
      </c>
      <c r="L24" s="193">
        <f>E24-(E25+E26)</f>
        <v>0</v>
      </c>
      <c r="Q24" s="467"/>
      <c r="R24" s="577" t="s">
        <v>154</v>
      </c>
      <c r="S24" s="578">
        <f>IF(ISNUMBER(1-S22/S11),1-S22/S11,"missing data")</f>
        <v>-0.47626391096979348</v>
      </c>
      <c r="T24" s="578">
        <f>IF(ISNUMBER(1-T22/T11),1-T22/T11,"missing data")</f>
        <v>-0.19101179391682166</v>
      </c>
      <c r="V24" s="475" t="s">
        <v>151</v>
      </c>
      <c r="X24" s="459"/>
      <c r="Y24" s="459"/>
      <c r="Z24" s="459"/>
      <c r="AA24" s="459"/>
      <c r="AB24" s="459"/>
      <c r="AC24" s="459"/>
    </row>
    <row r="25" spans="1:29" s="30" customFormat="1" ht="14.4" x14ac:dyDescent="0.2">
      <c r="A25" s="170" t="s">
        <v>22</v>
      </c>
      <c r="B25" s="70" t="s">
        <v>3</v>
      </c>
      <c r="C25" s="115" t="s">
        <v>93</v>
      </c>
      <c r="D25" s="250">
        <v>68</v>
      </c>
      <c r="E25" s="250">
        <v>96</v>
      </c>
      <c r="H25" s="66" t="str">
        <f t="shared" si="1"/>
        <v>1.2.2.C</v>
      </c>
      <c r="I25" s="419" t="str">
        <f t="shared" si="2"/>
        <v>Coniferous</v>
      </c>
      <c r="J25" s="115" t="s">
        <v>93</v>
      </c>
      <c r="K25" s="187"/>
      <c r="L25" s="187"/>
      <c r="Q25" s="467"/>
      <c r="V25" s="475" t="s">
        <v>161</v>
      </c>
      <c r="X25" s="459"/>
      <c r="Y25" s="459"/>
      <c r="Z25" s="459"/>
      <c r="AA25" s="459"/>
      <c r="AB25" s="459"/>
      <c r="AC25" s="459"/>
    </row>
    <row r="26" spans="1:29" s="30" customFormat="1" ht="14.4" x14ac:dyDescent="0.25">
      <c r="A26" s="170" t="s">
        <v>58</v>
      </c>
      <c r="B26" s="71" t="s">
        <v>4</v>
      </c>
      <c r="C26" s="115" t="s">
        <v>93</v>
      </c>
      <c r="D26" s="250">
        <v>34</v>
      </c>
      <c r="E26" s="250">
        <v>272</v>
      </c>
      <c r="H26" s="66" t="str">
        <f t="shared" si="1"/>
        <v>1.2.2.NC</v>
      </c>
      <c r="I26" s="419" t="str">
        <f t="shared" si="2"/>
        <v>Non-Coniferous</v>
      </c>
      <c r="J26" s="115" t="s">
        <v>93</v>
      </c>
      <c r="K26" s="187"/>
      <c r="L26" s="187"/>
      <c r="Q26" s="452"/>
      <c r="V26" s="462"/>
      <c r="W26" s="459"/>
      <c r="X26" s="459"/>
      <c r="Y26" s="459"/>
      <c r="Z26" s="459"/>
      <c r="AA26" s="459"/>
      <c r="AB26" s="459"/>
      <c r="AC26" s="459"/>
    </row>
    <row r="27" spans="1:29" s="30" customFormat="1" ht="14.4" x14ac:dyDescent="0.25">
      <c r="A27" s="170" t="s">
        <v>23</v>
      </c>
      <c r="B27" s="69" t="s">
        <v>27</v>
      </c>
      <c r="C27" s="115" t="s">
        <v>93</v>
      </c>
      <c r="D27" s="250">
        <v>146</v>
      </c>
      <c r="E27" s="250">
        <v>171</v>
      </c>
      <c r="H27" s="66" t="str">
        <f t="shared" si="1"/>
        <v>1.2.3</v>
      </c>
      <c r="I27" s="418" t="str">
        <f t="shared" si="2"/>
        <v>OTHER INDUSTRIAL ROUNDWOOD</v>
      </c>
      <c r="J27" s="115" t="s">
        <v>93</v>
      </c>
      <c r="K27" s="193">
        <f>D27-(D28+D29)</f>
        <v>0</v>
      </c>
      <c r="L27" s="193">
        <f>E27-(E28+E29)</f>
        <v>0</v>
      </c>
      <c r="Q27" s="452"/>
      <c r="V27" s="462"/>
      <c r="W27" s="459"/>
      <c r="X27" s="459"/>
      <c r="Y27" s="459"/>
      <c r="Z27" s="456"/>
      <c r="AA27" s="459"/>
      <c r="AB27" s="459"/>
      <c r="AC27" s="459"/>
    </row>
    <row r="28" spans="1:29" s="30" customFormat="1" ht="14.4" x14ac:dyDescent="0.2">
      <c r="A28" s="170" t="s">
        <v>24</v>
      </c>
      <c r="B28" s="70" t="s">
        <v>3</v>
      </c>
      <c r="C28" s="115" t="s">
        <v>93</v>
      </c>
      <c r="D28" s="250">
        <v>40</v>
      </c>
      <c r="E28" s="250">
        <v>52</v>
      </c>
      <c r="H28" s="66" t="str">
        <f t="shared" si="1"/>
        <v>1.2.3.C</v>
      </c>
      <c r="I28" s="419" t="str">
        <f t="shared" si="2"/>
        <v>Coniferous</v>
      </c>
      <c r="J28" s="115" t="s">
        <v>93</v>
      </c>
      <c r="K28" s="187"/>
      <c r="L28" s="188"/>
      <c r="Q28" s="452"/>
      <c r="V28" s="457"/>
      <c r="W28" s="472" t="s">
        <v>159</v>
      </c>
      <c r="X28" s="478">
        <v>0.35</v>
      </c>
      <c r="Y28" s="459"/>
      <c r="Z28" s="465"/>
      <c r="AA28" s="459"/>
      <c r="AB28" s="459"/>
      <c r="AC28" s="459"/>
    </row>
    <row r="29" spans="1:29" s="30" customFormat="1" ht="14.4" x14ac:dyDescent="0.2">
      <c r="A29" s="170" t="s">
        <v>59</v>
      </c>
      <c r="B29" s="71" t="s">
        <v>4</v>
      </c>
      <c r="C29" s="115" t="s">
        <v>93</v>
      </c>
      <c r="D29" s="250">
        <v>106</v>
      </c>
      <c r="E29" s="250">
        <v>119</v>
      </c>
      <c r="H29" s="66" t="str">
        <f t="shared" si="1"/>
        <v>1.2.3.NC</v>
      </c>
      <c r="I29" s="420" t="str">
        <f t="shared" si="2"/>
        <v>Non-Coniferous</v>
      </c>
      <c r="J29" s="115" t="s">
        <v>93</v>
      </c>
      <c r="K29" s="189"/>
      <c r="L29" s="190"/>
      <c r="Q29" s="452"/>
      <c r="R29" s="463"/>
      <c r="S29" s="457"/>
      <c r="T29" s="457"/>
      <c r="U29" s="457"/>
      <c r="V29" s="457"/>
      <c r="W29" s="456" t="s">
        <v>149</v>
      </c>
      <c r="X29" s="478">
        <v>1</v>
      </c>
      <c r="Y29" s="459"/>
      <c r="Z29" s="459"/>
      <c r="AA29" s="459"/>
      <c r="AB29" s="459"/>
      <c r="AC29" s="459"/>
    </row>
    <row r="30" spans="1:29" s="28" customFormat="1" ht="12.75" customHeight="1" x14ac:dyDescent="0.2">
      <c r="A30" s="690" t="s">
        <v>16</v>
      </c>
      <c r="B30" s="691"/>
      <c r="C30" s="691"/>
      <c r="D30" s="691"/>
      <c r="E30" s="692"/>
      <c r="H30" s="195" t="s">
        <v>0</v>
      </c>
      <c r="I30" s="196" t="str">
        <f>A30</f>
        <v xml:space="preserve">  PRODUCTION</v>
      </c>
      <c r="J30" s="197" t="s">
        <v>0</v>
      </c>
      <c r="K30" s="431"/>
      <c r="L30" s="432"/>
      <c r="Q30" s="459"/>
      <c r="R30" s="30"/>
      <c r="S30" s="30"/>
      <c r="T30" s="30"/>
      <c r="U30" s="30"/>
      <c r="V30" s="459"/>
      <c r="W30" s="456" t="s">
        <v>160</v>
      </c>
      <c r="X30" s="479">
        <v>0.98499999999999999</v>
      </c>
      <c r="Y30" s="459"/>
      <c r="Z30" s="459"/>
      <c r="AA30" s="459"/>
      <c r="AB30" s="459"/>
      <c r="AC30" s="453"/>
    </row>
    <row r="31" spans="1:29" s="30" customFormat="1" ht="13.2" x14ac:dyDescent="0.2">
      <c r="A31" s="492">
        <v>2</v>
      </c>
      <c r="B31" s="488" t="s">
        <v>28</v>
      </c>
      <c r="C31" s="489" t="s">
        <v>61</v>
      </c>
      <c r="D31" s="493">
        <v>26</v>
      </c>
      <c r="E31" s="493">
        <v>27</v>
      </c>
      <c r="H31" s="66">
        <f t="shared" si="1"/>
        <v>2</v>
      </c>
      <c r="I31" s="416" t="str">
        <f t="shared" si="2"/>
        <v>WOOD CHARCOAL</v>
      </c>
      <c r="J31" s="116" t="s">
        <v>61</v>
      </c>
      <c r="K31" s="187"/>
      <c r="L31" s="188"/>
      <c r="Q31" s="459"/>
    </row>
    <row r="32" spans="1:29" s="30" customFormat="1" ht="14.4" x14ac:dyDescent="0.2">
      <c r="A32" s="491">
        <v>3</v>
      </c>
      <c r="B32" s="486" t="s">
        <v>101</v>
      </c>
      <c r="C32" s="487" t="s">
        <v>70</v>
      </c>
      <c r="D32" s="493">
        <v>572</v>
      </c>
      <c r="E32" s="493">
        <v>561</v>
      </c>
      <c r="H32" s="66">
        <f t="shared" si="1"/>
        <v>3</v>
      </c>
      <c r="I32" s="421" t="str">
        <f t="shared" si="2"/>
        <v>WOOD CHIPS, PARTICLES AND RESIDUES</v>
      </c>
      <c r="J32" s="115" t="s">
        <v>70</v>
      </c>
      <c r="K32" s="185">
        <f>D32-(D33+D34)</f>
        <v>0</v>
      </c>
      <c r="L32" s="185">
        <f>E32-(E33+E34)</f>
        <v>0</v>
      </c>
    </row>
    <row r="33" spans="1:12" s="30" customFormat="1" ht="14.4" x14ac:dyDescent="0.2">
      <c r="A33" s="170" t="s">
        <v>99</v>
      </c>
      <c r="B33" s="67" t="s">
        <v>60</v>
      </c>
      <c r="C33" s="115" t="s">
        <v>70</v>
      </c>
      <c r="D33" s="250">
        <v>148</v>
      </c>
      <c r="E33" s="250">
        <v>129</v>
      </c>
      <c r="H33" s="66" t="str">
        <f>A33</f>
        <v>3.1</v>
      </c>
      <c r="I33" s="415" t="str">
        <f t="shared" si="2"/>
        <v>WOOD CHIPS AND PARTICLES</v>
      </c>
      <c r="J33" s="115" t="s">
        <v>70</v>
      </c>
      <c r="K33" s="187"/>
      <c r="L33" s="188"/>
    </row>
    <row r="34" spans="1:12" s="30" customFormat="1" ht="14.4" x14ac:dyDescent="0.2">
      <c r="A34" s="170" t="s">
        <v>100</v>
      </c>
      <c r="B34" s="67" t="s">
        <v>102</v>
      </c>
      <c r="C34" s="115" t="s">
        <v>70</v>
      </c>
      <c r="D34" s="250">
        <v>424</v>
      </c>
      <c r="E34" s="250">
        <v>432</v>
      </c>
      <c r="H34" s="66" t="str">
        <f>A34</f>
        <v>3.2</v>
      </c>
      <c r="I34" s="415" t="str">
        <f t="shared" si="2"/>
        <v>WOOD RESIDUES (INCLUDING WOOD FOR AGGLOMERATES)</v>
      </c>
      <c r="J34" s="115" t="s">
        <v>70</v>
      </c>
      <c r="K34" s="189"/>
      <c r="L34" s="190"/>
    </row>
    <row r="35" spans="1:12" s="30" customFormat="1" ht="13.2" x14ac:dyDescent="0.2">
      <c r="A35" s="546">
        <v>4</v>
      </c>
      <c r="B35" s="488" t="s">
        <v>163</v>
      </c>
      <c r="C35" s="487" t="s">
        <v>61</v>
      </c>
      <c r="D35" s="493"/>
      <c r="E35" s="493"/>
      <c r="H35" s="66">
        <f t="shared" ref="H35" si="3">A35</f>
        <v>4</v>
      </c>
      <c r="I35" s="421" t="str">
        <f t="shared" ref="I35" si="4">B35</f>
        <v>RECOVERED POST-CONSUMER WOOD</v>
      </c>
      <c r="J35" s="115" t="s">
        <v>61</v>
      </c>
      <c r="K35" s="185"/>
      <c r="L35" s="186"/>
    </row>
    <row r="36" spans="1:12" s="30" customFormat="1" ht="13.2" x14ac:dyDescent="0.2">
      <c r="A36" s="491" t="s">
        <v>164</v>
      </c>
      <c r="B36" s="486" t="s">
        <v>104</v>
      </c>
      <c r="C36" s="487" t="s">
        <v>61</v>
      </c>
      <c r="D36" s="493">
        <v>342</v>
      </c>
      <c r="E36" s="493">
        <v>405</v>
      </c>
      <c r="H36" s="66" t="str">
        <f t="shared" si="1"/>
        <v>5</v>
      </c>
      <c r="I36" s="421" t="str">
        <f t="shared" si="2"/>
        <v>WOOD PELLETS AND OTHER AGGLOMERATES</v>
      </c>
      <c r="J36" s="115" t="s">
        <v>61</v>
      </c>
      <c r="K36" s="185">
        <f>D36-(D37+D38)</f>
        <v>0</v>
      </c>
      <c r="L36" s="185">
        <f>E36-(E37+E38)</f>
        <v>0</v>
      </c>
    </row>
    <row r="37" spans="1:12" s="30" customFormat="1" ht="13.2" x14ac:dyDescent="0.2">
      <c r="A37" s="170" t="s">
        <v>165</v>
      </c>
      <c r="B37" s="67" t="s">
        <v>103</v>
      </c>
      <c r="C37" s="115" t="s">
        <v>61</v>
      </c>
      <c r="D37" s="547">
        <v>323</v>
      </c>
      <c r="E37" s="547">
        <v>388</v>
      </c>
      <c r="H37" s="66" t="str">
        <f t="shared" si="1"/>
        <v>5.1</v>
      </c>
      <c r="I37" s="415" t="str">
        <f>B37</f>
        <v>WOOD PELLETS</v>
      </c>
      <c r="J37" s="115" t="s">
        <v>61</v>
      </c>
      <c r="K37" s="187"/>
      <c r="L37" s="188"/>
    </row>
    <row r="38" spans="1:12" s="30" customFormat="1" ht="13.2" x14ac:dyDescent="0.2">
      <c r="A38" s="170" t="s">
        <v>166</v>
      </c>
      <c r="B38" s="67" t="s">
        <v>105</v>
      </c>
      <c r="C38" s="115" t="s">
        <v>61</v>
      </c>
      <c r="D38" s="547">
        <v>19</v>
      </c>
      <c r="E38" s="547">
        <v>17</v>
      </c>
      <c r="H38" s="66" t="str">
        <f t="shared" si="1"/>
        <v>5.2</v>
      </c>
      <c r="I38" s="415" t="str">
        <f>B38</f>
        <v>OTHER AGGLOMERATES</v>
      </c>
      <c r="J38" s="115" t="s">
        <v>61</v>
      </c>
      <c r="K38" s="189"/>
      <c r="L38" s="190"/>
    </row>
    <row r="39" spans="1:12" s="30" customFormat="1" ht="14.4" x14ac:dyDescent="0.2">
      <c r="A39" s="548" t="s">
        <v>167</v>
      </c>
      <c r="B39" s="490" t="s">
        <v>215</v>
      </c>
      <c r="C39" s="487" t="s">
        <v>70</v>
      </c>
      <c r="D39" s="493">
        <v>506</v>
      </c>
      <c r="E39" s="493">
        <v>517</v>
      </c>
      <c r="H39" s="66" t="str">
        <f t="shared" si="1"/>
        <v>6</v>
      </c>
      <c r="I39" s="422" t="str">
        <f t="shared" si="2"/>
        <v>SAWNWOOD (INCLUDING SLEEPERS)</v>
      </c>
      <c r="J39" s="115" t="s">
        <v>70</v>
      </c>
      <c r="K39" s="185">
        <f>D39-(D40+D41)</f>
        <v>0</v>
      </c>
      <c r="L39" s="185">
        <f>E39-(E40+E41)</f>
        <v>0</v>
      </c>
    </row>
    <row r="40" spans="1:12" s="30" customFormat="1" ht="14.4" x14ac:dyDescent="0.2">
      <c r="A40" s="549" t="s">
        <v>168</v>
      </c>
      <c r="B40" s="67" t="s">
        <v>3</v>
      </c>
      <c r="C40" s="115" t="s">
        <v>70</v>
      </c>
      <c r="D40" s="547">
        <v>121</v>
      </c>
      <c r="E40" s="547">
        <v>125</v>
      </c>
      <c r="H40" s="66" t="str">
        <f t="shared" si="1"/>
        <v>6.C</v>
      </c>
      <c r="I40" s="415" t="str">
        <f t="shared" si="2"/>
        <v>Coniferous</v>
      </c>
      <c r="J40" s="115" t="s">
        <v>70</v>
      </c>
      <c r="K40" s="187"/>
      <c r="L40" s="188"/>
    </row>
    <row r="41" spans="1:12" s="30" customFormat="1" ht="14.4" x14ac:dyDescent="0.2">
      <c r="A41" s="549" t="s">
        <v>169</v>
      </c>
      <c r="B41" s="67" t="s">
        <v>4</v>
      </c>
      <c r="C41" s="115" t="s">
        <v>70</v>
      </c>
      <c r="D41" s="547">
        <v>385</v>
      </c>
      <c r="E41" s="547">
        <v>392</v>
      </c>
      <c r="H41" s="66" t="str">
        <f t="shared" si="1"/>
        <v>6.NC</v>
      </c>
      <c r="I41" s="415" t="str">
        <f t="shared" si="2"/>
        <v>Non-Coniferous</v>
      </c>
      <c r="J41" s="115" t="s">
        <v>70</v>
      </c>
      <c r="K41" s="187"/>
      <c r="L41" s="188"/>
    </row>
    <row r="42" spans="1:12" s="30" customFormat="1" ht="14.4" x14ac:dyDescent="0.2">
      <c r="A42" s="170" t="s">
        <v>170</v>
      </c>
      <c r="B42" s="69" t="s">
        <v>63</v>
      </c>
      <c r="C42" s="115" t="s">
        <v>70</v>
      </c>
      <c r="D42" s="547">
        <v>1</v>
      </c>
      <c r="E42" s="547">
        <v>1</v>
      </c>
      <c r="H42" s="66" t="str">
        <f t="shared" si="1"/>
        <v>6.NC.T</v>
      </c>
      <c r="I42" s="418" t="str">
        <f t="shared" si="2"/>
        <v>of which: Tropical</v>
      </c>
      <c r="J42" s="115" t="s">
        <v>70</v>
      </c>
      <c r="K42" s="189" t="str">
        <f>IF(AND(ISNUMBER(D42/D41),D42&gt;D41),"&gt; 5.NC !!","")</f>
        <v/>
      </c>
      <c r="L42" s="190" t="str">
        <f>IF(AND(ISNUMBER(E42/E41),E42&gt;E41),"&gt; 5.NC !!","")</f>
        <v/>
      </c>
    </row>
    <row r="43" spans="1:12" s="30" customFormat="1" ht="14.4" x14ac:dyDescent="0.2">
      <c r="A43" s="548" t="s">
        <v>171</v>
      </c>
      <c r="B43" s="490" t="s">
        <v>29</v>
      </c>
      <c r="C43" s="487" t="s">
        <v>70</v>
      </c>
      <c r="D43" s="493">
        <v>21</v>
      </c>
      <c r="E43" s="493">
        <v>31</v>
      </c>
      <c r="H43" s="66" t="str">
        <f t="shared" ref="H43:H46" si="5">A43</f>
        <v>7</v>
      </c>
      <c r="I43" s="422" t="str">
        <f t="shared" ref="I43:I46" si="6">B43</f>
        <v>VENEER SHEETS</v>
      </c>
      <c r="J43" s="115" t="s">
        <v>70</v>
      </c>
      <c r="K43" s="185">
        <f>D43-(D44+D45)</f>
        <v>0</v>
      </c>
      <c r="L43" s="185">
        <f>E43-(E44+E45)</f>
        <v>0</v>
      </c>
    </row>
    <row r="44" spans="1:12" s="30" customFormat="1" ht="14.4" x14ac:dyDescent="0.2">
      <c r="A44" s="549" t="s">
        <v>172</v>
      </c>
      <c r="B44" s="67" t="s">
        <v>3</v>
      </c>
      <c r="C44" s="115" t="s">
        <v>70</v>
      </c>
      <c r="D44" s="547">
        <v>0</v>
      </c>
      <c r="E44" s="547">
        <v>0</v>
      </c>
      <c r="H44" s="66" t="str">
        <f t="shared" si="5"/>
        <v>7.C</v>
      </c>
      <c r="I44" s="418" t="str">
        <f t="shared" si="6"/>
        <v>Coniferous</v>
      </c>
      <c r="J44" s="115" t="s">
        <v>70</v>
      </c>
      <c r="K44" s="187"/>
      <c r="L44" s="188"/>
    </row>
    <row r="45" spans="1:12" s="30" customFormat="1" ht="14.4" x14ac:dyDescent="0.2">
      <c r="A45" s="549" t="s">
        <v>173</v>
      </c>
      <c r="B45" s="67" t="s">
        <v>4</v>
      </c>
      <c r="C45" s="115" t="s">
        <v>70</v>
      </c>
      <c r="D45" s="547">
        <v>21</v>
      </c>
      <c r="E45" s="547">
        <v>31</v>
      </c>
      <c r="H45" s="66" t="str">
        <f t="shared" si="5"/>
        <v>7.NC</v>
      </c>
      <c r="I45" s="418" t="str">
        <f t="shared" si="6"/>
        <v>Non-Coniferous</v>
      </c>
      <c r="J45" s="115" t="s">
        <v>70</v>
      </c>
      <c r="K45" s="187"/>
      <c r="L45" s="188"/>
    </row>
    <row r="46" spans="1:12" s="30" customFormat="1" ht="14.4" x14ac:dyDescent="0.2">
      <c r="A46" s="550" t="s">
        <v>174</v>
      </c>
      <c r="B46" s="551" t="s">
        <v>63</v>
      </c>
      <c r="C46" s="115" t="s">
        <v>70</v>
      </c>
      <c r="D46" s="547">
        <v>0</v>
      </c>
      <c r="E46" s="547">
        <v>0</v>
      </c>
      <c r="H46" s="66" t="str">
        <f t="shared" si="5"/>
        <v>7.NC.T</v>
      </c>
      <c r="I46" s="419" t="str">
        <f t="shared" si="6"/>
        <v>of which: Tropical</v>
      </c>
      <c r="J46" s="115" t="s">
        <v>70</v>
      </c>
      <c r="K46" s="187"/>
      <c r="L46" s="188"/>
    </row>
    <row r="47" spans="1:12" s="30" customFormat="1" ht="14.4" x14ac:dyDescent="0.2">
      <c r="A47" s="491" t="s">
        <v>175</v>
      </c>
      <c r="B47" s="486" t="s">
        <v>30</v>
      </c>
      <c r="C47" s="489" t="s">
        <v>70</v>
      </c>
      <c r="D47" s="494">
        <v>322</v>
      </c>
      <c r="E47" s="494">
        <v>253</v>
      </c>
      <c r="H47" s="66" t="str">
        <f t="shared" si="1"/>
        <v>8</v>
      </c>
      <c r="I47" s="422" t="str">
        <f t="shared" si="2"/>
        <v>WOOD-BASED PANELS</v>
      </c>
      <c r="J47" s="115" t="s">
        <v>70</v>
      </c>
      <c r="K47" s="185">
        <f>D47-(D48++D52+D54)</f>
        <v>0</v>
      </c>
      <c r="L47" s="185">
        <f>E47-(E48++E52+E54)</f>
        <v>0</v>
      </c>
    </row>
    <row r="48" spans="1:12" s="30" customFormat="1" ht="14.4" x14ac:dyDescent="0.2">
      <c r="A48" s="549" t="s">
        <v>126</v>
      </c>
      <c r="B48" s="67" t="s">
        <v>32</v>
      </c>
      <c r="C48" s="115" t="s">
        <v>70</v>
      </c>
      <c r="D48" s="547">
        <v>10</v>
      </c>
      <c r="E48" s="547">
        <v>12</v>
      </c>
      <c r="H48" s="66" t="str">
        <f t="shared" si="1"/>
        <v>8.1</v>
      </c>
      <c r="I48" s="415" t="str">
        <f t="shared" si="2"/>
        <v xml:space="preserve">PLYWOOD </v>
      </c>
      <c r="J48" s="115" t="s">
        <v>70</v>
      </c>
      <c r="K48" s="193">
        <f>D48-(D49+D50)</f>
        <v>0</v>
      </c>
      <c r="L48" s="193">
        <f>E48-(E49+E50)</f>
        <v>0</v>
      </c>
    </row>
    <row r="49" spans="1:12" s="30" customFormat="1" ht="14.4" x14ac:dyDescent="0.2">
      <c r="A49" s="549" t="s">
        <v>176</v>
      </c>
      <c r="B49" s="69" t="s">
        <v>3</v>
      </c>
      <c r="C49" s="115" t="s">
        <v>70</v>
      </c>
      <c r="D49" s="547">
        <v>0</v>
      </c>
      <c r="E49" s="547">
        <v>0</v>
      </c>
      <c r="H49" s="66" t="str">
        <f t="shared" si="1"/>
        <v>8.1.C</v>
      </c>
      <c r="I49" s="418" t="str">
        <f t="shared" si="2"/>
        <v>Coniferous</v>
      </c>
      <c r="J49" s="115" t="s">
        <v>70</v>
      </c>
      <c r="K49" s="187"/>
      <c r="L49" s="188"/>
    </row>
    <row r="50" spans="1:12" s="30" customFormat="1" ht="14.4" x14ac:dyDescent="0.2">
      <c r="A50" s="549" t="s">
        <v>177</v>
      </c>
      <c r="B50" s="69" t="s">
        <v>4</v>
      </c>
      <c r="C50" s="115" t="s">
        <v>70</v>
      </c>
      <c r="D50" s="547">
        <v>10</v>
      </c>
      <c r="E50" s="547">
        <v>12</v>
      </c>
      <c r="H50" s="66" t="str">
        <f t="shared" si="1"/>
        <v>8.1.NC</v>
      </c>
      <c r="I50" s="418" t="str">
        <f t="shared" si="2"/>
        <v>Non-Coniferous</v>
      </c>
      <c r="J50" s="115" t="s">
        <v>70</v>
      </c>
      <c r="K50" s="187" t="s">
        <v>0</v>
      </c>
      <c r="L50" s="188"/>
    </row>
    <row r="51" spans="1:12" s="30" customFormat="1" ht="14.4" x14ac:dyDescent="0.2">
      <c r="A51" s="549" t="s">
        <v>178</v>
      </c>
      <c r="B51" s="71" t="s">
        <v>63</v>
      </c>
      <c r="C51" s="115" t="s">
        <v>70</v>
      </c>
      <c r="D51" s="547">
        <v>0</v>
      </c>
      <c r="E51" s="547">
        <v>0</v>
      </c>
      <c r="H51" s="66" t="str">
        <f t="shared" si="1"/>
        <v>8.1.NC.T</v>
      </c>
      <c r="I51" s="419" t="str">
        <f t="shared" si="2"/>
        <v>of which: Tropical</v>
      </c>
      <c r="J51" s="115" t="s">
        <v>70</v>
      </c>
      <c r="K51" s="187" t="str">
        <f>IF(AND(ISNUMBER(D51/D50),D51&gt;D50),"&gt; 6.1.NC !!","")</f>
        <v/>
      </c>
      <c r="L51" s="188" t="str">
        <f>IF(AND(ISNUMBER(E51/E50),E51&gt;E50),"&gt; 6.1.NC !!","")</f>
        <v/>
      </c>
    </row>
    <row r="52" spans="1:12" s="30" customFormat="1" ht="14.4" x14ac:dyDescent="0.2">
      <c r="A52" s="549" t="s">
        <v>127</v>
      </c>
      <c r="B52" s="643" t="s">
        <v>276</v>
      </c>
      <c r="C52" s="639" t="s">
        <v>70</v>
      </c>
      <c r="D52" s="547">
        <v>283</v>
      </c>
      <c r="E52" s="644">
        <v>214</v>
      </c>
      <c r="F52" s="18"/>
      <c r="G52" s="18"/>
      <c r="H52" s="645" t="str">
        <f t="shared" si="1"/>
        <v>8.2</v>
      </c>
      <c r="I52" s="428" t="str">
        <f t="shared" si="2"/>
        <v>PARTICLE BOARD, ORIENTED STRAND BOARD (OSB) AND SIMILAR BOARD</v>
      </c>
      <c r="J52" s="115" t="s">
        <v>70</v>
      </c>
      <c r="K52" s="187"/>
      <c r="L52" s="188"/>
    </row>
    <row r="53" spans="1:12" s="30" customFormat="1" ht="14.4" x14ac:dyDescent="0.2">
      <c r="A53" s="549" t="s">
        <v>179</v>
      </c>
      <c r="B53" s="646" t="s">
        <v>277</v>
      </c>
      <c r="C53" s="639" t="s">
        <v>70</v>
      </c>
      <c r="D53" s="547">
        <v>0</v>
      </c>
      <c r="E53" s="644">
        <v>0</v>
      </c>
      <c r="F53" s="17"/>
      <c r="G53" s="18"/>
      <c r="H53" s="645" t="str">
        <f t="shared" si="1"/>
        <v>8.2.1</v>
      </c>
      <c r="I53" s="429" t="str">
        <f t="shared" si="2"/>
        <v>of which: ORIENTED STRAND BOARD (OSB)</v>
      </c>
      <c r="J53" s="115" t="s">
        <v>70</v>
      </c>
      <c r="K53" s="187" t="str">
        <f>IF(AND(ISNUMBER(D53/D52),D53&gt;D52),"&gt; 6.3 !!","")</f>
        <v/>
      </c>
      <c r="L53" s="188" t="str">
        <f>IF(AND(ISNUMBER(E53/E52),E53&gt;E52),"&gt; 6.3 !!","")</f>
        <v/>
      </c>
    </row>
    <row r="54" spans="1:12" s="30" customFormat="1" ht="14.4" x14ac:dyDescent="0.2">
      <c r="A54" s="549" t="s">
        <v>180</v>
      </c>
      <c r="B54" s="67" t="s">
        <v>33</v>
      </c>
      <c r="C54" s="115" t="s">
        <v>70</v>
      </c>
      <c r="D54" s="547">
        <v>29</v>
      </c>
      <c r="E54" s="547">
        <v>27</v>
      </c>
      <c r="H54" s="66" t="str">
        <f t="shared" si="1"/>
        <v>8.3</v>
      </c>
      <c r="I54" s="415" t="str">
        <f t="shared" si="2"/>
        <v xml:space="preserve">FIBREBOARD </v>
      </c>
      <c r="J54" s="115" t="s">
        <v>70</v>
      </c>
      <c r="K54" s="193">
        <f>D54-(D55+D56+D57)</f>
        <v>0</v>
      </c>
      <c r="L54" s="193">
        <f>E54-(E55+E56+E57)</f>
        <v>0</v>
      </c>
    </row>
    <row r="55" spans="1:12" s="30" customFormat="1" ht="14.4" x14ac:dyDescent="0.2">
      <c r="A55" s="549" t="s">
        <v>181</v>
      </c>
      <c r="B55" s="69" t="s">
        <v>34</v>
      </c>
      <c r="C55" s="115" t="s">
        <v>70</v>
      </c>
      <c r="D55" s="547">
        <v>29</v>
      </c>
      <c r="E55" s="547">
        <v>27</v>
      </c>
      <c r="H55" s="66" t="str">
        <f t="shared" si="1"/>
        <v>8.3.1</v>
      </c>
      <c r="I55" s="418" t="str">
        <f t="shared" si="2"/>
        <v xml:space="preserve">HARDBOARD </v>
      </c>
      <c r="J55" s="115" t="s">
        <v>70</v>
      </c>
      <c r="K55" s="187"/>
      <c r="L55" s="188"/>
    </row>
    <row r="56" spans="1:12" s="30" customFormat="1" ht="14.4" x14ac:dyDescent="0.2">
      <c r="A56" s="549" t="s">
        <v>182</v>
      </c>
      <c r="B56" s="69" t="s">
        <v>133</v>
      </c>
      <c r="C56" s="115" t="s">
        <v>70</v>
      </c>
      <c r="D56" s="547">
        <v>0</v>
      </c>
      <c r="E56" s="547">
        <v>0</v>
      </c>
      <c r="H56" s="66" t="str">
        <f t="shared" si="1"/>
        <v>8.3.2</v>
      </c>
      <c r="I56" s="418" t="str">
        <f t="shared" si="2"/>
        <v>MEDIUM/HIGH DENSITY FIBREBOARD (MDF/HDF)</v>
      </c>
      <c r="J56" s="115" t="s">
        <v>70</v>
      </c>
      <c r="K56" s="187"/>
      <c r="L56" s="188"/>
    </row>
    <row r="57" spans="1:12" s="30" customFormat="1" ht="14.4" x14ac:dyDescent="0.2">
      <c r="A57" s="550" t="s">
        <v>183</v>
      </c>
      <c r="B57" s="77" t="s">
        <v>78</v>
      </c>
      <c r="C57" s="115" t="s">
        <v>70</v>
      </c>
      <c r="D57" s="547">
        <v>0</v>
      </c>
      <c r="E57" s="547">
        <v>0</v>
      </c>
      <c r="H57" s="66" t="str">
        <f t="shared" si="1"/>
        <v>8.3.3</v>
      </c>
      <c r="I57" s="423" t="str">
        <f t="shared" si="2"/>
        <v xml:space="preserve">OTHER FIBREBOARD </v>
      </c>
      <c r="J57" s="115" t="s">
        <v>70</v>
      </c>
      <c r="K57" s="189"/>
      <c r="L57" s="190"/>
    </row>
    <row r="58" spans="1:12" s="30" customFormat="1" ht="12.75" customHeight="1" x14ac:dyDescent="0.2">
      <c r="A58" s="552" t="s">
        <v>128</v>
      </c>
      <c r="B58" s="488" t="s">
        <v>35</v>
      </c>
      <c r="C58" s="489" t="s">
        <v>61</v>
      </c>
      <c r="D58" s="494">
        <v>0</v>
      </c>
      <c r="E58" s="494">
        <v>0</v>
      </c>
      <c r="H58" s="66" t="str">
        <f t="shared" si="1"/>
        <v>9</v>
      </c>
      <c r="I58" s="422" t="str">
        <f t="shared" si="2"/>
        <v>WOOD PULP</v>
      </c>
      <c r="J58" s="116" t="s">
        <v>61</v>
      </c>
      <c r="K58" s="185">
        <f>D58-(D59+D60+D64)</f>
        <v>0</v>
      </c>
      <c r="L58" s="185">
        <f>E58-(E59+E60+E64)</f>
        <v>0</v>
      </c>
    </row>
    <row r="59" spans="1:12" s="30" customFormat="1" ht="12.75" customHeight="1" x14ac:dyDescent="0.2">
      <c r="A59" s="553" t="s">
        <v>184</v>
      </c>
      <c r="B59" s="78" t="s">
        <v>185</v>
      </c>
      <c r="C59" s="116" t="s">
        <v>61</v>
      </c>
      <c r="D59" s="547">
        <v>0</v>
      </c>
      <c r="E59" s="547">
        <v>0</v>
      </c>
      <c r="H59" s="66" t="str">
        <f t="shared" si="1"/>
        <v>9.1</v>
      </c>
      <c r="I59" s="415" t="str">
        <f t="shared" si="2"/>
        <v>MECHANICAL AND SEMI-CHEMICAL WOOD PULP</v>
      </c>
      <c r="J59" s="116" t="s">
        <v>61</v>
      </c>
      <c r="K59" s="187"/>
      <c r="L59" s="188"/>
    </row>
    <row r="60" spans="1:12" s="30" customFormat="1" ht="12.75" customHeight="1" x14ac:dyDescent="0.2">
      <c r="A60" s="553" t="s">
        <v>186</v>
      </c>
      <c r="B60" s="67" t="s">
        <v>106</v>
      </c>
      <c r="C60" s="120" t="s">
        <v>61</v>
      </c>
      <c r="D60" s="547">
        <v>0</v>
      </c>
      <c r="E60" s="547">
        <v>0</v>
      </c>
      <c r="H60" s="66" t="str">
        <f t="shared" si="1"/>
        <v>9.2</v>
      </c>
      <c r="I60" s="415" t="str">
        <f t="shared" si="2"/>
        <v>CHEMICAL WOOD PULP</v>
      </c>
      <c r="J60" s="120" t="s">
        <v>61</v>
      </c>
      <c r="K60" s="193">
        <f>D60-(D61+D63)</f>
        <v>0</v>
      </c>
      <c r="L60" s="193">
        <f>E60-(E61+E63)</f>
        <v>0</v>
      </c>
    </row>
    <row r="61" spans="1:12" s="30" customFormat="1" ht="12.75" customHeight="1" x14ac:dyDescent="0.2">
      <c r="A61" s="553" t="s">
        <v>187</v>
      </c>
      <c r="B61" s="69" t="s">
        <v>189</v>
      </c>
      <c r="C61" s="116" t="s">
        <v>61</v>
      </c>
      <c r="D61" s="547">
        <v>0</v>
      </c>
      <c r="E61" s="547">
        <v>0</v>
      </c>
      <c r="H61" s="66" t="str">
        <f t="shared" si="1"/>
        <v>9.2.1</v>
      </c>
      <c r="I61" s="418" t="str">
        <f t="shared" si="2"/>
        <v>SULPHATE PULP</v>
      </c>
      <c r="J61" s="116" t="s">
        <v>61</v>
      </c>
      <c r="K61" s="187"/>
      <c r="L61" s="188"/>
    </row>
    <row r="62" spans="1:12" s="30" customFormat="1" ht="12.75" customHeight="1" x14ac:dyDescent="0.2">
      <c r="A62" s="553" t="s">
        <v>188</v>
      </c>
      <c r="B62" s="70" t="s">
        <v>190</v>
      </c>
      <c r="C62" s="116" t="s">
        <v>61</v>
      </c>
      <c r="D62" s="547">
        <v>0</v>
      </c>
      <c r="E62" s="547">
        <v>0</v>
      </c>
      <c r="H62" s="66" t="str">
        <f t="shared" si="1"/>
        <v>9.2.1.1</v>
      </c>
      <c r="I62" s="419" t="str">
        <f t="shared" si="2"/>
        <v>of which: BLEACHED</v>
      </c>
      <c r="J62" s="116" t="s">
        <v>61</v>
      </c>
      <c r="K62" s="187"/>
      <c r="L62" s="188"/>
    </row>
    <row r="63" spans="1:12" s="30" customFormat="1" ht="12.75" customHeight="1" x14ac:dyDescent="0.2">
      <c r="A63" s="553" t="s">
        <v>192</v>
      </c>
      <c r="B63" s="77" t="s">
        <v>191</v>
      </c>
      <c r="C63" s="116" t="s">
        <v>61</v>
      </c>
      <c r="D63" s="547">
        <v>0</v>
      </c>
      <c r="E63" s="547">
        <v>0</v>
      </c>
      <c r="H63" s="66" t="str">
        <f t="shared" si="1"/>
        <v>9.2.2</v>
      </c>
      <c r="I63" s="418" t="str">
        <f t="shared" si="2"/>
        <v>SULPHITE PULP</v>
      </c>
      <c r="J63" s="116" t="s">
        <v>61</v>
      </c>
      <c r="K63" s="187"/>
      <c r="L63" s="188"/>
    </row>
    <row r="64" spans="1:12" s="30" customFormat="1" ht="12.75" customHeight="1" x14ac:dyDescent="0.2">
      <c r="A64" s="550" t="s">
        <v>193</v>
      </c>
      <c r="B64" s="67" t="s">
        <v>36</v>
      </c>
      <c r="C64" s="116" t="s">
        <v>61</v>
      </c>
      <c r="D64" s="547">
        <v>0</v>
      </c>
      <c r="E64" s="547">
        <v>0</v>
      </c>
      <c r="H64" s="66" t="str">
        <f t="shared" si="1"/>
        <v>9.3</v>
      </c>
      <c r="I64" s="415" t="str">
        <f t="shared" si="2"/>
        <v>DISSOLVING GRADES</v>
      </c>
      <c r="J64" s="116" t="s">
        <v>61</v>
      </c>
      <c r="K64" s="189"/>
      <c r="L64" s="190"/>
    </row>
    <row r="65" spans="1:17" s="30" customFormat="1" ht="12.75" customHeight="1" x14ac:dyDescent="0.2">
      <c r="A65" s="552" t="s">
        <v>194</v>
      </c>
      <c r="B65" s="488" t="s">
        <v>43</v>
      </c>
      <c r="C65" s="489" t="s">
        <v>61</v>
      </c>
      <c r="D65" s="494">
        <v>0</v>
      </c>
      <c r="E65" s="494">
        <v>0</v>
      </c>
      <c r="H65" s="66" t="str">
        <f t="shared" si="1"/>
        <v>10</v>
      </c>
      <c r="I65" s="422" t="str">
        <f t="shared" si="2"/>
        <v xml:space="preserve">OTHER PULP </v>
      </c>
      <c r="J65" s="116" t="s">
        <v>61</v>
      </c>
      <c r="K65" s="185">
        <f>D65-(D66+D67)</f>
        <v>0</v>
      </c>
      <c r="L65" s="186">
        <f>E65-(E66+E67)</f>
        <v>0</v>
      </c>
    </row>
    <row r="66" spans="1:17" s="30" customFormat="1" ht="12.75" customHeight="1" x14ac:dyDescent="0.2">
      <c r="A66" s="549" t="s">
        <v>195</v>
      </c>
      <c r="B66" s="74" t="s">
        <v>54</v>
      </c>
      <c r="C66" s="116" t="s">
        <v>61</v>
      </c>
      <c r="D66" s="547">
        <v>0</v>
      </c>
      <c r="E66" s="547">
        <v>0</v>
      </c>
      <c r="H66" s="66" t="str">
        <f t="shared" si="1"/>
        <v>10.1</v>
      </c>
      <c r="I66" s="424" t="str">
        <f t="shared" si="2"/>
        <v>PULP FROM FIBRES OTHER THAN WOOD</v>
      </c>
      <c r="J66" s="116" t="s">
        <v>61</v>
      </c>
      <c r="K66" s="187"/>
      <c r="L66" s="188"/>
    </row>
    <row r="67" spans="1:17" s="30" customFormat="1" ht="12.75" customHeight="1" x14ac:dyDescent="0.2">
      <c r="A67" s="549" t="s">
        <v>129</v>
      </c>
      <c r="B67" s="75" t="s">
        <v>44</v>
      </c>
      <c r="C67" s="116" t="s">
        <v>61</v>
      </c>
      <c r="D67" s="547">
        <v>0</v>
      </c>
      <c r="E67" s="547">
        <v>0</v>
      </c>
      <c r="H67" s="66" t="str">
        <f t="shared" si="1"/>
        <v>10.2</v>
      </c>
      <c r="I67" s="425" t="str">
        <f t="shared" si="2"/>
        <v>RECOVERED FIBRE PULP</v>
      </c>
      <c r="J67" s="116" t="s">
        <v>61</v>
      </c>
      <c r="K67" s="189"/>
      <c r="L67" s="190"/>
    </row>
    <row r="68" spans="1:17" s="24" customFormat="1" ht="12.75" customHeight="1" x14ac:dyDescent="0.2">
      <c r="A68" s="492" t="s">
        <v>196</v>
      </c>
      <c r="B68" s="488" t="s">
        <v>37</v>
      </c>
      <c r="C68" s="489" t="s">
        <v>61</v>
      </c>
      <c r="D68" s="494">
        <v>197</v>
      </c>
      <c r="E68" s="494">
        <v>206</v>
      </c>
      <c r="H68" s="66" t="str">
        <f t="shared" si="1"/>
        <v>11</v>
      </c>
      <c r="I68" s="426" t="str">
        <f t="shared" si="2"/>
        <v>RECOVERED PAPER</v>
      </c>
      <c r="J68" s="116" t="s">
        <v>61</v>
      </c>
      <c r="K68" s="198"/>
      <c r="L68" s="199"/>
      <c r="Q68" s="30"/>
    </row>
    <row r="69" spans="1:17" s="30" customFormat="1" ht="12.75" customHeight="1" x14ac:dyDescent="0.2">
      <c r="A69" s="552" t="s">
        <v>197</v>
      </c>
      <c r="B69" s="488" t="s">
        <v>38</v>
      </c>
      <c r="C69" s="489" t="s">
        <v>61</v>
      </c>
      <c r="D69" s="494">
        <v>557</v>
      </c>
      <c r="E69" s="494">
        <v>544</v>
      </c>
      <c r="H69" s="66" t="str">
        <f t="shared" si="1"/>
        <v>12</v>
      </c>
      <c r="I69" s="427" t="str">
        <f t="shared" si="2"/>
        <v>PAPER AND PAPERBOARD</v>
      </c>
      <c r="J69" s="116" t="s">
        <v>61</v>
      </c>
      <c r="K69" s="185">
        <f>D69-(D70+D75+D76+D81)</f>
        <v>0</v>
      </c>
      <c r="L69" s="185">
        <f>E69-(E70+E75+E76+E81)</f>
        <v>0</v>
      </c>
      <c r="Q69" s="24"/>
    </row>
    <row r="70" spans="1:17" s="30" customFormat="1" ht="12.75" customHeight="1" x14ac:dyDescent="0.2">
      <c r="A70" s="553" t="s">
        <v>130</v>
      </c>
      <c r="B70" s="112" t="s">
        <v>46</v>
      </c>
      <c r="C70" s="120" t="s">
        <v>61</v>
      </c>
      <c r="D70" s="547">
        <v>150</v>
      </c>
      <c r="E70" s="547">
        <v>147</v>
      </c>
      <c r="H70" s="66" t="str">
        <f t="shared" si="1"/>
        <v>12.1</v>
      </c>
      <c r="I70" s="428" t="str">
        <f t="shared" si="2"/>
        <v>GRAPHIC PAPERS</v>
      </c>
      <c r="J70" s="120" t="s">
        <v>61</v>
      </c>
      <c r="K70" s="193">
        <f>D70-(D71+D72+D73+D74)</f>
        <v>0</v>
      </c>
      <c r="L70" s="194">
        <f>E70-(E71+E72+E73+E74)</f>
        <v>0</v>
      </c>
    </row>
    <row r="71" spans="1:17" s="30" customFormat="1" ht="12.75" customHeight="1" x14ac:dyDescent="0.2">
      <c r="A71" s="553" t="s">
        <v>198</v>
      </c>
      <c r="B71" s="76" t="s">
        <v>39</v>
      </c>
      <c r="C71" s="116" t="s">
        <v>61</v>
      </c>
      <c r="D71" s="547">
        <v>150</v>
      </c>
      <c r="E71" s="547">
        <v>147</v>
      </c>
      <c r="H71" s="66" t="str">
        <f t="shared" si="1"/>
        <v>12.1.1</v>
      </c>
      <c r="I71" s="429" t="str">
        <f t="shared" si="2"/>
        <v>NEWSPRINT</v>
      </c>
      <c r="J71" s="116" t="s">
        <v>61</v>
      </c>
      <c r="K71" s="187"/>
      <c r="L71" s="188"/>
    </row>
    <row r="72" spans="1:17" s="30" customFormat="1" ht="12.75" customHeight="1" x14ac:dyDescent="0.2">
      <c r="A72" s="553" t="s">
        <v>199</v>
      </c>
      <c r="B72" s="76" t="s">
        <v>47</v>
      </c>
      <c r="C72" s="116" t="s">
        <v>61</v>
      </c>
      <c r="D72" s="547">
        <v>0</v>
      </c>
      <c r="E72" s="547">
        <v>0</v>
      </c>
      <c r="H72" s="66" t="str">
        <f t="shared" si="1"/>
        <v>12.1.2</v>
      </c>
      <c r="I72" s="429" t="str">
        <f t="shared" si="2"/>
        <v>UNCOATED MECHANICAL</v>
      </c>
      <c r="J72" s="116" t="s">
        <v>61</v>
      </c>
      <c r="K72" s="187"/>
      <c r="L72" s="188"/>
    </row>
    <row r="73" spans="1:17" s="30" customFormat="1" ht="12.75" customHeight="1" x14ac:dyDescent="0.2">
      <c r="A73" s="553" t="s">
        <v>200</v>
      </c>
      <c r="B73" s="76" t="s">
        <v>48</v>
      </c>
      <c r="C73" s="116" t="s">
        <v>61</v>
      </c>
      <c r="D73" s="547">
        <v>0</v>
      </c>
      <c r="E73" s="547">
        <v>0</v>
      </c>
      <c r="H73" s="66" t="str">
        <f t="shared" si="1"/>
        <v>12.1.3</v>
      </c>
      <c r="I73" s="429" t="str">
        <f t="shared" si="2"/>
        <v>UNCOATED WOODFREE</v>
      </c>
      <c r="J73" s="116" t="s">
        <v>61</v>
      </c>
      <c r="K73" s="187"/>
      <c r="L73" s="188"/>
    </row>
    <row r="74" spans="1:17" s="30" customFormat="1" ht="12.75" customHeight="1" x14ac:dyDescent="0.2">
      <c r="A74" s="553" t="s">
        <v>201</v>
      </c>
      <c r="B74" s="77" t="s">
        <v>49</v>
      </c>
      <c r="C74" s="116" t="s">
        <v>61</v>
      </c>
      <c r="D74" s="547">
        <v>0</v>
      </c>
      <c r="E74" s="547">
        <v>0</v>
      </c>
      <c r="H74" s="66" t="str">
        <f t="shared" si="1"/>
        <v>12.1.4</v>
      </c>
      <c r="I74" s="429" t="str">
        <f t="shared" si="2"/>
        <v>COATED PAPERS</v>
      </c>
      <c r="J74" s="116" t="s">
        <v>61</v>
      </c>
      <c r="K74" s="187"/>
      <c r="L74" s="188"/>
    </row>
    <row r="75" spans="1:17" s="30" customFormat="1" ht="12.75" customHeight="1" x14ac:dyDescent="0.2">
      <c r="A75" s="553">
        <v>12.2</v>
      </c>
      <c r="B75" s="78" t="s">
        <v>124</v>
      </c>
      <c r="C75" s="116" t="s">
        <v>61</v>
      </c>
      <c r="D75" s="547">
        <v>57</v>
      </c>
      <c r="E75" s="547">
        <v>59</v>
      </c>
      <c r="H75" s="66">
        <f t="shared" si="1"/>
        <v>12.2</v>
      </c>
      <c r="I75" s="428" t="str">
        <f t="shared" si="2"/>
        <v>HOUSEHOLD AND SANITARY PAPERS</v>
      </c>
      <c r="J75" s="116" t="s">
        <v>61</v>
      </c>
      <c r="K75" s="187"/>
      <c r="L75" s="188"/>
    </row>
    <row r="76" spans="1:17" s="30" customFormat="1" ht="12.75" customHeight="1" x14ac:dyDescent="0.2">
      <c r="A76" s="553">
        <v>12.3</v>
      </c>
      <c r="B76" s="112" t="s">
        <v>50</v>
      </c>
      <c r="C76" s="120" t="s">
        <v>61</v>
      </c>
      <c r="D76" s="547">
        <v>325</v>
      </c>
      <c r="E76" s="547">
        <v>315</v>
      </c>
      <c r="H76" s="66">
        <f t="shared" si="1"/>
        <v>12.3</v>
      </c>
      <c r="I76" s="428" t="str">
        <f t="shared" si="2"/>
        <v>PACKAGING MATERIALS</v>
      </c>
      <c r="J76" s="120" t="s">
        <v>61</v>
      </c>
      <c r="K76" s="193">
        <f>D76-(D77+D78+D79+D80)</f>
        <v>0</v>
      </c>
      <c r="L76" s="193">
        <f>E76-(E77+E78+E79+E80)</f>
        <v>0</v>
      </c>
    </row>
    <row r="77" spans="1:17" s="30" customFormat="1" ht="12.75" customHeight="1" x14ac:dyDescent="0.2">
      <c r="A77" s="553" t="s">
        <v>202</v>
      </c>
      <c r="B77" s="76" t="s">
        <v>51</v>
      </c>
      <c r="C77" s="116" t="s">
        <v>61</v>
      </c>
      <c r="D77" s="547">
        <v>110</v>
      </c>
      <c r="E77" s="547">
        <v>105</v>
      </c>
      <c r="H77" s="66" t="str">
        <f t="shared" si="1"/>
        <v>12.3.1</v>
      </c>
      <c r="I77" s="429" t="str">
        <f t="shared" si="2"/>
        <v>CASE MATERIALS</v>
      </c>
      <c r="J77" s="116" t="s">
        <v>61</v>
      </c>
      <c r="K77" s="187"/>
      <c r="L77" s="188"/>
    </row>
    <row r="78" spans="1:17" s="30" customFormat="1" ht="12.75" customHeight="1" x14ac:dyDescent="0.2">
      <c r="A78" s="553" t="s">
        <v>203</v>
      </c>
      <c r="B78" s="76" t="s">
        <v>79</v>
      </c>
      <c r="C78" s="116" t="s">
        <v>61</v>
      </c>
      <c r="D78" s="547">
        <v>65</v>
      </c>
      <c r="E78" s="547">
        <v>77</v>
      </c>
      <c r="H78" s="66" t="str">
        <f t="shared" si="1"/>
        <v>12.3.2</v>
      </c>
      <c r="I78" s="429" t="str">
        <f>B78</f>
        <v>CARTONBOARD</v>
      </c>
      <c r="J78" s="116" t="s">
        <v>61</v>
      </c>
      <c r="K78" s="187"/>
      <c r="L78" s="188"/>
    </row>
    <row r="79" spans="1:17" s="30" customFormat="1" ht="12.75" customHeight="1" x14ac:dyDescent="0.2">
      <c r="A79" s="553" t="s">
        <v>204</v>
      </c>
      <c r="B79" s="76" t="s">
        <v>52</v>
      </c>
      <c r="C79" s="116" t="s">
        <v>61</v>
      </c>
      <c r="D79" s="554">
        <v>87</v>
      </c>
      <c r="E79" s="554">
        <v>78</v>
      </c>
      <c r="H79" s="66" t="str">
        <f>A79</f>
        <v>12.3.3</v>
      </c>
      <c r="I79" s="429" t="str">
        <f>B79</f>
        <v>WRAPPING PAPERS</v>
      </c>
      <c r="J79" s="116" t="s">
        <v>61</v>
      </c>
      <c r="K79" s="187"/>
      <c r="L79" s="188"/>
    </row>
    <row r="80" spans="1:17" s="30" customFormat="1" ht="12.75" customHeight="1" x14ac:dyDescent="0.2">
      <c r="A80" s="553" t="s">
        <v>205</v>
      </c>
      <c r="B80" s="77" t="s">
        <v>53</v>
      </c>
      <c r="C80" s="116" t="s">
        <v>61</v>
      </c>
      <c r="D80" s="554">
        <v>63</v>
      </c>
      <c r="E80" s="554">
        <v>55</v>
      </c>
      <c r="H80" s="66" t="str">
        <f>A80</f>
        <v>12.3.4</v>
      </c>
      <c r="I80" s="429" t="str">
        <f>B80</f>
        <v>OTHER PAPERS MAINLY FOR PACKAGING</v>
      </c>
      <c r="J80" s="116" t="s">
        <v>61</v>
      </c>
      <c r="K80" s="187"/>
      <c r="L80" s="188"/>
    </row>
    <row r="81" spans="1:17" s="30" customFormat="1" ht="12.75" customHeight="1" thickBot="1" x14ac:dyDescent="0.25">
      <c r="A81" s="555">
        <v>12.4</v>
      </c>
      <c r="B81" s="79" t="s">
        <v>125</v>
      </c>
      <c r="C81" s="117" t="s">
        <v>61</v>
      </c>
      <c r="D81" s="556">
        <v>25</v>
      </c>
      <c r="E81" s="556">
        <v>23</v>
      </c>
      <c r="H81" s="200">
        <f>A81</f>
        <v>12.4</v>
      </c>
      <c r="I81" s="430" t="str">
        <f>B81</f>
        <v>OTHER PAPER AND PAPERBOARD N.E.S. (NOT ELSEWHERE SPECIFIED)</v>
      </c>
      <c r="J81" s="117" t="s">
        <v>61</v>
      </c>
      <c r="K81" s="189"/>
      <c r="L81" s="190"/>
    </row>
    <row r="82" spans="1:17" s="30" customFormat="1" ht="16.5" customHeight="1" x14ac:dyDescent="0.2">
      <c r="A82" s="292"/>
      <c r="B82" s="239" t="s">
        <v>94</v>
      </c>
      <c r="C82" s="292"/>
      <c r="D82" s="293"/>
      <c r="E82" s="32"/>
      <c r="H82" s="29" t="s">
        <v>0</v>
      </c>
      <c r="I82" s="239" t="s">
        <v>94</v>
      </c>
    </row>
    <row r="83" spans="1:17" s="30" customFormat="1" ht="12.75" customHeight="1" x14ac:dyDescent="0.2">
      <c r="A83" s="292"/>
      <c r="B83" s="238"/>
      <c r="C83" s="292"/>
      <c r="D83" s="293"/>
      <c r="E83" s="32"/>
      <c r="H83" s="29" t="s">
        <v>0</v>
      </c>
    </row>
    <row r="84" spans="1:17" ht="12.75" customHeight="1" x14ac:dyDescent="0.25">
      <c r="A84" s="294"/>
      <c r="B84" s="294"/>
      <c r="C84" s="294"/>
      <c r="D84" s="294"/>
      <c r="H84" s="29" t="s">
        <v>0</v>
      </c>
      <c r="Q84" s="30"/>
    </row>
    <row r="85" spans="1:17" ht="12.75" customHeight="1" x14ac:dyDescent="0.25">
      <c r="A85" s="294"/>
      <c r="B85" s="294"/>
      <c r="C85" s="294"/>
      <c r="D85" s="294"/>
      <c r="H85" s="29" t="s">
        <v>0</v>
      </c>
    </row>
    <row r="86" spans="1:17" ht="12.75" customHeight="1" x14ac:dyDescent="0.25">
      <c r="A86" s="294"/>
      <c r="B86" s="294"/>
      <c r="C86" s="294"/>
      <c r="D86" s="294"/>
      <c r="H86" s="29" t="s">
        <v>0</v>
      </c>
    </row>
    <row r="87" spans="1:17" ht="12.75" customHeight="1" x14ac:dyDescent="0.25">
      <c r="A87" s="294"/>
      <c r="B87" s="294"/>
      <c r="C87" s="294"/>
      <c r="D87" s="294"/>
    </row>
    <row r="88" spans="1:17" ht="12.75" customHeight="1" x14ac:dyDescent="0.25">
      <c r="A88" s="294"/>
      <c r="B88" s="294"/>
      <c r="C88" s="294"/>
      <c r="D88" s="294"/>
    </row>
    <row r="89" spans="1:17" ht="12.75" customHeight="1" x14ac:dyDescent="0.25">
      <c r="A89" s="294"/>
      <c r="B89" s="294"/>
      <c r="C89" s="294"/>
      <c r="D89" s="294"/>
    </row>
    <row r="90" spans="1:17" ht="12.75" customHeight="1" x14ac:dyDescent="0.25">
      <c r="A90" s="294"/>
      <c r="B90" s="294"/>
      <c r="C90" s="294"/>
      <c r="D90" s="294"/>
    </row>
    <row r="91" spans="1:17" ht="12.75" customHeight="1" x14ac:dyDescent="0.25">
      <c r="A91" s="294"/>
      <c r="B91" s="294"/>
      <c r="C91" s="294"/>
      <c r="D91" s="294"/>
    </row>
    <row r="92" spans="1:17" ht="12.75" customHeight="1" x14ac:dyDescent="0.25">
      <c r="A92" s="294"/>
      <c r="B92" s="294"/>
      <c r="C92" s="294"/>
      <c r="D92" s="294"/>
    </row>
    <row r="93" spans="1:17" ht="12.75" customHeight="1" x14ac:dyDescent="0.25">
      <c r="A93" s="294"/>
      <c r="B93" s="294"/>
      <c r="C93" s="294"/>
      <c r="D93" s="294"/>
    </row>
    <row r="94" spans="1:17" ht="12.75" customHeight="1" x14ac:dyDescent="0.25">
      <c r="A94" s="294"/>
      <c r="B94" s="294"/>
      <c r="C94" s="294"/>
      <c r="D94" s="294"/>
    </row>
    <row r="95" spans="1:17" ht="12.75" customHeight="1" x14ac:dyDescent="0.25">
      <c r="A95" s="294"/>
      <c r="B95" s="294"/>
      <c r="C95" s="294"/>
      <c r="D95" s="294"/>
    </row>
    <row r="96" spans="1:17" ht="12.75" customHeight="1" x14ac:dyDescent="0.25">
      <c r="A96" s="294"/>
      <c r="B96" s="294"/>
      <c r="C96" s="294"/>
      <c r="D96" s="294"/>
    </row>
    <row r="97" spans="1:38" ht="12.75" customHeight="1" x14ac:dyDescent="0.25">
      <c r="A97" s="294"/>
      <c r="B97" s="294"/>
      <c r="C97" s="294"/>
      <c r="D97" s="294"/>
    </row>
    <row r="98" spans="1:38" ht="12.75" customHeight="1" x14ac:dyDescent="0.25">
      <c r="A98" s="294"/>
      <c r="B98" s="294"/>
      <c r="C98" s="294"/>
      <c r="D98" s="294"/>
    </row>
    <row r="99" spans="1:38" ht="12.75" customHeight="1" x14ac:dyDescent="0.25">
      <c r="A99" s="294"/>
      <c r="B99" s="294"/>
      <c r="C99" s="294"/>
      <c r="D99" s="294"/>
    </row>
    <row r="100" spans="1:38" ht="12.75" customHeight="1" x14ac:dyDescent="0.25">
      <c r="A100" s="294"/>
      <c r="B100" s="294"/>
      <c r="C100" s="294"/>
      <c r="D100" s="294"/>
    </row>
    <row r="101" spans="1:38" ht="12.75" customHeight="1" x14ac:dyDescent="0.25">
      <c r="P101"/>
    </row>
    <row r="102" spans="1:38" ht="12.75" customHeight="1" x14ac:dyDescent="0.25">
      <c r="P102"/>
      <c r="Q102"/>
    </row>
    <row r="103" spans="1:38" ht="12.75" customHeight="1" x14ac:dyDescent="0.25">
      <c r="P103"/>
      <c r="Q103"/>
    </row>
    <row r="104" spans="1:38" ht="12.75" customHeight="1" x14ac:dyDescent="0.25">
      <c r="P104"/>
      <c r="Q104"/>
    </row>
    <row r="105" spans="1:38" ht="12.75" customHeight="1" x14ac:dyDescent="0.25">
      <c r="P105"/>
      <c r="Q105"/>
    </row>
    <row r="106" spans="1:38" ht="12.75" customHeight="1" x14ac:dyDescent="0.25">
      <c r="P106"/>
      <c r="Q106"/>
    </row>
    <row r="107" spans="1:38" ht="12.75" customHeight="1" x14ac:dyDescent="0.25">
      <c r="P107"/>
      <c r="Q107"/>
      <c r="AI107" s="23" t="s">
        <v>0</v>
      </c>
      <c r="AJ107" s="23" t="s">
        <v>0</v>
      </c>
      <c r="AK107" s="23" t="s">
        <v>0</v>
      </c>
      <c r="AL107" s="23" t="s">
        <v>0</v>
      </c>
    </row>
    <row r="108" spans="1:38" ht="12.75" customHeight="1" x14ac:dyDescent="0.25">
      <c r="P108"/>
      <c r="Q108"/>
    </row>
    <row r="109" spans="1:38" ht="12.75" customHeight="1" x14ac:dyDescent="0.25">
      <c r="P109"/>
      <c r="Q109"/>
    </row>
    <row r="110" spans="1:38" ht="12.75" customHeight="1" x14ac:dyDescent="0.25">
      <c r="P110"/>
      <c r="Q110"/>
    </row>
    <row r="111" spans="1:38" ht="12.75" customHeight="1" x14ac:dyDescent="0.25">
      <c r="P111"/>
      <c r="Q111"/>
    </row>
    <row r="112" spans="1:38" ht="12.75" customHeight="1" x14ac:dyDescent="0.25">
      <c r="P112"/>
      <c r="Q112"/>
    </row>
    <row r="113" spans="16:17" ht="12.75" customHeight="1" x14ac:dyDescent="0.25">
      <c r="P113"/>
      <c r="Q113"/>
    </row>
    <row r="114" spans="16:17" ht="12.75" customHeight="1" x14ac:dyDescent="0.25">
      <c r="P114"/>
      <c r="Q114"/>
    </row>
    <row r="115" spans="16:17" ht="12.75" customHeight="1" x14ac:dyDescent="0.25">
      <c r="P115"/>
      <c r="Q115"/>
    </row>
    <row r="116" spans="16:17" ht="12.75" customHeight="1" x14ac:dyDescent="0.25">
      <c r="P116"/>
      <c r="Q116"/>
    </row>
    <row r="117" spans="16:17" ht="12.75" customHeight="1" x14ac:dyDescent="0.25">
      <c r="P117"/>
      <c r="Q117"/>
    </row>
    <row r="118" spans="16:17" ht="12.75" customHeight="1" x14ac:dyDescent="0.25">
      <c r="P118"/>
      <c r="Q118"/>
    </row>
    <row r="119" spans="16:17" ht="12.75" customHeight="1" x14ac:dyDescent="0.25">
      <c r="P119"/>
      <c r="Q119"/>
    </row>
    <row r="120" spans="16:17" ht="12.75" customHeight="1" x14ac:dyDescent="0.25">
      <c r="P120"/>
      <c r="Q120"/>
    </row>
    <row r="121" spans="16:17" ht="12.75" customHeight="1" x14ac:dyDescent="0.25">
      <c r="P121"/>
      <c r="Q121"/>
    </row>
    <row r="122" spans="16:17" ht="12.75" customHeight="1" x14ac:dyDescent="0.25">
      <c r="P122"/>
      <c r="Q122"/>
    </row>
    <row r="123" spans="16:17" ht="12.75" customHeight="1" x14ac:dyDescent="0.25">
      <c r="P123"/>
      <c r="Q123"/>
    </row>
    <row r="124" spans="16:17" ht="12.75" customHeight="1" x14ac:dyDescent="0.25">
      <c r="P124"/>
      <c r="Q124"/>
    </row>
    <row r="125" spans="16:17" ht="12.75" customHeight="1" x14ac:dyDescent="0.25">
      <c r="P125"/>
      <c r="Q125"/>
    </row>
    <row r="126" spans="16:17" ht="12.75" customHeight="1" x14ac:dyDescent="0.25">
      <c r="P126"/>
      <c r="Q126"/>
    </row>
    <row r="127" spans="16:17" ht="12.75" customHeight="1" x14ac:dyDescent="0.25">
      <c r="P127"/>
      <c r="Q127"/>
    </row>
    <row r="128" spans="16:17" ht="12.75" customHeight="1" x14ac:dyDescent="0.25">
      <c r="P128"/>
      <c r="Q128"/>
    </row>
    <row r="129" spans="16:17" ht="12.75" customHeight="1" x14ac:dyDescent="0.25">
      <c r="P129"/>
      <c r="Q129"/>
    </row>
    <row r="130" spans="16:17" ht="12.75" customHeight="1" x14ac:dyDescent="0.25">
      <c r="P130"/>
      <c r="Q130"/>
    </row>
    <row r="131" spans="16:17" ht="12.75" customHeight="1" x14ac:dyDescent="0.25">
      <c r="P131"/>
      <c r="Q131"/>
    </row>
    <row r="132" spans="16:17" ht="12.75" customHeight="1" x14ac:dyDescent="0.25">
      <c r="P132"/>
      <c r="Q132"/>
    </row>
    <row r="133" spans="16:17" ht="12.75" customHeight="1" x14ac:dyDescent="0.25">
      <c r="P133"/>
      <c r="Q133"/>
    </row>
    <row r="134" spans="16:17" ht="12.75" customHeight="1" x14ac:dyDescent="0.25">
      <c r="P134"/>
      <c r="Q134"/>
    </row>
    <row r="135" spans="16:17" ht="12.75" customHeight="1" x14ac:dyDescent="0.25">
      <c r="P135"/>
      <c r="Q135"/>
    </row>
    <row r="136" spans="16:17" ht="12.75" customHeight="1" x14ac:dyDescent="0.25">
      <c r="P136"/>
      <c r="Q136"/>
    </row>
    <row r="137" spans="16:17" ht="12.75" customHeight="1" x14ac:dyDescent="0.25">
      <c r="P137"/>
      <c r="Q137"/>
    </row>
    <row r="138" spans="16:17" ht="12.75" customHeight="1" x14ac:dyDescent="0.25">
      <c r="P138"/>
      <c r="Q138"/>
    </row>
    <row r="139" spans="16:17" ht="12.75" customHeight="1" x14ac:dyDescent="0.25">
      <c r="P139"/>
      <c r="Q139"/>
    </row>
    <row r="140" spans="16:17" ht="12.75" customHeight="1" x14ac:dyDescent="0.25">
      <c r="P140"/>
      <c r="Q140"/>
    </row>
    <row r="141" spans="16:17" ht="12.75" customHeight="1" x14ac:dyDescent="0.25">
      <c r="P141"/>
      <c r="Q141"/>
    </row>
    <row r="142" spans="16:17" ht="12.75" customHeight="1" x14ac:dyDescent="0.25">
      <c r="P142"/>
      <c r="Q142"/>
    </row>
    <row r="143" spans="16:17" ht="12.75" customHeight="1" x14ac:dyDescent="0.25">
      <c r="P143"/>
      <c r="Q143"/>
    </row>
    <row r="144" spans="16:17" ht="12.75" customHeight="1" x14ac:dyDescent="0.25">
      <c r="P144"/>
      <c r="Q144"/>
    </row>
    <row r="145" spans="16:17" ht="12.75" customHeight="1" x14ac:dyDescent="0.25">
      <c r="P145"/>
      <c r="Q145"/>
    </row>
    <row r="146" spans="16:17" ht="12.75" customHeight="1" x14ac:dyDescent="0.25">
      <c r="P146"/>
      <c r="Q146"/>
    </row>
    <row r="147" spans="16:17" ht="12.75" customHeight="1" x14ac:dyDescent="0.25">
      <c r="P147"/>
      <c r="Q147"/>
    </row>
    <row r="148" spans="16:17" ht="12.75" customHeight="1" x14ac:dyDescent="0.25">
      <c r="P148"/>
      <c r="Q148"/>
    </row>
    <row r="149" spans="16:17" ht="12.75" customHeight="1" x14ac:dyDescent="0.25">
      <c r="P149"/>
      <c r="Q149"/>
    </row>
    <row r="150" spans="16:17" ht="12.75" customHeight="1" x14ac:dyDescent="0.25">
      <c r="P150"/>
      <c r="Q150"/>
    </row>
    <row r="151" spans="16:17" ht="12.75" customHeight="1" x14ac:dyDescent="0.25">
      <c r="P151"/>
      <c r="Q151"/>
    </row>
    <row r="152" spans="16:17" ht="12.75" customHeight="1" x14ac:dyDescent="0.25">
      <c r="P152"/>
      <c r="Q152"/>
    </row>
    <row r="153" spans="16:17" ht="12.75" customHeight="1" x14ac:dyDescent="0.25">
      <c r="P153"/>
      <c r="Q153"/>
    </row>
    <row r="154" spans="16:17" ht="12.75" customHeight="1" x14ac:dyDescent="0.25">
      <c r="P154"/>
      <c r="Q154"/>
    </row>
    <row r="155" spans="16:17" ht="12.75" customHeight="1" x14ac:dyDescent="0.25">
      <c r="P155"/>
      <c r="Q155"/>
    </row>
    <row r="156" spans="16:17" ht="12.75" customHeight="1" x14ac:dyDescent="0.25">
      <c r="P156"/>
      <c r="Q156"/>
    </row>
    <row r="157" spans="16:17" ht="12.75" customHeight="1" x14ac:dyDescent="0.25">
      <c r="P157"/>
      <c r="Q157"/>
    </row>
    <row r="158" spans="16:17" ht="12.75" customHeight="1" x14ac:dyDescent="0.25">
      <c r="P158"/>
      <c r="Q158"/>
    </row>
    <row r="159" spans="16:17" ht="12.75" customHeight="1" x14ac:dyDescent="0.25">
      <c r="P159"/>
      <c r="Q159"/>
    </row>
    <row r="160" spans="16:17" ht="12.75" customHeight="1" x14ac:dyDescent="0.25">
      <c r="P160"/>
      <c r="Q160"/>
    </row>
    <row r="161" spans="16:17" ht="12.75" customHeight="1" x14ac:dyDescent="0.25">
      <c r="P161"/>
      <c r="Q161"/>
    </row>
    <row r="162" spans="16:17" ht="12.75" customHeight="1" x14ac:dyDescent="0.25">
      <c r="P162"/>
      <c r="Q162"/>
    </row>
    <row r="163" spans="16:17" ht="12.75" customHeight="1" x14ac:dyDescent="0.25">
      <c r="P163"/>
      <c r="Q163"/>
    </row>
    <row r="164" spans="16:17" ht="12.75" customHeight="1" x14ac:dyDescent="0.25">
      <c r="P164"/>
      <c r="Q164"/>
    </row>
    <row r="165" spans="16:17" ht="12.75" customHeight="1" x14ac:dyDescent="0.25">
      <c r="P165"/>
      <c r="Q165"/>
    </row>
    <row r="166" spans="16:17" ht="12.75" customHeight="1" x14ac:dyDescent="0.25">
      <c r="P166"/>
      <c r="Q166"/>
    </row>
    <row r="167" spans="16:17" ht="12.75" customHeight="1" x14ac:dyDescent="0.25">
      <c r="P167"/>
      <c r="Q167"/>
    </row>
    <row r="168" spans="16:17" ht="12.75" customHeight="1" x14ac:dyDescent="0.25">
      <c r="P168"/>
      <c r="Q168"/>
    </row>
    <row r="169" spans="16:17" ht="12.75" customHeight="1" x14ac:dyDescent="0.25">
      <c r="P169"/>
      <c r="Q169"/>
    </row>
    <row r="170" spans="16:17" ht="12.75" customHeight="1" x14ac:dyDescent="0.25">
      <c r="P170"/>
      <c r="Q170"/>
    </row>
    <row r="171" spans="16:17" ht="12.75" customHeight="1" x14ac:dyDescent="0.25">
      <c r="P171"/>
      <c r="Q171"/>
    </row>
    <row r="172" spans="16:17" ht="12.75" customHeight="1" x14ac:dyDescent="0.25">
      <c r="P172"/>
      <c r="Q172"/>
    </row>
    <row r="173" spans="16:17" ht="12.75" customHeight="1" x14ac:dyDescent="0.25">
      <c r="P173"/>
      <c r="Q173"/>
    </row>
    <row r="174" spans="16:17" ht="12.75" customHeight="1" x14ac:dyDescent="0.25">
      <c r="P174"/>
      <c r="Q174"/>
    </row>
    <row r="175" spans="16:17" ht="12.75" customHeight="1" x14ac:dyDescent="0.25">
      <c r="P175"/>
      <c r="Q175"/>
    </row>
    <row r="176" spans="16:17" ht="12.75" customHeight="1" x14ac:dyDescent="0.25">
      <c r="P176"/>
      <c r="Q176"/>
    </row>
    <row r="177" spans="16:17" ht="12.75" customHeight="1" x14ac:dyDescent="0.25">
      <c r="P177"/>
      <c r="Q177"/>
    </row>
    <row r="178" spans="16:17" ht="12.75" customHeight="1" x14ac:dyDescent="0.25">
      <c r="P178"/>
      <c r="Q178"/>
    </row>
    <row r="179" spans="16:17" ht="12.75" customHeight="1" x14ac:dyDescent="0.25">
      <c r="P179"/>
      <c r="Q179"/>
    </row>
    <row r="180" spans="16:17" ht="12.75" customHeight="1" x14ac:dyDescent="0.25">
      <c r="P180"/>
      <c r="Q180"/>
    </row>
    <row r="181" spans="16:17" ht="12.75" customHeight="1" x14ac:dyDescent="0.25">
      <c r="P181"/>
      <c r="Q181"/>
    </row>
    <row r="182" spans="16:17" ht="12.75" customHeight="1" x14ac:dyDescent="0.25">
      <c r="P182"/>
      <c r="Q182"/>
    </row>
    <row r="183" spans="16:17" ht="12.75" customHeight="1" x14ac:dyDescent="0.25">
      <c r="P183"/>
      <c r="Q183"/>
    </row>
    <row r="184" spans="16:17" ht="12.75" customHeight="1" x14ac:dyDescent="0.25">
      <c r="P184"/>
      <c r="Q184"/>
    </row>
    <row r="185" spans="16:17" ht="12.75" customHeight="1" x14ac:dyDescent="0.25">
      <c r="P185"/>
      <c r="Q185"/>
    </row>
    <row r="186" spans="16:17" ht="12.75" customHeight="1" x14ac:dyDescent="0.25">
      <c r="P186"/>
      <c r="Q186"/>
    </row>
    <row r="187" spans="16:17" ht="12.75" customHeight="1" x14ac:dyDescent="0.25">
      <c r="P187"/>
      <c r="Q187"/>
    </row>
    <row r="188" spans="16:17" ht="12.75" customHeight="1" x14ac:dyDescent="0.25">
      <c r="P188"/>
      <c r="Q188"/>
    </row>
    <row r="189" spans="16:17" ht="12.75" customHeight="1" x14ac:dyDescent="0.25">
      <c r="P189"/>
      <c r="Q189"/>
    </row>
    <row r="190" spans="16:17" ht="12.75" customHeight="1" x14ac:dyDescent="0.25">
      <c r="P190"/>
      <c r="Q190"/>
    </row>
    <row r="191" spans="16:17" ht="12.75" customHeight="1" x14ac:dyDescent="0.25">
      <c r="P191"/>
      <c r="Q191"/>
    </row>
    <row r="192" spans="16:17" ht="12.75" customHeight="1" x14ac:dyDescent="0.25">
      <c r="P192"/>
      <c r="Q192"/>
    </row>
    <row r="193" spans="16:17" ht="12.75" customHeight="1" x14ac:dyDescent="0.25">
      <c r="P193"/>
      <c r="Q193"/>
    </row>
    <row r="194" spans="16:17" ht="12.75" customHeight="1" x14ac:dyDescent="0.25">
      <c r="P194"/>
      <c r="Q194"/>
    </row>
    <row r="195" spans="16:17" ht="12.75" customHeight="1" x14ac:dyDescent="0.25">
      <c r="P195"/>
      <c r="Q195"/>
    </row>
    <row r="196" spans="16:17" ht="12.75" customHeight="1" x14ac:dyDescent="0.25">
      <c r="P196"/>
      <c r="Q196"/>
    </row>
    <row r="197" spans="16:17" ht="12.75" customHeight="1" x14ac:dyDescent="0.25">
      <c r="P197"/>
      <c r="Q197"/>
    </row>
    <row r="198" spans="16:17" ht="12.75" customHeight="1" x14ac:dyDescent="0.25">
      <c r="P198"/>
      <c r="Q198"/>
    </row>
    <row r="199" spans="16:17" ht="12.75" customHeight="1" x14ac:dyDescent="0.25">
      <c r="P199"/>
      <c r="Q199"/>
    </row>
    <row r="200" spans="16:17" ht="12.75" customHeight="1" x14ac:dyDescent="0.25">
      <c r="P200"/>
      <c r="Q200"/>
    </row>
    <row r="201" spans="16:17" ht="12.75" customHeight="1" x14ac:dyDescent="0.25">
      <c r="P201"/>
      <c r="Q201"/>
    </row>
    <row r="202" spans="16:17" ht="12.75" customHeight="1" x14ac:dyDescent="0.25">
      <c r="P202"/>
      <c r="Q202"/>
    </row>
    <row r="203" spans="16:17" ht="12.75" customHeight="1" x14ac:dyDescent="0.25">
      <c r="P203"/>
      <c r="Q203"/>
    </row>
    <row r="204" spans="16:17" ht="12.75" customHeight="1" x14ac:dyDescent="0.25">
      <c r="P204"/>
      <c r="Q204"/>
    </row>
    <row r="205" spans="16:17" ht="12.75" customHeight="1" x14ac:dyDescent="0.25">
      <c r="P205"/>
      <c r="Q205"/>
    </row>
    <row r="206" spans="16:17" ht="12.75" customHeight="1" x14ac:dyDescent="0.25">
      <c r="P206"/>
      <c r="Q206"/>
    </row>
    <row r="207" spans="16:17" ht="12.75" customHeight="1" x14ac:dyDescent="0.25">
      <c r="P207"/>
      <c r="Q207"/>
    </row>
    <row r="208" spans="16:17" ht="12.75" customHeight="1" x14ac:dyDescent="0.25">
      <c r="P208"/>
      <c r="Q208"/>
    </row>
    <row r="209" spans="16:17" ht="12.75" customHeight="1" x14ac:dyDescent="0.25">
      <c r="P209"/>
      <c r="Q209"/>
    </row>
    <row r="210" spans="16:17" ht="12.75" customHeight="1" x14ac:dyDescent="0.25">
      <c r="P210"/>
      <c r="Q210"/>
    </row>
    <row r="211" spans="16:17" ht="12.75" customHeight="1" x14ac:dyDescent="0.25">
      <c r="P211"/>
      <c r="Q211"/>
    </row>
    <row r="212" spans="16:17" ht="12.75" customHeight="1" x14ac:dyDescent="0.25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3">
    <mergeCell ref="W8:Y9"/>
    <mergeCell ref="Q11:Q12"/>
    <mergeCell ref="K7:L8"/>
    <mergeCell ref="C3:E3"/>
    <mergeCell ref="C5:E5"/>
    <mergeCell ref="I7:I8"/>
    <mergeCell ref="C2:D2"/>
    <mergeCell ref="A12:E12"/>
    <mergeCell ref="A30:E30"/>
    <mergeCell ref="C10:C11"/>
    <mergeCell ref="A5:B6"/>
    <mergeCell ref="A7:B7"/>
    <mergeCell ref="A8:B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horizontalDpi="300" verticalDpi="300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T101"/>
  <sheetViews>
    <sheetView showGridLines="0" zoomScale="70" zoomScaleNormal="70" zoomScaleSheetLayoutView="75" workbookViewId="0">
      <selection activeCell="H6" sqref="H6"/>
    </sheetView>
  </sheetViews>
  <sheetFormatPr defaultColWidth="9.6640625" defaultRowHeight="12.75" customHeight="1" x14ac:dyDescent="0.25"/>
  <cols>
    <col min="1" max="1" width="8.21875" style="9" customWidth="1"/>
    <col min="2" max="2" width="70.21875" style="10" customWidth="1"/>
    <col min="3" max="3" width="11" style="10" customWidth="1"/>
    <col min="4" max="11" width="17" style="10" customWidth="1"/>
    <col min="12" max="12" width="9.6640625" style="101"/>
    <col min="13" max="13" width="9.6640625" style="101" customWidth="1"/>
    <col min="14" max="14" width="9.33203125" style="10" customWidth="1"/>
    <col min="15" max="15" width="69.77734375" style="10" customWidth="1"/>
    <col min="16" max="16" width="9.77734375" style="10" customWidth="1"/>
    <col min="17" max="26" width="10.77734375" style="10" customWidth="1"/>
    <col min="27" max="27" width="71" style="10" customWidth="1"/>
    <col min="28" max="28" width="10" style="10" customWidth="1"/>
    <col min="29" max="29" width="14.33203125" style="10" customWidth="1"/>
    <col min="30" max="30" width="12.88671875" style="10" customWidth="1"/>
    <col min="31" max="31" width="12.6640625" style="10" customWidth="1"/>
    <col min="32" max="32" width="10.88671875" style="10" customWidth="1"/>
    <col min="33" max="33" width="12.6640625" style="10" customWidth="1"/>
    <col min="34" max="34" width="1.6640625" style="10" customWidth="1"/>
    <col min="35" max="35" width="12.6640625" style="10" customWidth="1"/>
    <col min="36" max="36" width="1.6640625" style="10" customWidth="1"/>
    <col min="37" max="37" width="12.6640625" style="10" customWidth="1"/>
    <col min="38" max="38" width="1.6640625" style="10" customWidth="1"/>
    <col min="39" max="39" width="12.6640625" style="10" customWidth="1"/>
    <col min="40" max="40" width="1.6640625" style="10" customWidth="1"/>
    <col min="41" max="41" width="12.6640625" style="10" customWidth="1"/>
    <col min="42" max="42" width="1.6640625" style="10" customWidth="1"/>
    <col min="43" max="43" width="12.6640625" style="10" customWidth="1"/>
    <col min="44" max="44" width="1.6640625" style="10" customWidth="1"/>
    <col min="45" max="45" width="12.6640625" style="10" customWidth="1"/>
    <col min="46" max="46" width="1.6640625" style="10" customWidth="1"/>
    <col min="47" max="16384" width="9.6640625" style="10"/>
  </cols>
  <sheetData>
    <row r="1" spans="1:2594" s="61" customFormat="1" ht="12.75" customHeight="1" thickBot="1" x14ac:dyDescent="0.3">
      <c r="A1" s="102"/>
      <c r="B1" s="103"/>
      <c r="C1" s="103"/>
      <c r="D1" s="103">
        <v>61</v>
      </c>
      <c r="E1" s="103">
        <v>62</v>
      </c>
      <c r="F1" s="103">
        <v>61</v>
      </c>
      <c r="G1" s="103">
        <v>62</v>
      </c>
      <c r="H1" s="103">
        <v>91</v>
      </c>
      <c r="I1" s="103">
        <v>92</v>
      </c>
      <c r="J1" s="103">
        <v>91</v>
      </c>
      <c r="K1" s="103">
        <v>92</v>
      </c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</row>
    <row r="2" spans="1:2594" ht="17.100000000000001" customHeight="1" thickTop="1" x14ac:dyDescent="0.3">
      <c r="A2" s="148"/>
      <c r="B2" s="149"/>
      <c r="C2" s="726" t="s">
        <v>236</v>
      </c>
      <c r="D2" s="726"/>
      <c r="E2" s="726"/>
      <c r="F2" s="727"/>
      <c r="G2" s="302" t="s">
        <v>31</v>
      </c>
      <c r="H2" s="721" t="s">
        <v>283</v>
      </c>
      <c r="I2" s="722"/>
      <c r="J2" s="302" t="s">
        <v>9</v>
      </c>
      <c r="K2" s="686" t="s">
        <v>284</v>
      </c>
      <c r="M2" s="20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594" ht="17.100000000000001" customHeight="1" x14ac:dyDescent="0.3">
      <c r="A3" s="150"/>
      <c r="B3" s="20"/>
      <c r="C3" s="728"/>
      <c r="D3" s="728"/>
      <c r="E3" s="728"/>
      <c r="F3" s="729"/>
      <c r="G3" s="303" t="s">
        <v>14</v>
      </c>
      <c r="H3" s="304"/>
      <c r="I3" s="687"/>
      <c r="J3" s="306"/>
      <c r="K3" s="307"/>
      <c r="M3" s="20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594" ht="17.100000000000001" customHeight="1" x14ac:dyDescent="0.3">
      <c r="A4" s="150"/>
      <c r="B4" s="20"/>
      <c r="C4" s="730" t="s">
        <v>234</v>
      </c>
      <c r="D4" s="730"/>
      <c r="E4" s="730"/>
      <c r="F4" s="699"/>
      <c r="G4" s="303" t="s">
        <v>10</v>
      </c>
      <c r="H4" s="305"/>
      <c r="I4" s="687"/>
      <c r="J4" s="306"/>
      <c r="K4" s="307"/>
      <c r="M4" s="2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710" t="s">
        <v>254</v>
      </c>
      <c r="AA4" s="710"/>
      <c r="AB4" s="710"/>
    </row>
    <row r="5" spans="1:2594" ht="17.100000000000001" customHeight="1" x14ac:dyDescent="0.55000000000000004">
      <c r="A5" s="150"/>
      <c r="B5" s="84" t="s">
        <v>0</v>
      </c>
      <c r="C5" s="731" t="s">
        <v>45</v>
      </c>
      <c r="D5" s="731"/>
      <c r="E5" s="731"/>
      <c r="F5" s="732"/>
      <c r="G5" s="303" t="s">
        <v>11</v>
      </c>
      <c r="H5" s="687"/>
      <c r="I5" s="310"/>
      <c r="J5" s="356" t="s">
        <v>12</v>
      </c>
      <c r="K5" s="307"/>
      <c r="M5" s="20"/>
      <c r="N5" s="101"/>
      <c r="O5" s="540" t="s">
        <v>253</v>
      </c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710"/>
      <c r="AA5" s="710"/>
      <c r="AB5" s="710"/>
    </row>
    <row r="6" spans="1:2594" ht="17.100000000000001" customHeight="1" thickBot="1" x14ac:dyDescent="0.5">
      <c r="A6" s="150"/>
      <c r="B6" s="202"/>
      <c r="C6" s="201"/>
      <c r="D6" s="203"/>
      <c r="E6" s="203"/>
      <c r="F6" s="20"/>
      <c r="G6" s="308" t="s">
        <v>13</v>
      </c>
      <c r="H6" s="687"/>
      <c r="I6" s="305"/>
      <c r="J6" s="306"/>
      <c r="K6" s="307"/>
      <c r="M6" s="20"/>
      <c r="N6" s="101"/>
      <c r="O6" s="20"/>
      <c r="P6" s="20"/>
      <c r="Q6" s="101"/>
      <c r="R6" s="101"/>
      <c r="S6" s="101"/>
      <c r="T6" s="208" t="str">
        <f>G2</f>
        <v xml:space="preserve">Country: </v>
      </c>
      <c r="U6" s="733" t="str">
        <f>H2</f>
        <v>SERBIA</v>
      </c>
      <c r="V6" s="733"/>
      <c r="W6" s="733"/>
      <c r="X6" s="733"/>
      <c r="Y6" s="256"/>
      <c r="Z6" s="256"/>
      <c r="AA6" s="256"/>
      <c r="AC6" s="276" t="str">
        <f>G2</f>
        <v xml:space="preserve">Country: </v>
      </c>
      <c r="AD6" s="255" t="str">
        <f>H2</f>
        <v>SERBIA</v>
      </c>
    </row>
    <row r="7" spans="1:2594" ht="21" x14ac:dyDescent="0.35">
      <c r="A7" s="151"/>
      <c r="B7" s="736" t="s">
        <v>73</v>
      </c>
      <c r="C7" s="736"/>
      <c r="D7" s="736"/>
      <c r="E7" s="286" t="s">
        <v>280</v>
      </c>
      <c r="F7" s="240" t="s">
        <v>0</v>
      </c>
      <c r="G7" s="119" t="s">
        <v>0</v>
      </c>
      <c r="H7" s="204"/>
      <c r="I7" s="204"/>
      <c r="J7" s="205"/>
      <c r="K7" s="206"/>
      <c r="M7" s="20"/>
      <c r="N7" s="209"/>
      <c r="O7" s="210" t="s">
        <v>45</v>
      </c>
      <c r="P7" s="211"/>
      <c r="Q7" s="734" t="s">
        <v>69</v>
      </c>
      <c r="R7" s="734"/>
      <c r="S7" s="734"/>
      <c r="T7" s="734"/>
      <c r="U7" s="734"/>
      <c r="V7" s="734"/>
      <c r="W7" s="734"/>
      <c r="X7" s="735"/>
      <c r="Y7" s="252"/>
      <c r="Z7" s="259"/>
      <c r="AA7" s="248"/>
      <c r="AB7" s="260"/>
      <c r="AC7" s="261"/>
      <c r="AD7" s="262"/>
    </row>
    <row r="8" spans="1:2594" s="15" customFormat="1" ht="13.5" customHeight="1" x14ac:dyDescent="0.3">
      <c r="A8" s="152" t="s">
        <v>15</v>
      </c>
      <c r="B8" s="3" t="s">
        <v>0</v>
      </c>
      <c r="C8" s="105" t="s">
        <v>41</v>
      </c>
      <c r="D8" s="715" t="s">
        <v>2</v>
      </c>
      <c r="E8" s="716"/>
      <c r="F8" s="717"/>
      <c r="G8" s="718"/>
      <c r="H8" s="717" t="s">
        <v>5</v>
      </c>
      <c r="I8" s="717"/>
      <c r="J8" s="717"/>
      <c r="K8" s="723"/>
      <c r="L8" s="233"/>
      <c r="M8" s="234"/>
      <c r="N8" s="212" t="str">
        <f>A8</f>
        <v>Product</v>
      </c>
      <c r="O8" s="64"/>
      <c r="P8" s="111"/>
      <c r="Q8" s="716" t="str">
        <f>D8</f>
        <v>I M P O R T</v>
      </c>
      <c r="R8" s="716"/>
      <c r="S8" s="716"/>
      <c r="T8" s="718"/>
      <c r="U8" s="717" t="str">
        <f>H8</f>
        <v>E X P O R T</v>
      </c>
      <c r="V8" s="717" t="s">
        <v>0</v>
      </c>
      <c r="W8" s="717" t="s">
        <v>0</v>
      </c>
      <c r="X8" s="720" t="s">
        <v>0</v>
      </c>
      <c r="Y8" s="249"/>
      <c r="Z8" s="364" t="str">
        <f>A8</f>
        <v>Product</v>
      </c>
      <c r="AA8" s="249"/>
      <c r="AB8" s="263" t="s">
        <v>0</v>
      </c>
      <c r="AC8" s="724" t="s">
        <v>72</v>
      </c>
      <c r="AD8" s="725"/>
      <c r="AE8" s="15" t="s">
        <v>0</v>
      </c>
    </row>
    <row r="9" spans="1:2594" ht="12.75" customHeight="1" x14ac:dyDescent="0.3">
      <c r="A9" s="152" t="s">
        <v>25</v>
      </c>
      <c r="B9" s="48" t="s">
        <v>15</v>
      </c>
      <c r="C9" s="106" t="s">
        <v>42</v>
      </c>
      <c r="D9" s="713">
        <v>2018</v>
      </c>
      <c r="E9" s="712"/>
      <c r="F9" s="713">
        <f>D9+1</f>
        <v>2019</v>
      </c>
      <c r="G9" s="712"/>
      <c r="H9" s="711">
        <f>D9</f>
        <v>2018</v>
      </c>
      <c r="I9" s="712"/>
      <c r="J9" s="713">
        <f>F9</f>
        <v>2019</v>
      </c>
      <c r="K9" s="719"/>
      <c r="L9" s="235"/>
      <c r="M9" s="236"/>
      <c r="N9" s="442" t="str">
        <f>A9</f>
        <v>code</v>
      </c>
      <c r="O9" s="64"/>
      <c r="P9" s="114"/>
      <c r="Q9" s="711">
        <f>D9</f>
        <v>2018</v>
      </c>
      <c r="R9" s="712" t="s">
        <v>0</v>
      </c>
      <c r="S9" s="713">
        <f>F9</f>
        <v>2019</v>
      </c>
      <c r="T9" s="712" t="s">
        <v>0</v>
      </c>
      <c r="U9" s="711">
        <f>H9</f>
        <v>2018</v>
      </c>
      <c r="V9" s="712" t="s">
        <v>0</v>
      </c>
      <c r="W9" s="713">
        <f>J9</f>
        <v>2019</v>
      </c>
      <c r="X9" s="714" t="s">
        <v>0</v>
      </c>
      <c r="Y9" s="113"/>
      <c r="Z9" s="365" t="str">
        <f>A9</f>
        <v>code</v>
      </c>
      <c r="AA9" s="113"/>
      <c r="AB9" s="263" t="s">
        <v>0</v>
      </c>
      <c r="AC9" s="254">
        <f>H9</f>
        <v>2018</v>
      </c>
      <c r="AD9" s="264">
        <f>F9</f>
        <v>2019</v>
      </c>
      <c r="AE9" s="10" t="s">
        <v>0</v>
      </c>
    </row>
    <row r="10" spans="1:2594" ht="14.25" customHeight="1" x14ac:dyDescent="0.25">
      <c r="A10" s="153" t="s">
        <v>0</v>
      </c>
      <c r="B10" s="146"/>
      <c r="C10" s="55" t="s">
        <v>0</v>
      </c>
      <c r="D10" s="147" t="s">
        <v>1</v>
      </c>
      <c r="E10" s="147" t="s">
        <v>66</v>
      </c>
      <c r="F10" s="147" t="s">
        <v>1</v>
      </c>
      <c r="G10" s="147" t="s">
        <v>66</v>
      </c>
      <c r="H10" s="147" t="s">
        <v>1</v>
      </c>
      <c r="I10" s="147" t="s">
        <v>66</v>
      </c>
      <c r="J10" s="147" t="s">
        <v>1</v>
      </c>
      <c r="K10" s="154" t="s">
        <v>66</v>
      </c>
      <c r="L10" s="236"/>
      <c r="M10" s="236"/>
      <c r="N10" s="441" t="str">
        <f>A10</f>
        <v xml:space="preserve"> </v>
      </c>
      <c r="O10" s="440"/>
      <c r="P10" s="140"/>
      <c r="Q10" s="113" t="str">
        <f>D10</f>
        <v xml:space="preserve"> Quantity</v>
      </c>
      <c r="R10" s="105" t="str">
        <f>E10</f>
        <v>Value</v>
      </c>
      <c r="S10" s="48" t="str">
        <f>F10</f>
        <v xml:space="preserve"> Quantity</v>
      </c>
      <c r="T10" s="105" t="str">
        <f>G10</f>
        <v>Value</v>
      </c>
      <c r="U10" s="49" t="str">
        <f>H10</f>
        <v xml:space="preserve"> Quantity</v>
      </c>
      <c r="V10" s="105" t="str">
        <f>I10</f>
        <v>Value</v>
      </c>
      <c r="W10" s="48" t="str">
        <f>J10</f>
        <v xml:space="preserve"> Quantity</v>
      </c>
      <c r="X10" s="107" t="str">
        <f>K10</f>
        <v>Value</v>
      </c>
      <c r="Y10" s="113"/>
      <c r="Z10" s="366" t="str">
        <f>A10</f>
        <v xml:space="preserve"> </v>
      </c>
      <c r="AA10" s="251"/>
      <c r="AB10" s="258" t="s">
        <v>0</v>
      </c>
      <c r="AC10" s="361"/>
      <c r="AD10" s="362"/>
    </row>
    <row r="11" spans="1:2594" s="124" customFormat="1" ht="15" customHeight="1" x14ac:dyDescent="0.2">
      <c r="A11" s="155">
        <v>1</v>
      </c>
      <c r="B11" s="121" t="s">
        <v>132</v>
      </c>
      <c r="C11" s="122" t="s">
        <v>95</v>
      </c>
      <c r="D11" s="433">
        <v>53</v>
      </c>
      <c r="E11" s="433">
        <v>4651</v>
      </c>
      <c r="F11" s="433">
        <v>68</v>
      </c>
      <c r="G11" s="433">
        <v>4971</v>
      </c>
      <c r="H11" s="433">
        <v>108</v>
      </c>
      <c r="I11" s="163">
        <v>23576</v>
      </c>
      <c r="J11" s="433">
        <v>78</v>
      </c>
      <c r="K11" s="163">
        <v>15640</v>
      </c>
      <c r="L11" s="237"/>
      <c r="M11" s="238"/>
      <c r="N11" s="125">
        <f t="shared" ref="N11:O18" si="0">A11</f>
        <v>1</v>
      </c>
      <c r="O11" s="121" t="str">
        <f t="shared" si="0"/>
        <v>ROUNDWOOD (WOOD IN THE ROUGH)</v>
      </c>
      <c r="P11" s="122" t="s">
        <v>95</v>
      </c>
      <c r="Q11" s="213">
        <f>D11-(D12+D15)</f>
        <v>0</v>
      </c>
      <c r="R11" s="214">
        <f t="shared" ref="R11:X11" si="1">E11-(E12+E15)</f>
        <v>0</v>
      </c>
      <c r="S11" s="214">
        <f t="shared" si="1"/>
        <v>0</v>
      </c>
      <c r="T11" s="214">
        <f t="shared" si="1"/>
        <v>0</v>
      </c>
      <c r="U11" s="214">
        <f t="shared" si="1"/>
        <v>0</v>
      </c>
      <c r="V11" s="214">
        <f t="shared" si="1"/>
        <v>0</v>
      </c>
      <c r="W11" s="214">
        <f t="shared" si="1"/>
        <v>0</v>
      </c>
      <c r="X11" s="215">
        <f t="shared" si="1"/>
        <v>0</v>
      </c>
      <c r="Y11" s="257"/>
      <c r="Z11" s="266">
        <f>A11</f>
        <v>1</v>
      </c>
      <c r="AA11" s="121" t="str">
        <f t="shared" ref="AA11:AA20" si="2">B11</f>
        <v>ROUNDWOOD (WOOD IN THE ROUGH)</v>
      </c>
      <c r="AB11" s="122" t="s">
        <v>95</v>
      </c>
      <c r="AC11" s="268">
        <f>IF(ISNUMBER('JQ1|Primary Products|Production'!D13+D11-H11),'JQ1|Primary Products|Production'!D13+D11-H11,IF(ISNUMBER(H11-D11),"NT " &amp; H11-D11,"…"))</f>
        <v>7904</v>
      </c>
      <c r="AD11" s="269">
        <f>IF(ISNUMBER('JQ1|Primary Products|Production'!E13+F11-J11),'JQ1|Primary Products|Production'!E13+F11-J11,IF(ISNUMBER(J11-F11),"NT " &amp; J11-F11,"…"))</f>
        <v>8103</v>
      </c>
      <c r="AE11" s="539" t="s">
        <v>0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</row>
    <row r="12" spans="1:2594" s="18" customFormat="1" ht="15" customHeight="1" x14ac:dyDescent="0.2">
      <c r="A12" s="157">
        <v>1.1000000000000001</v>
      </c>
      <c r="B12" s="481" t="s">
        <v>98</v>
      </c>
      <c r="C12" s="51" t="s">
        <v>95</v>
      </c>
      <c r="D12" s="653">
        <v>2</v>
      </c>
      <c r="E12" s="653">
        <v>129</v>
      </c>
      <c r="F12" s="52">
        <v>2</v>
      </c>
      <c r="G12" s="52">
        <v>123</v>
      </c>
      <c r="H12" s="653">
        <v>35</v>
      </c>
      <c r="I12" s="658">
        <v>2001</v>
      </c>
      <c r="J12" s="52">
        <v>31</v>
      </c>
      <c r="K12" s="161">
        <v>1728</v>
      </c>
      <c r="L12" s="237"/>
      <c r="M12" s="238"/>
      <c r="N12" s="4">
        <f t="shared" si="0"/>
        <v>1.1000000000000001</v>
      </c>
      <c r="O12" s="38" t="str">
        <f t="shared" si="0"/>
        <v>WOOD FUEL (INCLUDING WOOD FOR CHARCOAL)</v>
      </c>
      <c r="P12" s="51" t="s">
        <v>95</v>
      </c>
      <c r="Q12" s="536">
        <f>D12-(D13+D14)</f>
        <v>0</v>
      </c>
      <c r="R12" s="216">
        <f t="shared" ref="R12:X12" si="3">E12-(E13+E14)</f>
        <v>0</v>
      </c>
      <c r="S12" s="216">
        <f t="shared" si="3"/>
        <v>0</v>
      </c>
      <c r="T12" s="216">
        <f t="shared" si="3"/>
        <v>0</v>
      </c>
      <c r="U12" s="216">
        <f t="shared" si="3"/>
        <v>0</v>
      </c>
      <c r="V12" s="216">
        <f t="shared" si="3"/>
        <v>0</v>
      </c>
      <c r="W12" s="216">
        <f t="shared" si="3"/>
        <v>0</v>
      </c>
      <c r="X12" s="217">
        <f t="shared" si="3"/>
        <v>0</v>
      </c>
      <c r="Y12" s="239"/>
      <c r="Z12" s="367">
        <f t="shared" ref="Z12:AA69" si="4">A12</f>
        <v>1.1000000000000001</v>
      </c>
      <c r="AA12" s="38" t="str">
        <f t="shared" si="2"/>
        <v>WOOD FUEL (INCLUDING WOOD FOR CHARCOAL)</v>
      </c>
      <c r="AB12" s="51" t="s">
        <v>95</v>
      </c>
      <c r="AC12" s="363">
        <f>IF(ISNUMBER('JQ1|Primary Products|Production'!D14+D12-H12),'JQ1|Primary Products|Production'!D14+D12-H12,IF(ISNUMBER(H12-D12),"NT " &amp; H12-D12,"…"))</f>
        <v>6500</v>
      </c>
      <c r="AD12" s="285">
        <f>IF(ISNUMBER('JQ1|Primary Products|Production'!E14+F12-J12),'JQ1|Primary Products|Production'!E14+F12-J12,IF(ISNUMBER(J12-F12),"NT " &amp; J12-F12,"…"))</f>
        <v>6321</v>
      </c>
    </row>
    <row r="13" spans="1:2594" s="18" customFormat="1" ht="15" customHeight="1" x14ac:dyDescent="0.2">
      <c r="A13" s="579" t="s">
        <v>19</v>
      </c>
      <c r="B13" s="39" t="s">
        <v>3</v>
      </c>
      <c r="C13" s="47" t="s">
        <v>95</v>
      </c>
      <c r="D13" s="653">
        <v>0</v>
      </c>
      <c r="E13" s="654">
        <v>0</v>
      </c>
      <c r="F13" s="52">
        <v>0</v>
      </c>
      <c r="G13" s="54">
        <v>0</v>
      </c>
      <c r="H13" s="653">
        <v>8</v>
      </c>
      <c r="I13" s="659">
        <v>210</v>
      </c>
      <c r="J13" s="52">
        <v>9</v>
      </c>
      <c r="K13" s="159">
        <v>231</v>
      </c>
      <c r="L13" s="237"/>
      <c r="M13" s="238"/>
      <c r="N13" s="4" t="str">
        <f t="shared" ref="N13:N14" si="5">A13</f>
        <v>1.1.C</v>
      </c>
      <c r="O13" s="39" t="str">
        <f t="shared" ref="O13:O14" si="6">B13</f>
        <v>Coniferous</v>
      </c>
      <c r="P13" s="47" t="s">
        <v>95</v>
      </c>
      <c r="Q13" s="216"/>
      <c r="R13" s="216"/>
      <c r="S13" s="216"/>
      <c r="T13" s="216"/>
      <c r="U13" s="216"/>
      <c r="V13" s="216"/>
      <c r="W13" s="216"/>
      <c r="X13" s="217"/>
      <c r="Y13" s="239"/>
      <c r="Z13" s="367" t="str">
        <f t="shared" ref="Z13:Z14" si="7">A13</f>
        <v>1.1.C</v>
      </c>
      <c r="AA13" s="39" t="str">
        <f t="shared" ref="AA13:AA14" si="8">B13</f>
        <v>Coniferous</v>
      </c>
      <c r="AB13" s="47" t="s">
        <v>95</v>
      </c>
      <c r="AC13" s="363">
        <f>IF(ISNUMBER('JQ1|Primary Products|Production'!D15+D13-H13),'JQ1|Primary Products|Production'!D15+D13-H13,IF(ISNUMBER(H13-D13),"NT " &amp; H13-D13,"…"))</f>
        <v>122</v>
      </c>
      <c r="AD13" s="285">
        <f>IF(ISNUMBER('JQ1|Primary Products|Production'!E15+F13-J13),'JQ1|Primary Products|Production'!E15+F13-J13,IF(ISNUMBER(J13-F13),"NT " &amp; J13-F13,"…"))</f>
        <v>132</v>
      </c>
    </row>
    <row r="14" spans="1:2594" s="18" customFormat="1" ht="15" customHeight="1" x14ac:dyDescent="0.2">
      <c r="A14" s="579" t="s">
        <v>55</v>
      </c>
      <c r="B14" s="42" t="s">
        <v>4</v>
      </c>
      <c r="C14" s="51" t="s">
        <v>95</v>
      </c>
      <c r="D14" s="653">
        <v>2</v>
      </c>
      <c r="E14" s="654">
        <v>129</v>
      </c>
      <c r="F14" s="52">
        <v>2</v>
      </c>
      <c r="G14" s="54">
        <v>123</v>
      </c>
      <c r="H14" s="653">
        <v>27</v>
      </c>
      <c r="I14" s="659">
        <v>1791</v>
      </c>
      <c r="J14" s="52">
        <v>22</v>
      </c>
      <c r="K14" s="159">
        <v>1497</v>
      </c>
      <c r="L14" s="237"/>
      <c r="M14" s="238"/>
      <c r="N14" s="4" t="str">
        <f t="shared" si="5"/>
        <v>1.1.NC</v>
      </c>
      <c r="O14" s="39" t="str">
        <f t="shared" si="6"/>
        <v>Non-Coniferous</v>
      </c>
      <c r="P14" s="47" t="s">
        <v>95</v>
      </c>
      <c r="Q14" s="216"/>
      <c r="R14" s="216"/>
      <c r="S14" s="216"/>
      <c r="T14" s="216"/>
      <c r="U14" s="216"/>
      <c r="V14" s="216"/>
      <c r="W14" s="216"/>
      <c r="X14" s="217"/>
      <c r="Y14" s="239"/>
      <c r="Z14" s="367" t="str">
        <f t="shared" si="7"/>
        <v>1.1.NC</v>
      </c>
      <c r="AA14" s="39" t="str">
        <f t="shared" si="8"/>
        <v>Non-Coniferous</v>
      </c>
      <c r="AB14" s="47" t="s">
        <v>95</v>
      </c>
      <c r="AC14" s="363">
        <f>IF(ISNUMBER('JQ1|Primary Products|Production'!D16+D14-H14),'JQ1|Primary Products|Production'!D16+D14-H14,IF(ISNUMBER(H14-D14),"NT " &amp; H14-D14,"…"))</f>
        <v>6378</v>
      </c>
      <c r="AD14" s="285">
        <f>IF(ISNUMBER('JQ1|Primary Products|Production'!E16+F14-J14),'JQ1|Primary Products|Production'!E16+F14-J14,IF(ISNUMBER(J14-F14),"NT " &amp; J14-F14,"…"))</f>
        <v>6189</v>
      </c>
    </row>
    <row r="15" spans="1:2594" s="18" customFormat="1" ht="15" customHeight="1" x14ac:dyDescent="0.2">
      <c r="A15" s="157">
        <v>1.2</v>
      </c>
      <c r="B15" s="38" t="s">
        <v>131</v>
      </c>
      <c r="C15" s="56" t="s">
        <v>95</v>
      </c>
      <c r="D15" s="655">
        <v>51</v>
      </c>
      <c r="E15" s="655">
        <v>4522</v>
      </c>
      <c r="F15" s="50">
        <v>66</v>
      </c>
      <c r="G15" s="50">
        <v>4848</v>
      </c>
      <c r="H15" s="660">
        <v>73</v>
      </c>
      <c r="I15" s="661">
        <v>21575</v>
      </c>
      <c r="J15" s="53">
        <v>47</v>
      </c>
      <c r="K15" s="158">
        <v>13912</v>
      </c>
      <c r="L15" s="237"/>
      <c r="M15" s="238"/>
      <c r="N15" s="4">
        <f t="shared" si="0"/>
        <v>1.2</v>
      </c>
      <c r="O15" s="38" t="str">
        <f t="shared" si="0"/>
        <v>INDUSTRIAL ROUNDWOOD</v>
      </c>
      <c r="P15" s="56" t="s">
        <v>95</v>
      </c>
      <c r="Q15" s="537">
        <f>D15-(D16+D17)</f>
        <v>0</v>
      </c>
      <c r="R15" s="218">
        <f t="shared" ref="R15:X15" si="9">E15-(E16+E17)</f>
        <v>0</v>
      </c>
      <c r="S15" s="218">
        <f t="shared" si="9"/>
        <v>0</v>
      </c>
      <c r="T15" s="218">
        <f t="shared" si="9"/>
        <v>0</v>
      </c>
      <c r="U15" s="218">
        <f t="shared" si="9"/>
        <v>0</v>
      </c>
      <c r="V15" s="218">
        <f t="shared" si="9"/>
        <v>0</v>
      </c>
      <c r="W15" s="218">
        <f t="shared" si="9"/>
        <v>0</v>
      </c>
      <c r="X15" s="219">
        <f t="shared" si="9"/>
        <v>0</v>
      </c>
      <c r="Y15" s="257"/>
      <c r="Z15" s="367">
        <f t="shared" si="4"/>
        <v>1.2</v>
      </c>
      <c r="AA15" s="38" t="str">
        <f t="shared" si="2"/>
        <v>INDUSTRIAL ROUNDWOOD</v>
      </c>
      <c r="AB15" s="56" t="s">
        <v>95</v>
      </c>
      <c r="AC15" s="363">
        <f>IF(ISNUMBER('JQ1|Primary Products|Production'!D17+D15-H15),'JQ1|Primary Products|Production'!D17+D15-H15,IF(ISNUMBER(H15-D15),"NT " &amp; H15-D15,"…"))</f>
        <v>1404</v>
      </c>
      <c r="AD15" s="285">
        <f>IF(ISNUMBER('JQ1|Primary Products|Production'!E17+F15-J15),'JQ1|Primary Products|Production'!E17+F15-J15,IF(ISNUMBER(J15-F15),"NT " &amp; J15-F15,"…"))</f>
        <v>1782</v>
      </c>
    </row>
    <row r="16" spans="1:2594" s="18" customFormat="1" ht="15" customHeight="1" x14ac:dyDescent="0.2">
      <c r="A16" s="157" t="s">
        <v>20</v>
      </c>
      <c r="B16" s="39" t="s">
        <v>3</v>
      </c>
      <c r="C16" s="47" t="s">
        <v>95</v>
      </c>
      <c r="D16" s="653">
        <v>21</v>
      </c>
      <c r="E16" s="654">
        <v>1930</v>
      </c>
      <c r="F16" s="52">
        <v>16</v>
      </c>
      <c r="G16" s="54">
        <v>1573</v>
      </c>
      <c r="H16" s="653">
        <v>7</v>
      </c>
      <c r="I16" s="659">
        <v>1354</v>
      </c>
      <c r="J16" s="52">
        <v>4</v>
      </c>
      <c r="K16" s="159">
        <v>1092</v>
      </c>
      <c r="L16" s="237"/>
      <c r="M16" s="238"/>
      <c r="N16" s="4" t="str">
        <f t="shared" si="0"/>
        <v>1.2.C</v>
      </c>
      <c r="O16" s="39" t="str">
        <f t="shared" si="0"/>
        <v>Coniferous</v>
      </c>
      <c r="P16" s="47" t="s">
        <v>95</v>
      </c>
      <c r="Q16" s="216"/>
      <c r="R16" s="216"/>
      <c r="S16" s="216"/>
      <c r="T16" s="216"/>
      <c r="U16" s="216"/>
      <c r="V16" s="216"/>
      <c r="W16" s="216"/>
      <c r="X16" s="217"/>
      <c r="Y16" s="239"/>
      <c r="Z16" s="367" t="str">
        <f t="shared" si="4"/>
        <v>1.2.C</v>
      </c>
      <c r="AA16" s="39" t="str">
        <f t="shared" si="2"/>
        <v>Coniferous</v>
      </c>
      <c r="AB16" s="47" t="s">
        <v>95</v>
      </c>
      <c r="AC16" s="363">
        <f>IF(ISNUMBER('JQ1|Primary Products|Production'!D18+D16-H16),'JQ1|Primary Products|Production'!D18+D16-H16,IF(ISNUMBER(H16-D16),"NT " &amp; H16-D16,"…"))</f>
        <v>335</v>
      </c>
      <c r="AD16" s="285">
        <f>IF(ISNUMBER('JQ1|Primary Products|Production'!E18+F16-J16),'JQ1|Primary Products|Production'!E18+F16-J16,IF(ISNUMBER(J16-F16),"NT " &amp; J16-F16,"…"))</f>
        <v>398</v>
      </c>
    </row>
    <row r="17" spans="1:2594" s="18" customFormat="1" ht="15" customHeight="1" x14ac:dyDescent="0.2">
      <c r="A17" s="157" t="s">
        <v>56</v>
      </c>
      <c r="B17" s="39" t="s">
        <v>4</v>
      </c>
      <c r="C17" s="47" t="s">
        <v>95</v>
      </c>
      <c r="D17" s="653">
        <v>30</v>
      </c>
      <c r="E17" s="654">
        <v>2592</v>
      </c>
      <c r="F17" s="52">
        <v>50</v>
      </c>
      <c r="G17" s="54">
        <v>3275</v>
      </c>
      <c r="H17" s="653">
        <v>66</v>
      </c>
      <c r="I17" s="659">
        <v>20221</v>
      </c>
      <c r="J17" s="52">
        <v>43</v>
      </c>
      <c r="K17" s="159">
        <v>12820</v>
      </c>
      <c r="L17" s="237"/>
      <c r="M17" s="238"/>
      <c r="N17" s="4" t="str">
        <f t="shared" si="0"/>
        <v>1.2.NC</v>
      </c>
      <c r="O17" s="39" t="str">
        <f t="shared" si="0"/>
        <v>Non-Coniferous</v>
      </c>
      <c r="P17" s="47" t="s">
        <v>95</v>
      </c>
      <c r="Q17" s="216"/>
      <c r="R17" s="216"/>
      <c r="S17" s="216"/>
      <c r="T17" s="216"/>
      <c r="U17" s="216"/>
      <c r="V17" s="216"/>
      <c r="W17" s="216"/>
      <c r="X17" s="217"/>
      <c r="Y17" s="239"/>
      <c r="Z17" s="367" t="str">
        <f t="shared" si="4"/>
        <v>1.2.NC</v>
      </c>
      <c r="AA17" s="39" t="str">
        <f t="shared" si="2"/>
        <v>Non-Coniferous</v>
      </c>
      <c r="AB17" s="47" t="s">
        <v>95</v>
      </c>
      <c r="AC17" s="363">
        <f>IF(ISNUMBER('JQ1|Primary Products|Production'!D19+D17-H17),'JQ1|Primary Products|Production'!D19+D17-H17,IF(ISNUMBER(H17-D17),"NT " &amp; H17-D17,"…"))</f>
        <v>1069</v>
      </c>
      <c r="AD17" s="285">
        <f>IF(ISNUMBER('JQ1|Primary Products|Production'!E19+F17-J17),'JQ1|Primary Products|Production'!E19+F17-J17,IF(ISNUMBER(J17-F17),"NT " &amp; J17-F17,"…"))</f>
        <v>1384</v>
      </c>
    </row>
    <row r="18" spans="1:2594" s="18" customFormat="1" ht="15" customHeight="1" x14ac:dyDescent="0.2">
      <c r="A18" s="160" t="s">
        <v>65</v>
      </c>
      <c r="B18" s="60" t="s">
        <v>63</v>
      </c>
      <c r="C18" s="51" t="s">
        <v>95</v>
      </c>
      <c r="D18" s="653">
        <v>0</v>
      </c>
      <c r="E18" s="654">
        <v>0</v>
      </c>
      <c r="F18" s="52">
        <v>0</v>
      </c>
      <c r="G18" s="54">
        <v>0</v>
      </c>
      <c r="H18" s="653">
        <v>0</v>
      </c>
      <c r="I18" s="659">
        <v>0</v>
      </c>
      <c r="J18" s="52">
        <v>0</v>
      </c>
      <c r="K18" s="159">
        <v>0</v>
      </c>
      <c r="L18" s="237"/>
      <c r="M18" s="238"/>
      <c r="N18" s="4" t="str">
        <f t="shared" si="0"/>
        <v>1.2.NC.T</v>
      </c>
      <c r="O18" s="40" t="str">
        <f t="shared" si="0"/>
        <v>of which: Tropical</v>
      </c>
      <c r="P18" s="51" t="s">
        <v>95</v>
      </c>
      <c r="Q18" s="224" t="str">
        <f>IF(AND(ISNUMBER(D18/D17),D18&gt;D17),"&gt; 1.2.NC !!","")</f>
        <v/>
      </c>
      <c r="R18" s="224" t="str">
        <f t="shared" ref="R18:X18" si="10">IF(AND(ISNUMBER(E18/E17),E18&gt;E17),"&gt; 1.2.NC !!","")</f>
        <v/>
      </c>
      <c r="S18" s="224" t="str">
        <f t="shared" si="10"/>
        <v/>
      </c>
      <c r="T18" s="224" t="str">
        <f t="shared" si="10"/>
        <v/>
      </c>
      <c r="U18" s="224" t="str">
        <f t="shared" si="10"/>
        <v/>
      </c>
      <c r="V18" s="224" t="str">
        <f t="shared" si="10"/>
        <v/>
      </c>
      <c r="W18" s="224" t="str">
        <f t="shared" si="10"/>
        <v/>
      </c>
      <c r="X18" s="225" t="str">
        <f t="shared" si="10"/>
        <v/>
      </c>
      <c r="Y18" s="239"/>
      <c r="Z18" s="368" t="str">
        <f t="shared" si="4"/>
        <v>1.2.NC.T</v>
      </c>
      <c r="AA18" s="40" t="str">
        <f t="shared" si="2"/>
        <v>of which: Tropical</v>
      </c>
      <c r="AB18" s="51" t="s">
        <v>95</v>
      </c>
      <c r="AC18" s="363">
        <f>IF(ISNUMBER('JQ1|Primary Products|Production'!D20+D18-H18),'JQ1|Primary Products|Production'!D20+D18-H18,IF(ISNUMBER(H18-D18),"NT " &amp; H18-D18,"…"))</f>
        <v>0</v>
      </c>
      <c r="AD18" s="285">
        <f>IF(ISNUMBER('JQ1|Primary Products|Production'!E20+F18-J18),'JQ1|Primary Products|Production'!E20+F18-J18,IF(ISNUMBER(J18-F18),"NT " &amp; J18-F18,"…"))</f>
        <v>0</v>
      </c>
      <c r="AE18" s="17"/>
    </row>
    <row r="19" spans="1:2594" s="124" customFormat="1" ht="15" customHeight="1" x14ac:dyDescent="0.2">
      <c r="A19" s="162">
        <v>2</v>
      </c>
      <c r="B19" s="137" t="s">
        <v>28</v>
      </c>
      <c r="C19" s="138" t="s">
        <v>61</v>
      </c>
      <c r="D19" s="127">
        <v>0.55000000000000004</v>
      </c>
      <c r="E19" s="128">
        <v>465</v>
      </c>
      <c r="F19" s="127">
        <v>2</v>
      </c>
      <c r="G19" s="128">
        <v>833</v>
      </c>
      <c r="H19" s="127">
        <v>12</v>
      </c>
      <c r="I19" s="163">
        <v>5602</v>
      </c>
      <c r="J19" s="127">
        <v>11</v>
      </c>
      <c r="K19" s="163">
        <v>5235</v>
      </c>
      <c r="L19" s="237"/>
      <c r="M19" s="238"/>
      <c r="N19" s="139">
        <f t="shared" ref="N19:N69" si="11">A19</f>
        <v>2</v>
      </c>
      <c r="O19" s="137" t="str">
        <f t="shared" ref="O19:O69" si="12">B19</f>
        <v>WOOD CHARCOAL</v>
      </c>
      <c r="P19" s="138" t="s">
        <v>61</v>
      </c>
      <c r="Q19" s="438"/>
      <c r="R19" s="438"/>
      <c r="S19" s="438"/>
      <c r="T19" s="438"/>
      <c r="U19" s="438"/>
      <c r="V19" s="438"/>
      <c r="W19" s="438"/>
      <c r="X19" s="439"/>
      <c r="Y19" s="239"/>
      <c r="Z19" s="267">
        <f t="shared" si="4"/>
        <v>2</v>
      </c>
      <c r="AA19" s="137" t="str">
        <f t="shared" si="2"/>
        <v>WOOD CHARCOAL</v>
      </c>
      <c r="AB19" s="138" t="s">
        <v>61</v>
      </c>
      <c r="AC19" s="270">
        <f>IF(ISNUMBER('JQ1|Primary Products|Production'!D31+D19-H19),'JQ1|Primary Products|Production'!D31+D19-H19,IF(ISNUMBER(H19-D19),"NT " &amp; H19-D19,"…"))</f>
        <v>14.55</v>
      </c>
      <c r="AD19" s="271">
        <f>IF(ISNUMBER('JQ1|Primary Products|Production'!E31+F19-J19),'JQ1|Primary Products|Production'!E31+F19-J19,IF(ISNUMBER(J19-F19),"NT " &amp; J19-F19,"…"))</f>
        <v>18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</row>
    <row r="20" spans="1:2594" s="124" customFormat="1" ht="15" customHeight="1" x14ac:dyDescent="0.2">
      <c r="A20" s="155">
        <v>3</v>
      </c>
      <c r="B20" s="121" t="s">
        <v>101</v>
      </c>
      <c r="C20" s="122" t="s">
        <v>71</v>
      </c>
      <c r="D20" s="127">
        <v>37</v>
      </c>
      <c r="E20" s="128">
        <v>682</v>
      </c>
      <c r="F20" s="127">
        <v>12</v>
      </c>
      <c r="G20" s="128">
        <v>469</v>
      </c>
      <c r="H20" s="127">
        <v>4.0999999999999996</v>
      </c>
      <c r="I20" s="163">
        <v>206</v>
      </c>
      <c r="J20" s="127">
        <v>2.2000000000000002</v>
      </c>
      <c r="K20" s="163">
        <v>167</v>
      </c>
      <c r="L20" s="237"/>
      <c r="M20" s="238"/>
      <c r="N20" s="129">
        <f t="shared" si="11"/>
        <v>3</v>
      </c>
      <c r="O20" s="126" t="str">
        <f t="shared" si="12"/>
        <v>WOOD CHIPS, PARTICLES AND RESIDUES</v>
      </c>
      <c r="P20" s="122" t="s">
        <v>71</v>
      </c>
      <c r="Q20" s="437">
        <f>D20-(D21+D22)</f>
        <v>0</v>
      </c>
      <c r="R20" s="222">
        <f t="shared" ref="R20:X20" si="13">E20-(E21+E22)</f>
        <v>0</v>
      </c>
      <c r="S20" s="222">
        <f t="shared" si="13"/>
        <v>0</v>
      </c>
      <c r="T20" s="222">
        <f t="shared" si="13"/>
        <v>0</v>
      </c>
      <c r="U20" s="222">
        <f t="shared" si="13"/>
        <v>0</v>
      </c>
      <c r="V20" s="222">
        <f t="shared" si="13"/>
        <v>0</v>
      </c>
      <c r="W20" s="222">
        <f t="shared" si="13"/>
        <v>0</v>
      </c>
      <c r="X20" s="223">
        <f t="shared" si="13"/>
        <v>0</v>
      </c>
      <c r="Y20" s="239"/>
      <c r="Z20" s="443">
        <f t="shared" si="4"/>
        <v>3</v>
      </c>
      <c r="AA20" s="126" t="str">
        <f t="shared" si="2"/>
        <v>WOOD CHIPS, PARTICLES AND RESIDUES</v>
      </c>
      <c r="AB20" s="122" t="s">
        <v>71</v>
      </c>
      <c r="AC20" s="270">
        <f>IF(ISNUMBER('JQ1|Primary Products|Production'!D32+D20-H20),'JQ1|Primary Products|Production'!D32+D20-H20,IF(ISNUMBER(H20-D20),"NT " &amp; H20-D20,"…"))</f>
        <v>604.9</v>
      </c>
      <c r="AD20" s="271">
        <f>IF(ISNUMBER('JQ1|Primary Products|Production'!E32+F20-J20),'JQ1|Primary Products|Production'!E32+F20-J20,IF(ISNUMBER(J20-F20),"NT " &amp; J20-F20,"…"))</f>
        <v>570.79999999999995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</row>
    <row r="21" spans="1:2594" s="18" customFormat="1" ht="15" customHeight="1" x14ac:dyDescent="0.2">
      <c r="A21" s="157" t="s">
        <v>99</v>
      </c>
      <c r="B21" s="41" t="s">
        <v>60</v>
      </c>
      <c r="C21" s="47" t="s">
        <v>71</v>
      </c>
      <c r="D21" s="653">
        <v>11</v>
      </c>
      <c r="E21" s="654">
        <v>361</v>
      </c>
      <c r="F21" s="52">
        <v>7</v>
      </c>
      <c r="G21" s="54">
        <v>273</v>
      </c>
      <c r="H21" s="653">
        <v>4</v>
      </c>
      <c r="I21" s="659">
        <v>204</v>
      </c>
      <c r="J21" s="52">
        <v>2</v>
      </c>
      <c r="K21" s="159">
        <v>163</v>
      </c>
      <c r="L21" s="237"/>
      <c r="M21" s="238"/>
      <c r="N21" s="4" t="str">
        <f>A21</f>
        <v>3.1</v>
      </c>
      <c r="O21" s="41" t="str">
        <f>B21</f>
        <v>WOOD CHIPS AND PARTICLES</v>
      </c>
      <c r="P21" s="47" t="s">
        <v>71</v>
      </c>
      <c r="Q21" s="216"/>
      <c r="R21" s="216"/>
      <c r="S21" s="216"/>
      <c r="T21" s="216"/>
      <c r="U21" s="216"/>
      <c r="V21" s="216"/>
      <c r="W21" s="216"/>
      <c r="X21" s="217"/>
      <c r="Y21" s="239" t="s">
        <v>0</v>
      </c>
      <c r="Z21" s="367" t="str">
        <f>A21</f>
        <v>3.1</v>
      </c>
      <c r="AA21" s="41" t="str">
        <f>B21</f>
        <v>WOOD CHIPS AND PARTICLES</v>
      </c>
      <c r="AB21" s="47" t="s">
        <v>71</v>
      </c>
      <c r="AC21" s="363">
        <f>IF(ISNUMBER('JQ1|Primary Products|Production'!D33+D21-H21),'JQ1|Primary Products|Production'!D33+D21-H21,IF(ISNUMBER(H21-D21),"NT " &amp; H21-D21,"…"))</f>
        <v>155</v>
      </c>
      <c r="AD21" s="285">
        <f>IF(ISNUMBER('JQ1|Primary Products|Production'!E33+F21-J21),'JQ1|Primary Products|Production'!E33+F21-J21,IF(ISNUMBER(J21-F21),"NT " &amp; J21-F21,"…"))</f>
        <v>134</v>
      </c>
    </row>
    <row r="22" spans="1:2594" s="18" customFormat="1" ht="15" customHeight="1" x14ac:dyDescent="0.2">
      <c r="A22" s="160" t="s">
        <v>100</v>
      </c>
      <c r="B22" s="44" t="s">
        <v>102</v>
      </c>
      <c r="C22" s="47" t="s">
        <v>71</v>
      </c>
      <c r="D22" s="653">
        <v>26</v>
      </c>
      <c r="E22" s="654">
        <v>321</v>
      </c>
      <c r="F22" s="52">
        <v>5</v>
      </c>
      <c r="G22" s="54">
        <v>196</v>
      </c>
      <c r="H22" s="653">
        <v>0.1</v>
      </c>
      <c r="I22" s="659">
        <v>2</v>
      </c>
      <c r="J22" s="52">
        <v>0.2</v>
      </c>
      <c r="K22" s="159">
        <v>4</v>
      </c>
      <c r="L22" s="237"/>
      <c r="M22" s="238"/>
      <c r="N22" s="5" t="str">
        <f>A22</f>
        <v>3.2</v>
      </c>
      <c r="O22" s="41" t="str">
        <f>B22</f>
        <v>WOOD RESIDUES (INCLUDING WOOD FOR AGGLOMERATES)</v>
      </c>
      <c r="P22" s="47" t="s">
        <v>71</v>
      </c>
      <c r="Q22" s="224"/>
      <c r="R22" s="224"/>
      <c r="S22" s="224"/>
      <c r="T22" s="224"/>
      <c r="U22" s="224"/>
      <c r="V22" s="224"/>
      <c r="W22" s="224"/>
      <c r="X22" s="225"/>
      <c r="Y22" s="239"/>
      <c r="Z22" s="367" t="str">
        <f>A22</f>
        <v>3.2</v>
      </c>
      <c r="AA22" s="41" t="str">
        <f>B22</f>
        <v>WOOD RESIDUES (INCLUDING WOOD FOR AGGLOMERATES)</v>
      </c>
      <c r="AB22" s="47" t="s">
        <v>71</v>
      </c>
      <c r="AC22" s="274">
        <f>IF(ISNUMBER('JQ1|Primary Products|Production'!D34+D22-H22),'JQ1|Primary Products|Production'!D34+D22-H22,IF(ISNUMBER(H22-D22),"NT " &amp; H22-D22,"…"))</f>
        <v>449.9</v>
      </c>
      <c r="AD22" s="285">
        <f>IF(ISNUMBER('JQ1|Primary Products|Production'!E34+F22-J22),'JQ1|Primary Products|Production'!E34+F22-J22,IF(ISNUMBER(J22-F22),"NT " &amp; J22-F22,"…"))</f>
        <v>436.8</v>
      </c>
    </row>
    <row r="23" spans="1:2594" s="124" customFormat="1" ht="15" customHeight="1" x14ac:dyDescent="0.2">
      <c r="A23" s="580" t="s">
        <v>206</v>
      </c>
      <c r="B23" s="137" t="s">
        <v>163</v>
      </c>
      <c r="C23" s="122" t="s">
        <v>61</v>
      </c>
      <c r="D23" s="127">
        <v>8</v>
      </c>
      <c r="E23" s="128">
        <v>178</v>
      </c>
      <c r="F23" s="127">
        <v>2</v>
      </c>
      <c r="G23" s="128">
        <v>46</v>
      </c>
      <c r="H23" s="127">
        <v>2</v>
      </c>
      <c r="I23" s="163">
        <v>92</v>
      </c>
      <c r="J23" s="127">
        <v>0</v>
      </c>
      <c r="K23" s="163">
        <v>0</v>
      </c>
      <c r="L23" s="237"/>
      <c r="M23" s="238"/>
      <c r="N23" s="135" t="str">
        <f t="shared" ref="N23" si="14">A23</f>
        <v>4</v>
      </c>
      <c r="O23" s="126" t="str">
        <f t="shared" ref="O23" si="15">B23</f>
        <v>RECOVERED POST-CONSUMER WOOD</v>
      </c>
      <c r="P23" s="122" t="s">
        <v>61</v>
      </c>
      <c r="Q23" s="437"/>
      <c r="R23" s="222"/>
      <c r="S23" s="222"/>
      <c r="T23" s="222"/>
      <c r="U23" s="222"/>
      <c r="V23" s="222"/>
      <c r="W23" s="222"/>
      <c r="X23" s="223"/>
      <c r="Y23" s="239"/>
      <c r="Z23" s="443" t="str">
        <f t="shared" ref="Z23" si="16">A23</f>
        <v>4</v>
      </c>
      <c r="AA23" s="126" t="str">
        <f t="shared" ref="AA23" si="17">B23</f>
        <v>RECOVERED POST-CONSUMER WOOD</v>
      </c>
      <c r="AB23" s="122" t="s">
        <v>61</v>
      </c>
      <c r="AC23" s="270">
        <f>IF(ISNUMBER('JQ1|Primary Products|Production'!D35+D23-H23),'JQ1|Primary Products|Production'!D35+D23-H23,IF(ISNUMBER(H23-D23),"NT " &amp; H23-D23,"…"))</f>
        <v>6</v>
      </c>
      <c r="AD23" s="271">
        <f>IF(ISNUMBER('JQ1|Primary Products|Production'!E35+F23-J23),'JQ1|Primary Products|Production'!E35+F23-J23,IF(ISNUMBER(J23-F23),"NT " &amp; J23-F23,"…"))</f>
        <v>2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</row>
    <row r="24" spans="1:2594" s="124" customFormat="1" ht="15" customHeight="1" x14ac:dyDescent="0.2">
      <c r="A24" s="581" t="s">
        <v>164</v>
      </c>
      <c r="B24" s="121" t="s">
        <v>104</v>
      </c>
      <c r="C24" s="122" t="s">
        <v>61</v>
      </c>
      <c r="D24" s="127">
        <v>30</v>
      </c>
      <c r="E24" s="128">
        <v>4451</v>
      </c>
      <c r="F24" s="127">
        <v>25</v>
      </c>
      <c r="G24" s="128">
        <v>4090</v>
      </c>
      <c r="H24" s="127">
        <v>101</v>
      </c>
      <c r="I24" s="163">
        <v>18206</v>
      </c>
      <c r="J24" s="127">
        <v>87</v>
      </c>
      <c r="K24" s="163">
        <v>15300</v>
      </c>
      <c r="L24" s="237"/>
      <c r="M24" s="238"/>
      <c r="N24" s="135" t="str">
        <f t="shared" si="11"/>
        <v>5</v>
      </c>
      <c r="O24" s="126" t="str">
        <f t="shared" si="12"/>
        <v>WOOD PELLETS AND OTHER AGGLOMERATES</v>
      </c>
      <c r="P24" s="122" t="s">
        <v>61</v>
      </c>
      <c r="Q24" s="437">
        <f>D24-(D25+D26)</f>
        <v>0</v>
      </c>
      <c r="R24" s="222">
        <f t="shared" ref="R24:X24" si="18">E24-(E25+E26)</f>
        <v>0</v>
      </c>
      <c r="S24" s="222">
        <f t="shared" si="18"/>
        <v>0</v>
      </c>
      <c r="T24" s="222">
        <f t="shared" si="18"/>
        <v>0</v>
      </c>
      <c r="U24" s="222">
        <f t="shared" si="18"/>
        <v>0</v>
      </c>
      <c r="V24" s="222">
        <f t="shared" si="18"/>
        <v>0</v>
      </c>
      <c r="W24" s="222">
        <f t="shared" si="18"/>
        <v>0</v>
      </c>
      <c r="X24" s="223">
        <f t="shared" si="18"/>
        <v>0</v>
      </c>
      <c r="Y24" s="239"/>
      <c r="Z24" s="443" t="str">
        <f t="shared" si="4"/>
        <v>5</v>
      </c>
      <c r="AA24" s="126" t="str">
        <f t="shared" ref="AA24:AA35" si="19">B24</f>
        <v>WOOD PELLETS AND OTHER AGGLOMERATES</v>
      </c>
      <c r="AB24" s="122" t="s">
        <v>61</v>
      </c>
      <c r="AC24" s="270">
        <f>IF(ISNUMBER('JQ1|Primary Products|Production'!D36+D24-H24),'JQ1|Primary Products|Production'!D36+D24-H24,IF(ISNUMBER(H24-D24),"NT " &amp; H24-D24,"…"))</f>
        <v>271</v>
      </c>
      <c r="AD24" s="271">
        <f>IF(ISNUMBER('JQ1|Primary Products|Production'!E36+F24-J24),'JQ1|Primary Products|Production'!E36+F24-J24,IF(ISNUMBER(J24-F24),"NT " &amp; J24-F24,"…"))</f>
        <v>343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  <c r="PM24" s="18"/>
      <c r="PN24" s="18"/>
      <c r="PO24" s="18"/>
      <c r="PP24" s="18"/>
      <c r="PQ24" s="18"/>
      <c r="PR24" s="18"/>
      <c r="PS24" s="18"/>
      <c r="PT24" s="18"/>
      <c r="PU24" s="18"/>
      <c r="PV24" s="18"/>
      <c r="PW24" s="18"/>
      <c r="PX24" s="18"/>
      <c r="PY24" s="18"/>
      <c r="PZ24" s="18"/>
      <c r="QA24" s="18"/>
      <c r="QB24" s="18"/>
      <c r="QC24" s="18"/>
      <c r="QD24" s="18"/>
      <c r="QE24" s="18"/>
      <c r="QF24" s="18"/>
      <c r="QG24" s="18"/>
      <c r="QH24" s="18"/>
      <c r="QI24" s="18"/>
      <c r="QJ24" s="18"/>
      <c r="QK24" s="18"/>
      <c r="QL24" s="18"/>
      <c r="QM24" s="18"/>
      <c r="QN24" s="18"/>
      <c r="QO24" s="18"/>
      <c r="QP24" s="18"/>
      <c r="QQ24" s="18"/>
      <c r="QR24" s="18"/>
      <c r="QS24" s="18"/>
      <c r="QT24" s="18"/>
      <c r="QU24" s="18"/>
      <c r="QV24" s="18"/>
      <c r="QW24" s="18"/>
      <c r="QX24" s="18"/>
      <c r="QY24" s="18"/>
      <c r="QZ24" s="18"/>
      <c r="RA24" s="18"/>
      <c r="RB24" s="18"/>
      <c r="RC24" s="18"/>
      <c r="RD24" s="18"/>
      <c r="RE24" s="18"/>
      <c r="RF24" s="18"/>
      <c r="RG24" s="18"/>
      <c r="RH24" s="18"/>
      <c r="RI24" s="18"/>
      <c r="RJ24" s="18"/>
      <c r="RK24" s="18"/>
      <c r="RL24" s="18"/>
      <c r="RM24" s="18"/>
      <c r="RN24" s="18"/>
      <c r="RO24" s="18"/>
      <c r="RP24" s="18"/>
      <c r="RQ24" s="18"/>
      <c r="RR24" s="18"/>
      <c r="RS24" s="18"/>
      <c r="RT24" s="18"/>
      <c r="RU24" s="18"/>
      <c r="RV24" s="18"/>
      <c r="RW24" s="18"/>
      <c r="RX24" s="18"/>
      <c r="RY24" s="18"/>
      <c r="RZ24" s="18"/>
      <c r="SA24" s="18"/>
      <c r="SB24" s="18"/>
      <c r="SC24" s="18"/>
      <c r="SD24" s="18"/>
      <c r="SE24" s="18"/>
      <c r="SF24" s="18"/>
      <c r="SG24" s="18"/>
      <c r="SH24" s="18"/>
      <c r="SI24" s="18"/>
      <c r="SJ24" s="18"/>
      <c r="SK24" s="18"/>
      <c r="SL24" s="18"/>
      <c r="SM24" s="18"/>
      <c r="SN24" s="18"/>
      <c r="SO24" s="18"/>
      <c r="SP24" s="18"/>
      <c r="SQ24" s="18"/>
      <c r="SR24" s="18"/>
      <c r="SS24" s="18"/>
      <c r="ST24" s="18"/>
      <c r="SU24" s="18"/>
      <c r="SV24" s="18"/>
      <c r="SW24" s="18"/>
      <c r="SX24" s="18"/>
      <c r="SY24" s="18"/>
      <c r="SZ24" s="18"/>
      <c r="TA24" s="18"/>
      <c r="TB24" s="18"/>
      <c r="TC24" s="18"/>
      <c r="TD24" s="18"/>
      <c r="TE24" s="18"/>
      <c r="TF24" s="18"/>
      <c r="TG24" s="18"/>
      <c r="TH24" s="18"/>
      <c r="TI24" s="18"/>
      <c r="TJ24" s="18"/>
      <c r="TK24" s="18"/>
      <c r="TL24" s="18"/>
      <c r="TM24" s="18"/>
      <c r="TN24" s="18"/>
      <c r="TO24" s="18"/>
      <c r="TP24" s="18"/>
      <c r="TQ24" s="18"/>
      <c r="TR24" s="18"/>
      <c r="TS24" s="18"/>
      <c r="TT24" s="18"/>
      <c r="TU24" s="18"/>
      <c r="TV24" s="18"/>
      <c r="TW24" s="18"/>
      <c r="TX24" s="18"/>
      <c r="TY24" s="18"/>
      <c r="TZ24" s="18"/>
      <c r="UA24" s="18"/>
      <c r="UB24" s="18"/>
      <c r="UC24" s="18"/>
      <c r="UD24" s="18"/>
      <c r="UE24" s="18"/>
      <c r="UF24" s="18"/>
      <c r="UG24" s="18"/>
      <c r="UH24" s="18"/>
      <c r="UI24" s="18"/>
      <c r="UJ24" s="18"/>
      <c r="UK24" s="18"/>
      <c r="UL24" s="18"/>
      <c r="UM24" s="18"/>
      <c r="UN24" s="18"/>
      <c r="UO24" s="18"/>
      <c r="UP24" s="18"/>
      <c r="UQ24" s="18"/>
      <c r="UR24" s="18"/>
      <c r="US24" s="18"/>
      <c r="UT24" s="18"/>
      <c r="UU24" s="18"/>
      <c r="UV24" s="18"/>
      <c r="UW24" s="18"/>
      <c r="UX24" s="18"/>
      <c r="UY24" s="18"/>
      <c r="UZ24" s="18"/>
      <c r="VA24" s="18"/>
      <c r="VB24" s="18"/>
      <c r="VC24" s="18"/>
      <c r="VD24" s="18"/>
      <c r="VE24" s="18"/>
      <c r="VF24" s="18"/>
      <c r="VG24" s="18"/>
      <c r="VH24" s="18"/>
      <c r="VI24" s="18"/>
      <c r="VJ24" s="18"/>
      <c r="VK24" s="18"/>
      <c r="VL24" s="18"/>
      <c r="VM24" s="18"/>
      <c r="VN24" s="18"/>
      <c r="VO24" s="18"/>
      <c r="VP24" s="18"/>
      <c r="VQ24" s="18"/>
      <c r="VR24" s="18"/>
      <c r="VS24" s="18"/>
      <c r="VT24" s="18"/>
      <c r="VU24" s="18"/>
      <c r="VV24" s="18"/>
      <c r="VW24" s="18"/>
      <c r="VX24" s="18"/>
      <c r="VY24" s="18"/>
      <c r="VZ24" s="18"/>
      <c r="WA24" s="18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18"/>
      <c r="XE24" s="18"/>
      <c r="XF24" s="18"/>
      <c r="XG24" s="18"/>
      <c r="XH24" s="18"/>
      <c r="XI24" s="18"/>
      <c r="XJ24" s="18"/>
      <c r="XK24" s="18"/>
      <c r="XL24" s="18"/>
      <c r="XM24" s="18"/>
      <c r="XN24" s="18"/>
      <c r="XO24" s="18"/>
      <c r="XP24" s="18"/>
      <c r="XQ24" s="18"/>
      <c r="XR24" s="18"/>
      <c r="XS24" s="18"/>
      <c r="XT24" s="18"/>
      <c r="XU24" s="18"/>
      <c r="XV24" s="18"/>
      <c r="XW24" s="18"/>
      <c r="XX24" s="18"/>
      <c r="XY24" s="18"/>
      <c r="XZ24" s="18"/>
      <c r="YA24" s="18"/>
      <c r="YB24" s="18"/>
      <c r="YC24" s="18"/>
      <c r="YD24" s="18"/>
      <c r="YE24" s="18"/>
      <c r="YF24" s="18"/>
      <c r="YG24" s="18"/>
      <c r="YH24" s="18"/>
      <c r="YI24" s="18"/>
      <c r="YJ24" s="18"/>
      <c r="YK24" s="18"/>
      <c r="YL24" s="18"/>
      <c r="YM24" s="18"/>
      <c r="YN24" s="18"/>
      <c r="YO24" s="18"/>
      <c r="YP24" s="18"/>
      <c r="YQ24" s="18"/>
      <c r="YR24" s="18"/>
      <c r="YS24" s="18"/>
      <c r="YT24" s="18"/>
      <c r="YU24" s="18"/>
      <c r="YV24" s="18"/>
      <c r="YW24" s="18"/>
      <c r="YX24" s="18"/>
      <c r="YY24" s="18"/>
      <c r="YZ24" s="18"/>
      <c r="ZA24" s="18"/>
      <c r="ZB24" s="18"/>
      <c r="ZC24" s="18"/>
      <c r="ZD24" s="18"/>
      <c r="ZE24" s="18"/>
      <c r="ZF24" s="18"/>
      <c r="ZG24" s="18"/>
      <c r="ZH24" s="18"/>
      <c r="ZI24" s="18"/>
      <c r="ZJ24" s="18"/>
      <c r="ZK24" s="18"/>
      <c r="ZL24" s="18"/>
      <c r="ZM24" s="18"/>
      <c r="ZN24" s="18"/>
      <c r="ZO24" s="18"/>
      <c r="ZP24" s="18"/>
      <c r="ZQ24" s="18"/>
      <c r="ZR24" s="18"/>
      <c r="ZS24" s="18"/>
      <c r="ZT24" s="18"/>
      <c r="ZU24" s="18"/>
      <c r="ZV24" s="18"/>
      <c r="ZW24" s="18"/>
      <c r="ZX24" s="18"/>
      <c r="ZY24" s="18"/>
      <c r="ZZ24" s="18"/>
      <c r="AAA24" s="18"/>
      <c r="AAB24" s="18"/>
      <c r="AAC24" s="18"/>
      <c r="AAD24" s="18"/>
      <c r="AAE24" s="18"/>
      <c r="AAF24" s="18"/>
      <c r="AAG24" s="18"/>
      <c r="AAH24" s="18"/>
      <c r="AAI24" s="18"/>
      <c r="AAJ24" s="18"/>
      <c r="AAK24" s="18"/>
      <c r="AAL24" s="18"/>
      <c r="AAM24" s="18"/>
      <c r="AAN24" s="18"/>
      <c r="AAO24" s="18"/>
      <c r="AAP24" s="18"/>
      <c r="AAQ24" s="18"/>
      <c r="AAR24" s="18"/>
      <c r="AAS24" s="18"/>
      <c r="AAT24" s="18"/>
      <c r="AAU24" s="18"/>
      <c r="AAV24" s="18"/>
      <c r="AAW24" s="18"/>
      <c r="AAX24" s="18"/>
      <c r="AAY24" s="18"/>
      <c r="AAZ24" s="18"/>
      <c r="ABA24" s="18"/>
      <c r="ABB24" s="18"/>
      <c r="ABC24" s="18"/>
      <c r="ABD24" s="18"/>
      <c r="ABE24" s="18"/>
      <c r="ABF24" s="18"/>
      <c r="ABG24" s="18"/>
      <c r="ABH24" s="18"/>
      <c r="ABI24" s="18"/>
      <c r="ABJ24" s="18"/>
      <c r="ABK24" s="18"/>
      <c r="ABL24" s="18"/>
      <c r="ABM24" s="18"/>
      <c r="ABN24" s="18"/>
      <c r="ABO24" s="18"/>
      <c r="ABP24" s="18"/>
      <c r="ABQ24" s="18"/>
      <c r="ABR24" s="18"/>
      <c r="ABS24" s="18"/>
      <c r="ABT24" s="18"/>
      <c r="ABU24" s="18"/>
      <c r="ABV24" s="18"/>
      <c r="ABW24" s="18"/>
      <c r="ABX24" s="18"/>
      <c r="ABY24" s="18"/>
      <c r="ABZ24" s="18"/>
      <c r="ACA24" s="18"/>
      <c r="ACB24" s="18"/>
      <c r="ACC24" s="18"/>
      <c r="ACD24" s="18"/>
      <c r="ACE24" s="18"/>
      <c r="ACF24" s="18"/>
      <c r="ACG24" s="18"/>
      <c r="ACH24" s="18"/>
      <c r="ACI24" s="18"/>
      <c r="ACJ24" s="18"/>
      <c r="ACK24" s="18"/>
      <c r="ACL24" s="18"/>
      <c r="ACM24" s="18"/>
      <c r="ACN24" s="18"/>
      <c r="ACO24" s="18"/>
      <c r="ACP24" s="18"/>
      <c r="ACQ24" s="18"/>
      <c r="ACR24" s="18"/>
      <c r="ACS24" s="18"/>
      <c r="ACT24" s="18"/>
      <c r="ACU24" s="18"/>
      <c r="ACV24" s="18"/>
      <c r="ACW24" s="18"/>
      <c r="ACX24" s="18"/>
      <c r="ACY24" s="18"/>
      <c r="ACZ24" s="18"/>
      <c r="ADA24" s="18"/>
      <c r="ADB24" s="18"/>
      <c r="ADC24" s="18"/>
      <c r="ADD24" s="18"/>
      <c r="ADE24" s="18"/>
      <c r="ADF24" s="18"/>
      <c r="ADG24" s="18"/>
      <c r="ADH24" s="18"/>
      <c r="ADI24" s="18"/>
      <c r="ADJ24" s="18"/>
      <c r="ADK24" s="18"/>
      <c r="ADL24" s="18"/>
      <c r="ADM24" s="18"/>
      <c r="ADN24" s="18"/>
      <c r="ADO24" s="18"/>
      <c r="ADP24" s="18"/>
      <c r="ADQ24" s="18"/>
      <c r="ADR24" s="18"/>
      <c r="ADS24" s="18"/>
      <c r="ADT24" s="18"/>
      <c r="ADU24" s="18"/>
      <c r="ADV24" s="18"/>
      <c r="ADW24" s="18"/>
      <c r="ADX24" s="18"/>
      <c r="ADY24" s="18"/>
      <c r="ADZ24" s="18"/>
      <c r="AEA24" s="18"/>
      <c r="AEB24" s="18"/>
      <c r="AEC24" s="18"/>
      <c r="AED24" s="18"/>
      <c r="AEE24" s="18"/>
      <c r="AEF24" s="18"/>
      <c r="AEG24" s="18"/>
      <c r="AEH24" s="18"/>
      <c r="AEI24" s="18"/>
      <c r="AEJ24" s="18"/>
      <c r="AEK24" s="18"/>
      <c r="AEL24" s="18"/>
      <c r="AEM24" s="18"/>
      <c r="AEN24" s="18"/>
      <c r="AEO24" s="18"/>
      <c r="AEP24" s="18"/>
      <c r="AEQ24" s="18"/>
      <c r="AER24" s="18"/>
      <c r="AES24" s="18"/>
      <c r="AET24" s="18"/>
      <c r="AEU24" s="18"/>
      <c r="AEV24" s="18"/>
      <c r="AEW24" s="18"/>
      <c r="AEX24" s="18"/>
      <c r="AEY24" s="18"/>
      <c r="AEZ24" s="18"/>
      <c r="AFA24" s="18"/>
      <c r="AFB24" s="18"/>
      <c r="AFC24" s="18"/>
      <c r="AFD24" s="18"/>
      <c r="AFE24" s="18"/>
      <c r="AFF24" s="18"/>
      <c r="AFG24" s="18"/>
      <c r="AFH24" s="18"/>
      <c r="AFI24" s="18"/>
      <c r="AFJ24" s="18"/>
      <c r="AFK24" s="18"/>
      <c r="AFL24" s="18"/>
      <c r="AFM24" s="18"/>
      <c r="AFN24" s="18"/>
      <c r="AFO24" s="18"/>
      <c r="AFP24" s="18"/>
      <c r="AFQ24" s="18"/>
      <c r="AFR24" s="18"/>
      <c r="AFS24" s="18"/>
      <c r="AFT24" s="18"/>
      <c r="AFU24" s="18"/>
      <c r="AFV24" s="18"/>
      <c r="AFW24" s="18"/>
      <c r="AFX24" s="18"/>
      <c r="AFY24" s="18"/>
      <c r="AFZ24" s="18"/>
      <c r="AGA24" s="18"/>
      <c r="AGB24" s="18"/>
      <c r="AGC24" s="18"/>
      <c r="AGD24" s="18"/>
      <c r="AGE24" s="18"/>
      <c r="AGF24" s="18"/>
      <c r="AGG24" s="18"/>
      <c r="AGH24" s="18"/>
      <c r="AGI24" s="18"/>
      <c r="AGJ24" s="18"/>
      <c r="AGK24" s="18"/>
      <c r="AGL24" s="18"/>
      <c r="AGM24" s="18"/>
      <c r="AGN24" s="18"/>
      <c r="AGO24" s="18"/>
      <c r="AGP24" s="18"/>
      <c r="AGQ24" s="18"/>
      <c r="AGR24" s="18"/>
      <c r="AGS24" s="18"/>
      <c r="AGT24" s="18"/>
      <c r="AGU24" s="18"/>
      <c r="AGV24" s="18"/>
      <c r="AGW24" s="18"/>
      <c r="AGX24" s="18"/>
      <c r="AGY24" s="18"/>
      <c r="AGZ24" s="18"/>
      <c r="AHA24" s="18"/>
      <c r="AHB24" s="18"/>
      <c r="AHC24" s="18"/>
      <c r="AHD24" s="18"/>
      <c r="AHE24" s="18"/>
      <c r="AHF24" s="18"/>
      <c r="AHG24" s="18"/>
      <c r="AHH24" s="18"/>
      <c r="AHI24" s="18"/>
      <c r="AHJ24" s="18"/>
      <c r="AHK24" s="18"/>
      <c r="AHL24" s="18"/>
      <c r="AHM24" s="18"/>
      <c r="AHN24" s="18"/>
      <c r="AHO24" s="18"/>
      <c r="AHP24" s="18"/>
      <c r="AHQ24" s="18"/>
      <c r="AHR24" s="18"/>
      <c r="AHS24" s="18"/>
      <c r="AHT24" s="18"/>
      <c r="AHU24" s="18"/>
      <c r="AHV24" s="18"/>
      <c r="AHW24" s="18"/>
      <c r="AHX24" s="18"/>
      <c r="AHY24" s="18"/>
      <c r="AHZ24" s="18"/>
      <c r="AIA24" s="18"/>
      <c r="AIB24" s="18"/>
      <c r="AIC24" s="18"/>
      <c r="AID24" s="18"/>
      <c r="AIE24" s="18"/>
      <c r="AIF24" s="18"/>
      <c r="AIG24" s="18"/>
      <c r="AIH24" s="18"/>
      <c r="AII24" s="18"/>
      <c r="AIJ24" s="18"/>
      <c r="AIK24" s="18"/>
      <c r="AIL24" s="18"/>
      <c r="AIM24" s="18"/>
      <c r="AIN24" s="18"/>
      <c r="AIO24" s="18"/>
      <c r="AIP24" s="18"/>
      <c r="AIQ24" s="18"/>
      <c r="AIR24" s="18"/>
      <c r="AIS24" s="18"/>
      <c r="AIT24" s="18"/>
      <c r="AIU24" s="18"/>
      <c r="AIV24" s="18"/>
      <c r="AIW24" s="18"/>
      <c r="AIX24" s="18"/>
      <c r="AIY24" s="18"/>
      <c r="AIZ24" s="18"/>
      <c r="AJA24" s="18"/>
      <c r="AJB24" s="18"/>
      <c r="AJC24" s="18"/>
      <c r="AJD24" s="18"/>
      <c r="AJE24" s="18"/>
      <c r="AJF24" s="18"/>
      <c r="AJG24" s="18"/>
      <c r="AJH24" s="18"/>
      <c r="AJI24" s="18"/>
      <c r="AJJ24" s="18"/>
      <c r="AJK24" s="18"/>
      <c r="AJL24" s="18"/>
      <c r="AJM24" s="18"/>
      <c r="AJN24" s="18"/>
      <c r="AJO24" s="18"/>
      <c r="AJP24" s="18"/>
      <c r="AJQ24" s="18"/>
      <c r="AJR24" s="18"/>
      <c r="AJS24" s="18"/>
      <c r="AJT24" s="18"/>
      <c r="AJU24" s="18"/>
      <c r="AJV24" s="18"/>
      <c r="AJW24" s="18"/>
      <c r="AJX24" s="18"/>
      <c r="AJY24" s="18"/>
      <c r="AJZ24" s="18"/>
      <c r="AKA24" s="18"/>
      <c r="AKB24" s="18"/>
      <c r="AKC24" s="18"/>
      <c r="AKD24" s="18"/>
      <c r="AKE24" s="18"/>
      <c r="AKF24" s="18"/>
      <c r="AKG24" s="18"/>
      <c r="AKH24" s="18"/>
      <c r="AKI24" s="18"/>
      <c r="AKJ24" s="18"/>
      <c r="AKK24" s="18"/>
      <c r="AKL24" s="18"/>
      <c r="AKM24" s="18"/>
      <c r="AKN24" s="18"/>
      <c r="AKO24" s="18"/>
      <c r="AKP24" s="18"/>
      <c r="AKQ24" s="18"/>
      <c r="AKR24" s="18"/>
      <c r="AKS24" s="18"/>
      <c r="AKT24" s="18"/>
      <c r="AKU24" s="18"/>
      <c r="AKV24" s="18"/>
      <c r="AKW24" s="18"/>
      <c r="AKX24" s="18"/>
      <c r="AKY24" s="18"/>
      <c r="AKZ24" s="18"/>
      <c r="ALA24" s="18"/>
      <c r="ALB24" s="18"/>
      <c r="ALC24" s="18"/>
      <c r="ALD24" s="18"/>
      <c r="ALE24" s="18"/>
      <c r="ALF24" s="18"/>
      <c r="ALG24" s="18"/>
      <c r="ALH24" s="18"/>
      <c r="ALI24" s="18"/>
      <c r="ALJ24" s="18"/>
      <c r="ALK24" s="18"/>
      <c r="ALL24" s="18"/>
      <c r="ALM24" s="18"/>
      <c r="ALN24" s="18"/>
      <c r="ALO24" s="18"/>
      <c r="ALP24" s="18"/>
      <c r="ALQ24" s="18"/>
      <c r="ALR24" s="18"/>
      <c r="ALS24" s="18"/>
      <c r="ALT24" s="18"/>
      <c r="ALU24" s="18"/>
      <c r="ALV24" s="18"/>
      <c r="ALW24" s="18"/>
      <c r="ALX24" s="18"/>
      <c r="ALY24" s="18"/>
      <c r="ALZ24" s="18"/>
      <c r="AMA24" s="18"/>
      <c r="AMB24" s="18"/>
      <c r="AMC24" s="18"/>
      <c r="AMD24" s="18"/>
      <c r="AME24" s="18"/>
      <c r="AMF24" s="18"/>
      <c r="AMG24" s="18"/>
      <c r="AMH24" s="18"/>
      <c r="AMI24" s="18"/>
      <c r="AMJ24" s="18"/>
      <c r="AMK24" s="18"/>
      <c r="AML24" s="18"/>
      <c r="AMM24" s="18"/>
      <c r="AMN24" s="18"/>
      <c r="AMO24" s="18"/>
      <c r="AMP24" s="18"/>
      <c r="AMQ24" s="18"/>
      <c r="AMR24" s="18"/>
      <c r="AMS24" s="18"/>
      <c r="AMT24" s="18"/>
      <c r="AMU24" s="18"/>
      <c r="AMV24" s="18"/>
      <c r="AMW24" s="18"/>
      <c r="AMX24" s="18"/>
      <c r="AMY24" s="18"/>
      <c r="AMZ24" s="18"/>
      <c r="ANA24" s="18"/>
      <c r="ANB24" s="18"/>
      <c r="ANC24" s="18"/>
      <c r="AND24" s="18"/>
      <c r="ANE24" s="18"/>
      <c r="ANF24" s="18"/>
      <c r="ANG24" s="18"/>
      <c r="ANH24" s="18"/>
      <c r="ANI24" s="18"/>
      <c r="ANJ24" s="18"/>
      <c r="ANK24" s="18"/>
      <c r="ANL24" s="18"/>
      <c r="ANM24" s="18"/>
      <c r="ANN24" s="18"/>
      <c r="ANO24" s="18"/>
      <c r="ANP24" s="18"/>
      <c r="ANQ24" s="18"/>
      <c r="ANR24" s="18"/>
      <c r="ANS24" s="18"/>
      <c r="ANT24" s="18"/>
      <c r="ANU24" s="18"/>
      <c r="ANV24" s="18"/>
      <c r="ANW24" s="18"/>
      <c r="ANX24" s="18"/>
      <c r="ANY24" s="18"/>
      <c r="ANZ24" s="18"/>
      <c r="AOA24" s="18"/>
      <c r="AOB24" s="18"/>
      <c r="AOC24" s="18"/>
      <c r="AOD24" s="18"/>
      <c r="AOE24" s="18"/>
      <c r="AOF24" s="18"/>
      <c r="AOG24" s="18"/>
      <c r="AOH24" s="18"/>
      <c r="AOI24" s="18"/>
      <c r="AOJ24" s="18"/>
      <c r="AOK24" s="18"/>
      <c r="AOL24" s="18"/>
      <c r="AOM24" s="18"/>
      <c r="AON24" s="18"/>
      <c r="AOO24" s="18"/>
      <c r="AOP24" s="18"/>
      <c r="AOQ24" s="18"/>
      <c r="AOR24" s="18"/>
      <c r="AOS24" s="18"/>
      <c r="AOT24" s="18"/>
      <c r="AOU24" s="18"/>
      <c r="AOV24" s="18"/>
      <c r="AOW24" s="18"/>
      <c r="AOX24" s="18"/>
      <c r="AOY24" s="18"/>
      <c r="AOZ24" s="18"/>
      <c r="APA24" s="18"/>
      <c r="APB24" s="18"/>
      <c r="APC24" s="18"/>
      <c r="APD24" s="18"/>
      <c r="APE24" s="18"/>
      <c r="APF24" s="18"/>
      <c r="APG24" s="18"/>
      <c r="APH24" s="18"/>
      <c r="API24" s="18"/>
      <c r="APJ24" s="18"/>
      <c r="APK24" s="18"/>
      <c r="APL24" s="18"/>
      <c r="APM24" s="18"/>
      <c r="APN24" s="18"/>
      <c r="APO24" s="18"/>
      <c r="APP24" s="18"/>
      <c r="APQ24" s="18"/>
      <c r="APR24" s="18"/>
      <c r="APS24" s="18"/>
      <c r="APT24" s="18"/>
      <c r="APU24" s="18"/>
      <c r="APV24" s="18"/>
      <c r="APW24" s="18"/>
      <c r="APX24" s="18"/>
      <c r="APY24" s="18"/>
      <c r="APZ24" s="18"/>
      <c r="AQA24" s="18"/>
      <c r="AQB24" s="18"/>
      <c r="AQC24" s="18"/>
      <c r="AQD24" s="18"/>
      <c r="AQE24" s="18"/>
      <c r="AQF24" s="18"/>
      <c r="AQG24" s="18"/>
      <c r="AQH24" s="18"/>
      <c r="AQI24" s="18"/>
      <c r="AQJ24" s="18"/>
      <c r="AQK24" s="18"/>
      <c r="AQL24" s="18"/>
      <c r="AQM24" s="18"/>
      <c r="AQN24" s="18"/>
      <c r="AQO24" s="18"/>
      <c r="AQP24" s="18"/>
      <c r="AQQ24" s="18"/>
      <c r="AQR24" s="18"/>
      <c r="AQS24" s="18"/>
      <c r="AQT24" s="18"/>
      <c r="AQU24" s="18"/>
      <c r="AQV24" s="18"/>
      <c r="AQW24" s="18"/>
      <c r="AQX24" s="18"/>
      <c r="AQY24" s="18"/>
      <c r="AQZ24" s="18"/>
      <c r="ARA24" s="18"/>
      <c r="ARB24" s="18"/>
      <c r="ARC24" s="18"/>
      <c r="ARD24" s="18"/>
      <c r="ARE24" s="18"/>
      <c r="ARF24" s="18"/>
      <c r="ARG24" s="18"/>
      <c r="ARH24" s="18"/>
      <c r="ARI24" s="18"/>
      <c r="ARJ24" s="18"/>
      <c r="ARK24" s="18"/>
      <c r="ARL24" s="18"/>
      <c r="ARM24" s="18"/>
      <c r="ARN24" s="18"/>
      <c r="ARO24" s="18"/>
      <c r="ARP24" s="18"/>
      <c r="ARQ24" s="18"/>
      <c r="ARR24" s="18"/>
      <c r="ARS24" s="18"/>
      <c r="ART24" s="18"/>
      <c r="ARU24" s="18"/>
      <c r="ARV24" s="18"/>
      <c r="ARW24" s="18"/>
      <c r="ARX24" s="18"/>
      <c r="ARY24" s="18"/>
      <c r="ARZ24" s="18"/>
      <c r="ASA24" s="18"/>
      <c r="ASB24" s="18"/>
      <c r="ASC24" s="18"/>
      <c r="ASD24" s="18"/>
      <c r="ASE24" s="18"/>
      <c r="ASF24" s="18"/>
      <c r="ASG24" s="18"/>
      <c r="ASH24" s="18"/>
      <c r="ASI24" s="18"/>
      <c r="ASJ24" s="18"/>
      <c r="ASK24" s="18"/>
      <c r="ASL24" s="18"/>
      <c r="ASM24" s="18"/>
      <c r="ASN24" s="18"/>
      <c r="ASO24" s="18"/>
      <c r="ASP24" s="18"/>
      <c r="ASQ24" s="18"/>
      <c r="ASR24" s="18"/>
      <c r="ASS24" s="18"/>
      <c r="AST24" s="18"/>
      <c r="ASU24" s="18"/>
      <c r="ASV24" s="18"/>
      <c r="ASW24" s="18"/>
      <c r="ASX24" s="18"/>
      <c r="ASY24" s="18"/>
      <c r="ASZ24" s="18"/>
      <c r="ATA24" s="18"/>
      <c r="ATB24" s="18"/>
      <c r="ATC24" s="18"/>
      <c r="ATD24" s="18"/>
      <c r="ATE24" s="18"/>
      <c r="ATF24" s="18"/>
      <c r="ATG24" s="18"/>
      <c r="ATH24" s="18"/>
      <c r="ATI24" s="18"/>
      <c r="ATJ24" s="18"/>
      <c r="ATK24" s="18"/>
      <c r="ATL24" s="18"/>
      <c r="ATM24" s="18"/>
      <c r="ATN24" s="18"/>
      <c r="ATO24" s="18"/>
      <c r="ATP24" s="18"/>
      <c r="ATQ24" s="18"/>
      <c r="ATR24" s="18"/>
      <c r="ATS24" s="18"/>
      <c r="ATT24" s="18"/>
      <c r="ATU24" s="18"/>
      <c r="ATV24" s="18"/>
      <c r="ATW24" s="18"/>
      <c r="ATX24" s="18"/>
      <c r="ATY24" s="18"/>
      <c r="ATZ24" s="18"/>
      <c r="AUA24" s="18"/>
      <c r="AUB24" s="18"/>
      <c r="AUC24" s="18"/>
      <c r="AUD24" s="18"/>
      <c r="AUE24" s="18"/>
      <c r="AUF24" s="18"/>
      <c r="AUG24" s="18"/>
      <c r="AUH24" s="18"/>
      <c r="AUI24" s="18"/>
      <c r="AUJ24" s="18"/>
      <c r="AUK24" s="18"/>
      <c r="AUL24" s="18"/>
      <c r="AUM24" s="18"/>
      <c r="AUN24" s="18"/>
      <c r="AUO24" s="18"/>
      <c r="AUP24" s="18"/>
      <c r="AUQ24" s="18"/>
      <c r="AUR24" s="18"/>
      <c r="AUS24" s="18"/>
      <c r="AUT24" s="18"/>
      <c r="AUU24" s="18"/>
      <c r="AUV24" s="18"/>
      <c r="AUW24" s="18"/>
      <c r="AUX24" s="18"/>
      <c r="AUY24" s="18"/>
      <c r="AUZ24" s="18"/>
      <c r="AVA24" s="18"/>
      <c r="AVB24" s="18"/>
      <c r="AVC24" s="18"/>
      <c r="AVD24" s="18"/>
      <c r="AVE24" s="18"/>
      <c r="AVF24" s="18"/>
      <c r="AVG24" s="18"/>
      <c r="AVH24" s="18"/>
      <c r="AVI24" s="18"/>
      <c r="AVJ24" s="18"/>
      <c r="AVK24" s="18"/>
      <c r="AVL24" s="18"/>
      <c r="AVM24" s="18"/>
      <c r="AVN24" s="18"/>
      <c r="AVO24" s="18"/>
      <c r="AVP24" s="18"/>
      <c r="AVQ24" s="18"/>
      <c r="AVR24" s="18"/>
      <c r="AVS24" s="18"/>
      <c r="AVT24" s="18"/>
      <c r="AVU24" s="18"/>
      <c r="AVV24" s="18"/>
      <c r="AVW24" s="18"/>
      <c r="AVX24" s="18"/>
      <c r="AVY24" s="18"/>
      <c r="AVZ24" s="18"/>
      <c r="AWA24" s="18"/>
      <c r="AWB24" s="18"/>
      <c r="AWC24" s="18"/>
      <c r="AWD24" s="18"/>
      <c r="AWE24" s="18"/>
      <c r="AWF24" s="18"/>
      <c r="AWG24" s="18"/>
      <c r="AWH24" s="18"/>
      <c r="AWI24" s="18"/>
      <c r="AWJ24" s="18"/>
      <c r="AWK24" s="18"/>
      <c r="AWL24" s="18"/>
      <c r="AWM24" s="18"/>
      <c r="AWN24" s="18"/>
      <c r="AWO24" s="18"/>
      <c r="AWP24" s="18"/>
      <c r="AWQ24" s="18"/>
      <c r="AWR24" s="18"/>
      <c r="AWS24" s="18"/>
      <c r="AWT24" s="18"/>
      <c r="AWU24" s="18"/>
      <c r="AWV24" s="18"/>
      <c r="AWW24" s="18"/>
      <c r="AWX24" s="18"/>
      <c r="AWY24" s="18"/>
      <c r="AWZ24" s="18"/>
      <c r="AXA24" s="18"/>
      <c r="AXB24" s="18"/>
      <c r="AXC24" s="18"/>
      <c r="AXD24" s="18"/>
      <c r="AXE24" s="18"/>
      <c r="AXF24" s="18"/>
      <c r="AXG24" s="18"/>
      <c r="AXH24" s="18"/>
      <c r="AXI24" s="18"/>
      <c r="AXJ24" s="18"/>
      <c r="AXK24" s="18"/>
      <c r="AXL24" s="18"/>
      <c r="AXM24" s="18"/>
      <c r="AXN24" s="18"/>
      <c r="AXO24" s="18"/>
      <c r="AXP24" s="18"/>
      <c r="AXQ24" s="18"/>
      <c r="AXR24" s="18"/>
      <c r="AXS24" s="18"/>
      <c r="AXT24" s="18"/>
      <c r="AXU24" s="18"/>
      <c r="AXV24" s="18"/>
      <c r="AXW24" s="18"/>
      <c r="AXX24" s="18"/>
      <c r="AXY24" s="18"/>
      <c r="AXZ24" s="18"/>
      <c r="AYA24" s="18"/>
      <c r="AYB24" s="18"/>
      <c r="AYC24" s="18"/>
      <c r="AYD24" s="18"/>
      <c r="AYE24" s="18"/>
      <c r="AYF24" s="18"/>
      <c r="AYG24" s="18"/>
      <c r="AYH24" s="18"/>
      <c r="AYI24" s="18"/>
      <c r="AYJ24" s="18"/>
      <c r="AYK24" s="18"/>
      <c r="AYL24" s="18"/>
      <c r="AYM24" s="18"/>
      <c r="AYN24" s="18"/>
      <c r="AYO24" s="18"/>
      <c r="AYP24" s="18"/>
      <c r="AYQ24" s="18"/>
      <c r="AYR24" s="18"/>
      <c r="AYS24" s="18"/>
      <c r="AYT24" s="18"/>
      <c r="AYU24" s="18"/>
      <c r="AYV24" s="18"/>
      <c r="AYW24" s="18"/>
      <c r="AYX24" s="18"/>
      <c r="AYY24" s="18"/>
      <c r="AYZ24" s="18"/>
      <c r="AZA24" s="18"/>
      <c r="AZB24" s="18"/>
      <c r="AZC24" s="18"/>
      <c r="AZD24" s="18"/>
      <c r="AZE24" s="18"/>
      <c r="AZF24" s="18"/>
      <c r="AZG24" s="18"/>
      <c r="AZH24" s="18"/>
      <c r="AZI24" s="18"/>
      <c r="AZJ24" s="18"/>
      <c r="AZK24" s="18"/>
      <c r="AZL24" s="18"/>
      <c r="AZM24" s="18"/>
      <c r="AZN24" s="18"/>
      <c r="AZO24" s="18"/>
      <c r="AZP24" s="18"/>
      <c r="AZQ24" s="18"/>
      <c r="AZR24" s="18"/>
      <c r="AZS24" s="18"/>
      <c r="AZT24" s="18"/>
      <c r="AZU24" s="18"/>
      <c r="AZV24" s="18"/>
      <c r="AZW24" s="18"/>
      <c r="AZX24" s="18"/>
      <c r="AZY24" s="18"/>
      <c r="AZZ24" s="18"/>
      <c r="BAA24" s="18"/>
      <c r="BAB24" s="18"/>
      <c r="BAC24" s="18"/>
      <c r="BAD24" s="18"/>
      <c r="BAE24" s="18"/>
      <c r="BAF24" s="18"/>
      <c r="BAG24" s="18"/>
      <c r="BAH24" s="18"/>
      <c r="BAI24" s="18"/>
      <c r="BAJ24" s="18"/>
      <c r="BAK24" s="18"/>
      <c r="BAL24" s="18"/>
      <c r="BAM24" s="18"/>
      <c r="BAN24" s="18"/>
      <c r="BAO24" s="18"/>
      <c r="BAP24" s="18"/>
      <c r="BAQ24" s="18"/>
      <c r="BAR24" s="18"/>
      <c r="BAS24" s="18"/>
      <c r="BAT24" s="18"/>
      <c r="BAU24" s="18"/>
      <c r="BAV24" s="18"/>
      <c r="BAW24" s="18"/>
      <c r="BAX24" s="18"/>
      <c r="BAY24" s="18"/>
      <c r="BAZ24" s="18"/>
      <c r="BBA24" s="18"/>
      <c r="BBB24" s="18"/>
      <c r="BBC24" s="18"/>
      <c r="BBD24" s="18"/>
      <c r="BBE24" s="18"/>
      <c r="BBF24" s="18"/>
      <c r="BBG24" s="18"/>
      <c r="BBH24" s="18"/>
      <c r="BBI24" s="18"/>
      <c r="BBJ24" s="18"/>
      <c r="BBK24" s="18"/>
      <c r="BBL24" s="18"/>
      <c r="BBM24" s="18"/>
      <c r="BBN24" s="18"/>
      <c r="BBO24" s="18"/>
      <c r="BBP24" s="18"/>
      <c r="BBQ24" s="18"/>
      <c r="BBR24" s="18"/>
      <c r="BBS24" s="18"/>
      <c r="BBT24" s="18"/>
      <c r="BBU24" s="18"/>
      <c r="BBV24" s="18"/>
      <c r="BBW24" s="18"/>
      <c r="BBX24" s="18"/>
      <c r="BBY24" s="18"/>
      <c r="BBZ24" s="18"/>
      <c r="BCA24" s="18"/>
      <c r="BCB24" s="18"/>
      <c r="BCC24" s="18"/>
      <c r="BCD24" s="18"/>
      <c r="BCE24" s="18"/>
      <c r="BCF24" s="18"/>
      <c r="BCG24" s="18"/>
      <c r="BCH24" s="18"/>
      <c r="BCI24" s="18"/>
      <c r="BCJ24" s="18"/>
      <c r="BCK24" s="18"/>
      <c r="BCL24" s="18"/>
      <c r="BCM24" s="18"/>
      <c r="BCN24" s="18"/>
      <c r="BCO24" s="18"/>
      <c r="BCP24" s="18"/>
      <c r="BCQ24" s="18"/>
      <c r="BCR24" s="18"/>
      <c r="BCS24" s="18"/>
      <c r="BCT24" s="18"/>
      <c r="BCU24" s="18"/>
      <c r="BCV24" s="18"/>
      <c r="BCW24" s="18"/>
      <c r="BCX24" s="18"/>
      <c r="BCY24" s="18"/>
      <c r="BCZ24" s="18"/>
      <c r="BDA24" s="18"/>
      <c r="BDB24" s="18"/>
      <c r="BDC24" s="18"/>
      <c r="BDD24" s="18"/>
      <c r="BDE24" s="18"/>
      <c r="BDF24" s="18"/>
      <c r="BDG24" s="18"/>
      <c r="BDH24" s="18"/>
      <c r="BDI24" s="18"/>
      <c r="BDJ24" s="18"/>
      <c r="BDK24" s="18"/>
      <c r="BDL24" s="18"/>
      <c r="BDM24" s="18"/>
      <c r="BDN24" s="18"/>
      <c r="BDO24" s="18"/>
      <c r="BDP24" s="18"/>
      <c r="BDQ24" s="18"/>
      <c r="BDR24" s="18"/>
      <c r="BDS24" s="18"/>
      <c r="BDT24" s="18"/>
      <c r="BDU24" s="18"/>
      <c r="BDV24" s="18"/>
      <c r="BDW24" s="18"/>
      <c r="BDX24" s="18"/>
      <c r="BDY24" s="18"/>
      <c r="BDZ24" s="18"/>
      <c r="BEA24" s="18"/>
      <c r="BEB24" s="18"/>
      <c r="BEC24" s="18"/>
      <c r="BED24" s="18"/>
      <c r="BEE24" s="18"/>
      <c r="BEF24" s="18"/>
      <c r="BEG24" s="18"/>
      <c r="BEH24" s="18"/>
      <c r="BEI24" s="18"/>
      <c r="BEJ24" s="18"/>
      <c r="BEK24" s="18"/>
      <c r="BEL24" s="18"/>
      <c r="BEM24" s="18"/>
      <c r="BEN24" s="18"/>
      <c r="BEO24" s="18"/>
      <c r="BEP24" s="18"/>
      <c r="BEQ24" s="18"/>
      <c r="BER24" s="18"/>
      <c r="BES24" s="18"/>
      <c r="BET24" s="18"/>
      <c r="BEU24" s="18"/>
      <c r="BEV24" s="18"/>
      <c r="BEW24" s="18"/>
      <c r="BEX24" s="18"/>
      <c r="BEY24" s="18"/>
      <c r="BEZ24" s="18"/>
      <c r="BFA24" s="18"/>
      <c r="BFB24" s="18"/>
      <c r="BFC24" s="18"/>
      <c r="BFD24" s="18"/>
      <c r="BFE24" s="18"/>
      <c r="BFF24" s="18"/>
      <c r="BFG24" s="18"/>
      <c r="BFH24" s="18"/>
      <c r="BFI24" s="18"/>
      <c r="BFJ24" s="18"/>
      <c r="BFK24" s="18"/>
      <c r="BFL24" s="18"/>
      <c r="BFM24" s="18"/>
      <c r="BFN24" s="18"/>
      <c r="BFO24" s="18"/>
      <c r="BFP24" s="18"/>
      <c r="BFQ24" s="18"/>
      <c r="BFR24" s="18"/>
      <c r="BFS24" s="18"/>
      <c r="BFT24" s="18"/>
      <c r="BFU24" s="18"/>
      <c r="BFV24" s="18"/>
      <c r="BFW24" s="18"/>
      <c r="BFX24" s="18"/>
      <c r="BFY24" s="18"/>
      <c r="BFZ24" s="18"/>
      <c r="BGA24" s="18"/>
      <c r="BGB24" s="18"/>
      <c r="BGC24" s="18"/>
      <c r="BGD24" s="18"/>
      <c r="BGE24" s="18"/>
      <c r="BGF24" s="18"/>
      <c r="BGG24" s="18"/>
      <c r="BGH24" s="18"/>
      <c r="BGI24" s="18"/>
      <c r="BGJ24" s="18"/>
      <c r="BGK24" s="18"/>
      <c r="BGL24" s="18"/>
      <c r="BGM24" s="18"/>
      <c r="BGN24" s="18"/>
      <c r="BGO24" s="18"/>
      <c r="BGP24" s="18"/>
      <c r="BGQ24" s="18"/>
      <c r="BGR24" s="18"/>
      <c r="BGS24" s="18"/>
      <c r="BGT24" s="18"/>
      <c r="BGU24" s="18"/>
      <c r="BGV24" s="18"/>
      <c r="BGW24" s="18"/>
      <c r="BGX24" s="18"/>
      <c r="BGY24" s="18"/>
      <c r="BGZ24" s="18"/>
      <c r="BHA24" s="18"/>
      <c r="BHB24" s="18"/>
      <c r="BHC24" s="18"/>
      <c r="BHD24" s="18"/>
      <c r="BHE24" s="18"/>
      <c r="BHF24" s="18"/>
      <c r="BHG24" s="18"/>
      <c r="BHH24" s="18"/>
      <c r="BHI24" s="18"/>
      <c r="BHJ24" s="18"/>
      <c r="BHK24" s="18"/>
      <c r="BHL24" s="18"/>
      <c r="BHM24" s="18"/>
      <c r="BHN24" s="18"/>
      <c r="BHO24" s="18"/>
      <c r="BHP24" s="18"/>
      <c r="BHQ24" s="18"/>
      <c r="BHR24" s="18"/>
      <c r="BHS24" s="18"/>
      <c r="BHT24" s="18"/>
      <c r="BHU24" s="18"/>
      <c r="BHV24" s="18"/>
      <c r="BHW24" s="18"/>
      <c r="BHX24" s="18"/>
      <c r="BHY24" s="18"/>
      <c r="BHZ24" s="18"/>
      <c r="BIA24" s="18"/>
      <c r="BIB24" s="18"/>
      <c r="BIC24" s="18"/>
      <c r="BID24" s="18"/>
      <c r="BIE24" s="18"/>
      <c r="BIF24" s="18"/>
      <c r="BIG24" s="18"/>
      <c r="BIH24" s="18"/>
      <c r="BII24" s="18"/>
      <c r="BIJ24" s="18"/>
      <c r="BIK24" s="18"/>
      <c r="BIL24" s="18"/>
      <c r="BIM24" s="18"/>
      <c r="BIN24" s="18"/>
      <c r="BIO24" s="18"/>
      <c r="BIP24" s="18"/>
      <c r="BIQ24" s="18"/>
      <c r="BIR24" s="18"/>
      <c r="BIS24" s="18"/>
      <c r="BIT24" s="18"/>
      <c r="BIU24" s="18"/>
      <c r="BIV24" s="18"/>
      <c r="BIW24" s="18"/>
      <c r="BIX24" s="18"/>
      <c r="BIY24" s="18"/>
      <c r="BIZ24" s="18"/>
      <c r="BJA24" s="18"/>
      <c r="BJB24" s="18"/>
      <c r="BJC24" s="18"/>
      <c r="BJD24" s="18"/>
      <c r="BJE24" s="18"/>
      <c r="BJF24" s="18"/>
      <c r="BJG24" s="18"/>
      <c r="BJH24" s="18"/>
      <c r="BJI24" s="18"/>
      <c r="BJJ24" s="18"/>
      <c r="BJK24" s="18"/>
      <c r="BJL24" s="18"/>
      <c r="BJM24" s="18"/>
      <c r="BJN24" s="18"/>
      <c r="BJO24" s="18"/>
      <c r="BJP24" s="18"/>
      <c r="BJQ24" s="18"/>
      <c r="BJR24" s="18"/>
      <c r="BJS24" s="18"/>
      <c r="BJT24" s="18"/>
      <c r="BJU24" s="18"/>
      <c r="BJV24" s="18"/>
      <c r="BJW24" s="18"/>
      <c r="BJX24" s="18"/>
      <c r="BJY24" s="18"/>
      <c r="BJZ24" s="18"/>
      <c r="BKA24" s="18"/>
      <c r="BKB24" s="18"/>
      <c r="BKC24" s="18"/>
      <c r="BKD24" s="18"/>
      <c r="BKE24" s="18"/>
      <c r="BKF24" s="18"/>
      <c r="BKG24" s="18"/>
      <c r="BKH24" s="18"/>
      <c r="BKI24" s="18"/>
      <c r="BKJ24" s="18"/>
      <c r="BKK24" s="18"/>
      <c r="BKL24" s="18"/>
      <c r="BKM24" s="18"/>
      <c r="BKN24" s="18"/>
      <c r="BKO24" s="18"/>
      <c r="BKP24" s="18"/>
      <c r="BKQ24" s="18"/>
      <c r="BKR24" s="18"/>
      <c r="BKS24" s="18"/>
      <c r="BKT24" s="18"/>
      <c r="BKU24" s="18"/>
      <c r="BKV24" s="18"/>
      <c r="BKW24" s="18"/>
      <c r="BKX24" s="18"/>
      <c r="BKY24" s="18"/>
      <c r="BKZ24" s="18"/>
      <c r="BLA24" s="18"/>
      <c r="BLB24" s="18"/>
      <c r="BLC24" s="18"/>
      <c r="BLD24" s="18"/>
      <c r="BLE24" s="18"/>
      <c r="BLF24" s="18"/>
      <c r="BLG24" s="18"/>
      <c r="BLH24" s="18"/>
      <c r="BLI24" s="18"/>
      <c r="BLJ24" s="18"/>
      <c r="BLK24" s="18"/>
      <c r="BLL24" s="18"/>
      <c r="BLM24" s="18"/>
      <c r="BLN24" s="18"/>
      <c r="BLO24" s="18"/>
      <c r="BLP24" s="18"/>
      <c r="BLQ24" s="18"/>
      <c r="BLR24" s="18"/>
      <c r="BLS24" s="18"/>
      <c r="BLT24" s="18"/>
      <c r="BLU24" s="18"/>
      <c r="BLV24" s="18"/>
      <c r="BLW24" s="18"/>
      <c r="BLX24" s="18"/>
      <c r="BLY24" s="18"/>
      <c r="BLZ24" s="18"/>
      <c r="BMA24" s="18"/>
      <c r="BMB24" s="18"/>
      <c r="BMC24" s="18"/>
      <c r="BMD24" s="18"/>
      <c r="BME24" s="18"/>
      <c r="BMF24" s="18"/>
      <c r="BMG24" s="18"/>
      <c r="BMH24" s="18"/>
      <c r="BMI24" s="18"/>
      <c r="BMJ24" s="18"/>
      <c r="BMK24" s="18"/>
      <c r="BML24" s="18"/>
      <c r="BMM24" s="18"/>
      <c r="BMN24" s="18"/>
      <c r="BMO24" s="18"/>
      <c r="BMP24" s="18"/>
      <c r="BMQ24" s="18"/>
      <c r="BMR24" s="18"/>
      <c r="BMS24" s="18"/>
      <c r="BMT24" s="18"/>
      <c r="BMU24" s="18"/>
      <c r="BMV24" s="18"/>
      <c r="BMW24" s="18"/>
      <c r="BMX24" s="18"/>
      <c r="BMY24" s="18"/>
      <c r="BMZ24" s="18"/>
      <c r="BNA24" s="18"/>
      <c r="BNB24" s="18"/>
      <c r="BNC24" s="18"/>
      <c r="BND24" s="18"/>
      <c r="BNE24" s="18"/>
      <c r="BNF24" s="18"/>
      <c r="BNG24" s="18"/>
      <c r="BNH24" s="18"/>
      <c r="BNI24" s="18"/>
      <c r="BNJ24" s="18"/>
      <c r="BNK24" s="18"/>
      <c r="BNL24" s="18"/>
      <c r="BNM24" s="18"/>
      <c r="BNN24" s="18"/>
      <c r="BNO24" s="18"/>
      <c r="BNP24" s="18"/>
      <c r="BNQ24" s="18"/>
      <c r="BNR24" s="18"/>
      <c r="BNS24" s="18"/>
      <c r="BNT24" s="18"/>
      <c r="BNU24" s="18"/>
      <c r="BNV24" s="18"/>
      <c r="BNW24" s="18"/>
      <c r="BNX24" s="18"/>
      <c r="BNY24" s="18"/>
      <c r="BNZ24" s="18"/>
      <c r="BOA24" s="18"/>
      <c r="BOB24" s="18"/>
      <c r="BOC24" s="18"/>
      <c r="BOD24" s="18"/>
      <c r="BOE24" s="18"/>
      <c r="BOF24" s="18"/>
      <c r="BOG24" s="18"/>
      <c r="BOH24" s="18"/>
      <c r="BOI24" s="18"/>
      <c r="BOJ24" s="18"/>
      <c r="BOK24" s="18"/>
      <c r="BOL24" s="18"/>
      <c r="BOM24" s="18"/>
      <c r="BON24" s="18"/>
      <c r="BOO24" s="18"/>
      <c r="BOP24" s="18"/>
      <c r="BOQ24" s="18"/>
      <c r="BOR24" s="18"/>
      <c r="BOS24" s="18"/>
      <c r="BOT24" s="18"/>
      <c r="BOU24" s="18"/>
      <c r="BOV24" s="18"/>
      <c r="BOW24" s="18"/>
      <c r="BOX24" s="18"/>
      <c r="BOY24" s="18"/>
      <c r="BOZ24" s="18"/>
      <c r="BPA24" s="18"/>
      <c r="BPB24" s="18"/>
      <c r="BPC24" s="18"/>
      <c r="BPD24" s="18"/>
      <c r="BPE24" s="18"/>
      <c r="BPF24" s="18"/>
      <c r="BPG24" s="18"/>
      <c r="BPH24" s="18"/>
      <c r="BPI24" s="18"/>
      <c r="BPJ24" s="18"/>
      <c r="BPK24" s="18"/>
      <c r="BPL24" s="18"/>
      <c r="BPM24" s="18"/>
      <c r="BPN24" s="18"/>
      <c r="BPO24" s="18"/>
      <c r="BPP24" s="18"/>
      <c r="BPQ24" s="18"/>
      <c r="BPR24" s="18"/>
      <c r="BPS24" s="18"/>
      <c r="BPT24" s="18"/>
      <c r="BPU24" s="18"/>
      <c r="BPV24" s="18"/>
      <c r="BPW24" s="18"/>
      <c r="BPX24" s="18"/>
      <c r="BPY24" s="18"/>
      <c r="BPZ24" s="18"/>
      <c r="BQA24" s="18"/>
      <c r="BQB24" s="18"/>
      <c r="BQC24" s="18"/>
      <c r="BQD24" s="18"/>
      <c r="BQE24" s="18"/>
      <c r="BQF24" s="18"/>
      <c r="BQG24" s="18"/>
      <c r="BQH24" s="18"/>
      <c r="BQI24" s="18"/>
      <c r="BQJ24" s="18"/>
      <c r="BQK24" s="18"/>
      <c r="BQL24" s="18"/>
      <c r="BQM24" s="18"/>
      <c r="BQN24" s="18"/>
      <c r="BQO24" s="18"/>
      <c r="BQP24" s="18"/>
      <c r="BQQ24" s="18"/>
      <c r="BQR24" s="18"/>
      <c r="BQS24" s="18"/>
      <c r="BQT24" s="18"/>
      <c r="BQU24" s="18"/>
      <c r="BQV24" s="18"/>
      <c r="BQW24" s="18"/>
      <c r="BQX24" s="18"/>
      <c r="BQY24" s="18"/>
      <c r="BQZ24" s="18"/>
      <c r="BRA24" s="18"/>
      <c r="BRB24" s="18"/>
      <c r="BRC24" s="18"/>
      <c r="BRD24" s="18"/>
      <c r="BRE24" s="18"/>
      <c r="BRF24" s="18"/>
      <c r="BRG24" s="18"/>
      <c r="BRH24" s="18"/>
      <c r="BRI24" s="18"/>
      <c r="BRJ24" s="18"/>
      <c r="BRK24" s="18"/>
      <c r="BRL24" s="18"/>
      <c r="BRM24" s="18"/>
      <c r="BRN24" s="18"/>
      <c r="BRO24" s="18"/>
      <c r="BRP24" s="18"/>
      <c r="BRQ24" s="18"/>
      <c r="BRR24" s="18"/>
      <c r="BRS24" s="18"/>
      <c r="BRT24" s="18"/>
      <c r="BRU24" s="18"/>
      <c r="BRV24" s="18"/>
      <c r="BRW24" s="18"/>
      <c r="BRX24" s="18"/>
      <c r="BRY24" s="18"/>
      <c r="BRZ24" s="18"/>
      <c r="BSA24" s="18"/>
      <c r="BSB24" s="18"/>
      <c r="BSC24" s="18"/>
      <c r="BSD24" s="18"/>
      <c r="BSE24" s="18"/>
      <c r="BSF24" s="18"/>
      <c r="BSG24" s="18"/>
      <c r="BSH24" s="18"/>
      <c r="BSI24" s="18"/>
      <c r="BSJ24" s="18"/>
      <c r="BSK24" s="18"/>
      <c r="BSL24" s="18"/>
      <c r="BSM24" s="18"/>
      <c r="BSN24" s="18"/>
      <c r="BSO24" s="18"/>
      <c r="BSP24" s="18"/>
      <c r="BSQ24" s="18"/>
      <c r="BSR24" s="18"/>
      <c r="BSS24" s="18"/>
      <c r="BST24" s="18"/>
      <c r="BSU24" s="18"/>
      <c r="BSV24" s="18"/>
      <c r="BSW24" s="18"/>
      <c r="BSX24" s="18"/>
      <c r="BSY24" s="18"/>
      <c r="BSZ24" s="18"/>
      <c r="BTA24" s="18"/>
      <c r="BTB24" s="18"/>
      <c r="BTC24" s="18"/>
      <c r="BTD24" s="18"/>
      <c r="BTE24" s="18"/>
      <c r="BTF24" s="18"/>
      <c r="BTG24" s="18"/>
      <c r="BTH24" s="18"/>
      <c r="BTI24" s="18"/>
      <c r="BTJ24" s="18"/>
      <c r="BTK24" s="18"/>
      <c r="BTL24" s="18"/>
      <c r="BTM24" s="18"/>
      <c r="BTN24" s="18"/>
      <c r="BTO24" s="18"/>
      <c r="BTP24" s="18"/>
      <c r="BTQ24" s="18"/>
      <c r="BTR24" s="18"/>
      <c r="BTS24" s="18"/>
      <c r="BTT24" s="18"/>
      <c r="BTU24" s="18"/>
      <c r="BTV24" s="18"/>
      <c r="BTW24" s="18"/>
      <c r="BTX24" s="18"/>
      <c r="BTY24" s="18"/>
      <c r="BTZ24" s="18"/>
      <c r="BUA24" s="18"/>
      <c r="BUB24" s="18"/>
      <c r="BUC24" s="18"/>
      <c r="BUD24" s="18"/>
      <c r="BUE24" s="18"/>
      <c r="BUF24" s="18"/>
      <c r="BUG24" s="18"/>
      <c r="BUH24" s="18"/>
      <c r="BUI24" s="18"/>
      <c r="BUJ24" s="18"/>
      <c r="BUK24" s="18"/>
      <c r="BUL24" s="18"/>
      <c r="BUM24" s="18"/>
      <c r="BUN24" s="18"/>
      <c r="BUO24" s="18"/>
      <c r="BUP24" s="18"/>
      <c r="BUQ24" s="18"/>
      <c r="BUR24" s="18"/>
      <c r="BUS24" s="18"/>
      <c r="BUT24" s="18"/>
      <c r="BUU24" s="18"/>
      <c r="BUV24" s="18"/>
      <c r="BUW24" s="18"/>
      <c r="BUX24" s="18"/>
      <c r="BUY24" s="18"/>
      <c r="BUZ24" s="18"/>
      <c r="BVA24" s="18"/>
      <c r="BVB24" s="18"/>
      <c r="BVC24" s="18"/>
      <c r="BVD24" s="18"/>
      <c r="BVE24" s="18"/>
      <c r="BVF24" s="18"/>
      <c r="BVG24" s="18"/>
      <c r="BVH24" s="18"/>
      <c r="BVI24" s="18"/>
      <c r="BVJ24" s="18"/>
      <c r="BVK24" s="18"/>
      <c r="BVL24" s="18"/>
      <c r="BVM24" s="18"/>
      <c r="BVN24" s="18"/>
      <c r="BVO24" s="18"/>
      <c r="BVP24" s="18"/>
      <c r="BVQ24" s="18"/>
      <c r="BVR24" s="18"/>
      <c r="BVS24" s="18"/>
      <c r="BVT24" s="18"/>
      <c r="BVU24" s="18"/>
      <c r="BVV24" s="18"/>
      <c r="BVW24" s="18"/>
      <c r="BVX24" s="18"/>
      <c r="BVY24" s="18"/>
      <c r="BVZ24" s="18"/>
      <c r="BWA24" s="18"/>
      <c r="BWB24" s="18"/>
      <c r="BWC24" s="18"/>
      <c r="BWD24" s="18"/>
      <c r="BWE24" s="18"/>
      <c r="BWF24" s="18"/>
      <c r="BWG24" s="18"/>
      <c r="BWH24" s="18"/>
      <c r="BWI24" s="18"/>
      <c r="BWJ24" s="18"/>
      <c r="BWK24" s="18"/>
      <c r="BWL24" s="18"/>
      <c r="BWM24" s="18"/>
      <c r="BWN24" s="18"/>
      <c r="BWO24" s="18"/>
      <c r="BWP24" s="18"/>
      <c r="BWQ24" s="18"/>
      <c r="BWR24" s="18"/>
      <c r="BWS24" s="18"/>
      <c r="BWT24" s="18"/>
      <c r="BWU24" s="18"/>
      <c r="BWV24" s="18"/>
      <c r="BWW24" s="18"/>
      <c r="BWX24" s="18"/>
      <c r="BWY24" s="18"/>
      <c r="BWZ24" s="18"/>
      <c r="BXA24" s="18"/>
      <c r="BXB24" s="18"/>
      <c r="BXC24" s="18"/>
      <c r="BXD24" s="18"/>
      <c r="BXE24" s="18"/>
      <c r="BXF24" s="18"/>
      <c r="BXG24" s="18"/>
      <c r="BXH24" s="18"/>
      <c r="BXI24" s="18"/>
      <c r="BXJ24" s="18"/>
      <c r="BXK24" s="18"/>
      <c r="BXL24" s="18"/>
      <c r="BXM24" s="18"/>
      <c r="BXN24" s="18"/>
      <c r="BXO24" s="18"/>
      <c r="BXP24" s="18"/>
      <c r="BXQ24" s="18"/>
      <c r="BXR24" s="18"/>
      <c r="BXS24" s="18"/>
      <c r="BXT24" s="18"/>
      <c r="BXU24" s="18"/>
      <c r="BXV24" s="18"/>
      <c r="BXW24" s="18"/>
      <c r="BXX24" s="18"/>
      <c r="BXY24" s="18"/>
      <c r="BXZ24" s="18"/>
      <c r="BYA24" s="18"/>
      <c r="BYB24" s="18"/>
      <c r="BYC24" s="18"/>
      <c r="BYD24" s="18"/>
      <c r="BYE24" s="18"/>
      <c r="BYF24" s="18"/>
      <c r="BYG24" s="18"/>
      <c r="BYH24" s="18"/>
      <c r="BYI24" s="18"/>
      <c r="BYJ24" s="18"/>
      <c r="BYK24" s="18"/>
      <c r="BYL24" s="18"/>
      <c r="BYM24" s="18"/>
      <c r="BYN24" s="18"/>
      <c r="BYO24" s="18"/>
      <c r="BYP24" s="18"/>
      <c r="BYQ24" s="18"/>
      <c r="BYR24" s="18"/>
      <c r="BYS24" s="18"/>
      <c r="BYT24" s="18"/>
      <c r="BYU24" s="18"/>
      <c r="BYV24" s="18"/>
      <c r="BYW24" s="18"/>
      <c r="BYX24" s="18"/>
      <c r="BYY24" s="18"/>
      <c r="BYZ24" s="18"/>
      <c r="BZA24" s="18"/>
      <c r="BZB24" s="18"/>
      <c r="BZC24" s="18"/>
      <c r="BZD24" s="18"/>
      <c r="BZE24" s="18"/>
      <c r="BZF24" s="18"/>
      <c r="BZG24" s="18"/>
      <c r="BZH24" s="18"/>
      <c r="BZI24" s="18"/>
      <c r="BZJ24" s="18"/>
      <c r="BZK24" s="18"/>
      <c r="BZL24" s="18"/>
      <c r="BZM24" s="18"/>
      <c r="BZN24" s="18"/>
      <c r="BZO24" s="18"/>
      <c r="BZP24" s="18"/>
      <c r="BZQ24" s="18"/>
      <c r="BZR24" s="18"/>
      <c r="BZS24" s="18"/>
      <c r="BZT24" s="18"/>
      <c r="BZU24" s="18"/>
      <c r="BZV24" s="18"/>
      <c r="BZW24" s="18"/>
      <c r="BZX24" s="18"/>
      <c r="BZY24" s="18"/>
      <c r="BZZ24" s="18"/>
      <c r="CAA24" s="18"/>
      <c r="CAB24" s="18"/>
      <c r="CAC24" s="18"/>
      <c r="CAD24" s="18"/>
      <c r="CAE24" s="18"/>
      <c r="CAF24" s="18"/>
      <c r="CAG24" s="18"/>
      <c r="CAH24" s="18"/>
      <c r="CAI24" s="18"/>
      <c r="CAJ24" s="18"/>
      <c r="CAK24" s="18"/>
      <c r="CAL24" s="18"/>
      <c r="CAM24" s="18"/>
      <c r="CAN24" s="18"/>
      <c r="CAO24" s="18"/>
      <c r="CAP24" s="18"/>
      <c r="CAQ24" s="18"/>
      <c r="CAR24" s="18"/>
      <c r="CAS24" s="18"/>
      <c r="CAT24" s="18"/>
      <c r="CAU24" s="18"/>
      <c r="CAV24" s="18"/>
      <c r="CAW24" s="18"/>
      <c r="CAX24" s="18"/>
      <c r="CAY24" s="18"/>
      <c r="CAZ24" s="18"/>
      <c r="CBA24" s="18"/>
      <c r="CBB24" s="18"/>
      <c r="CBC24" s="18"/>
      <c r="CBD24" s="18"/>
      <c r="CBE24" s="18"/>
      <c r="CBF24" s="18"/>
      <c r="CBG24" s="18"/>
      <c r="CBH24" s="18"/>
      <c r="CBI24" s="18"/>
      <c r="CBJ24" s="18"/>
      <c r="CBK24" s="18"/>
      <c r="CBL24" s="18"/>
      <c r="CBM24" s="18"/>
      <c r="CBN24" s="18"/>
      <c r="CBO24" s="18"/>
      <c r="CBP24" s="18"/>
      <c r="CBQ24" s="18"/>
      <c r="CBR24" s="18"/>
      <c r="CBS24" s="18"/>
      <c r="CBT24" s="18"/>
      <c r="CBU24" s="18"/>
      <c r="CBV24" s="18"/>
      <c r="CBW24" s="18"/>
      <c r="CBX24" s="18"/>
      <c r="CBY24" s="18"/>
      <c r="CBZ24" s="18"/>
      <c r="CCA24" s="18"/>
      <c r="CCB24" s="18"/>
      <c r="CCC24" s="18"/>
      <c r="CCD24" s="18"/>
      <c r="CCE24" s="18"/>
      <c r="CCF24" s="18"/>
      <c r="CCG24" s="18"/>
      <c r="CCH24" s="18"/>
      <c r="CCI24" s="18"/>
      <c r="CCJ24" s="18"/>
      <c r="CCK24" s="18"/>
      <c r="CCL24" s="18"/>
      <c r="CCM24" s="18"/>
      <c r="CCN24" s="18"/>
      <c r="CCO24" s="18"/>
      <c r="CCP24" s="18"/>
      <c r="CCQ24" s="18"/>
      <c r="CCR24" s="18"/>
      <c r="CCS24" s="18"/>
      <c r="CCT24" s="18"/>
      <c r="CCU24" s="18"/>
      <c r="CCV24" s="18"/>
      <c r="CCW24" s="18"/>
      <c r="CCX24" s="18"/>
      <c r="CCY24" s="18"/>
      <c r="CCZ24" s="18"/>
      <c r="CDA24" s="18"/>
      <c r="CDB24" s="18"/>
      <c r="CDC24" s="18"/>
      <c r="CDD24" s="18"/>
      <c r="CDE24" s="18"/>
      <c r="CDF24" s="18"/>
      <c r="CDG24" s="18"/>
      <c r="CDH24" s="18"/>
      <c r="CDI24" s="18"/>
      <c r="CDJ24" s="18"/>
      <c r="CDK24" s="18"/>
      <c r="CDL24" s="18"/>
      <c r="CDM24" s="18"/>
      <c r="CDN24" s="18"/>
      <c r="CDO24" s="18"/>
      <c r="CDP24" s="18"/>
      <c r="CDQ24" s="18"/>
      <c r="CDR24" s="18"/>
      <c r="CDS24" s="18"/>
      <c r="CDT24" s="18"/>
      <c r="CDU24" s="18"/>
      <c r="CDV24" s="18"/>
      <c r="CDW24" s="18"/>
      <c r="CDX24" s="18"/>
      <c r="CDY24" s="18"/>
      <c r="CDZ24" s="18"/>
      <c r="CEA24" s="18"/>
      <c r="CEB24" s="18"/>
      <c r="CEC24" s="18"/>
      <c r="CED24" s="18"/>
      <c r="CEE24" s="18"/>
      <c r="CEF24" s="18"/>
      <c r="CEG24" s="18"/>
      <c r="CEH24" s="18"/>
      <c r="CEI24" s="18"/>
      <c r="CEJ24" s="18"/>
      <c r="CEK24" s="18"/>
      <c r="CEL24" s="18"/>
      <c r="CEM24" s="18"/>
      <c r="CEN24" s="18"/>
      <c r="CEO24" s="18"/>
      <c r="CEP24" s="18"/>
      <c r="CEQ24" s="18"/>
      <c r="CER24" s="18"/>
      <c r="CES24" s="18"/>
      <c r="CET24" s="18"/>
      <c r="CEU24" s="18"/>
      <c r="CEV24" s="18"/>
      <c r="CEW24" s="18"/>
      <c r="CEX24" s="18"/>
      <c r="CEY24" s="18"/>
      <c r="CEZ24" s="18"/>
      <c r="CFA24" s="18"/>
      <c r="CFB24" s="18"/>
      <c r="CFC24" s="18"/>
      <c r="CFD24" s="18"/>
      <c r="CFE24" s="18"/>
      <c r="CFF24" s="18"/>
      <c r="CFG24" s="18"/>
      <c r="CFH24" s="18"/>
      <c r="CFI24" s="18"/>
      <c r="CFJ24" s="18"/>
      <c r="CFK24" s="18"/>
      <c r="CFL24" s="18"/>
      <c r="CFM24" s="18"/>
      <c r="CFN24" s="18"/>
      <c r="CFO24" s="18"/>
      <c r="CFP24" s="18"/>
      <c r="CFQ24" s="18"/>
      <c r="CFR24" s="18"/>
      <c r="CFS24" s="18"/>
      <c r="CFT24" s="18"/>
      <c r="CFU24" s="18"/>
      <c r="CFV24" s="18"/>
      <c r="CFW24" s="18"/>
      <c r="CFX24" s="18"/>
      <c r="CFY24" s="18"/>
      <c r="CFZ24" s="18"/>
      <c r="CGA24" s="18"/>
      <c r="CGB24" s="18"/>
      <c r="CGC24" s="18"/>
      <c r="CGD24" s="18"/>
      <c r="CGE24" s="18"/>
      <c r="CGF24" s="18"/>
      <c r="CGG24" s="18"/>
      <c r="CGH24" s="18"/>
      <c r="CGI24" s="18"/>
      <c r="CGJ24" s="18"/>
      <c r="CGK24" s="18"/>
      <c r="CGL24" s="18"/>
      <c r="CGM24" s="18"/>
      <c r="CGN24" s="18"/>
      <c r="CGO24" s="18"/>
      <c r="CGP24" s="18"/>
      <c r="CGQ24" s="18"/>
      <c r="CGR24" s="18"/>
      <c r="CGS24" s="18"/>
      <c r="CGT24" s="18"/>
      <c r="CGU24" s="18"/>
      <c r="CGV24" s="18"/>
      <c r="CGW24" s="18"/>
      <c r="CGX24" s="18"/>
      <c r="CGY24" s="18"/>
      <c r="CGZ24" s="18"/>
      <c r="CHA24" s="18"/>
      <c r="CHB24" s="18"/>
      <c r="CHC24" s="18"/>
      <c r="CHD24" s="18"/>
      <c r="CHE24" s="18"/>
      <c r="CHF24" s="18"/>
      <c r="CHG24" s="18"/>
      <c r="CHH24" s="18"/>
      <c r="CHI24" s="18"/>
      <c r="CHJ24" s="18"/>
      <c r="CHK24" s="18"/>
      <c r="CHL24" s="18"/>
      <c r="CHM24" s="18"/>
      <c r="CHN24" s="18"/>
      <c r="CHO24" s="18"/>
      <c r="CHP24" s="18"/>
      <c r="CHQ24" s="18"/>
      <c r="CHR24" s="18"/>
      <c r="CHS24" s="18"/>
      <c r="CHT24" s="18"/>
      <c r="CHU24" s="18"/>
      <c r="CHV24" s="18"/>
      <c r="CHW24" s="18"/>
      <c r="CHX24" s="18"/>
      <c r="CHY24" s="18"/>
      <c r="CHZ24" s="18"/>
      <c r="CIA24" s="18"/>
      <c r="CIB24" s="18"/>
      <c r="CIC24" s="18"/>
      <c r="CID24" s="18"/>
      <c r="CIE24" s="18"/>
      <c r="CIF24" s="18"/>
      <c r="CIG24" s="18"/>
      <c r="CIH24" s="18"/>
      <c r="CII24" s="18"/>
      <c r="CIJ24" s="18"/>
      <c r="CIK24" s="18"/>
      <c r="CIL24" s="18"/>
      <c r="CIM24" s="18"/>
      <c r="CIN24" s="18"/>
      <c r="CIO24" s="18"/>
      <c r="CIP24" s="18"/>
      <c r="CIQ24" s="18"/>
      <c r="CIR24" s="18"/>
      <c r="CIS24" s="18"/>
      <c r="CIT24" s="18"/>
      <c r="CIU24" s="18"/>
      <c r="CIV24" s="18"/>
      <c r="CIW24" s="18"/>
      <c r="CIX24" s="18"/>
      <c r="CIY24" s="18"/>
      <c r="CIZ24" s="18"/>
      <c r="CJA24" s="18"/>
      <c r="CJB24" s="18"/>
      <c r="CJC24" s="18"/>
      <c r="CJD24" s="18"/>
      <c r="CJE24" s="18"/>
      <c r="CJF24" s="18"/>
      <c r="CJG24" s="18"/>
      <c r="CJH24" s="18"/>
      <c r="CJI24" s="18"/>
      <c r="CJJ24" s="18"/>
      <c r="CJK24" s="18"/>
      <c r="CJL24" s="18"/>
      <c r="CJM24" s="18"/>
      <c r="CJN24" s="18"/>
      <c r="CJO24" s="18"/>
      <c r="CJP24" s="18"/>
      <c r="CJQ24" s="18"/>
      <c r="CJR24" s="18"/>
      <c r="CJS24" s="18"/>
      <c r="CJT24" s="18"/>
      <c r="CJU24" s="18"/>
      <c r="CJV24" s="18"/>
      <c r="CJW24" s="18"/>
      <c r="CJX24" s="18"/>
      <c r="CJY24" s="18"/>
      <c r="CJZ24" s="18"/>
      <c r="CKA24" s="18"/>
      <c r="CKB24" s="18"/>
      <c r="CKC24" s="18"/>
      <c r="CKD24" s="18"/>
      <c r="CKE24" s="18"/>
      <c r="CKF24" s="18"/>
      <c r="CKG24" s="18"/>
      <c r="CKH24" s="18"/>
      <c r="CKI24" s="18"/>
      <c r="CKJ24" s="18"/>
      <c r="CKK24" s="18"/>
      <c r="CKL24" s="18"/>
      <c r="CKM24" s="18"/>
      <c r="CKN24" s="18"/>
      <c r="CKO24" s="18"/>
      <c r="CKP24" s="18"/>
      <c r="CKQ24" s="18"/>
      <c r="CKR24" s="18"/>
      <c r="CKS24" s="18"/>
      <c r="CKT24" s="18"/>
      <c r="CKU24" s="18"/>
      <c r="CKV24" s="18"/>
      <c r="CKW24" s="18"/>
      <c r="CKX24" s="18"/>
      <c r="CKY24" s="18"/>
      <c r="CKZ24" s="18"/>
      <c r="CLA24" s="18"/>
      <c r="CLB24" s="18"/>
      <c r="CLC24" s="18"/>
      <c r="CLD24" s="18"/>
      <c r="CLE24" s="18"/>
      <c r="CLF24" s="18"/>
      <c r="CLG24" s="18"/>
      <c r="CLH24" s="18"/>
      <c r="CLI24" s="18"/>
      <c r="CLJ24" s="18"/>
      <c r="CLK24" s="18"/>
      <c r="CLL24" s="18"/>
      <c r="CLM24" s="18"/>
      <c r="CLN24" s="18"/>
      <c r="CLO24" s="18"/>
      <c r="CLP24" s="18"/>
      <c r="CLQ24" s="18"/>
      <c r="CLR24" s="18"/>
      <c r="CLS24" s="18"/>
      <c r="CLT24" s="18"/>
      <c r="CLU24" s="18"/>
      <c r="CLV24" s="18"/>
      <c r="CLW24" s="18"/>
      <c r="CLX24" s="18"/>
      <c r="CLY24" s="18"/>
      <c r="CLZ24" s="18"/>
      <c r="CMA24" s="18"/>
      <c r="CMB24" s="18"/>
      <c r="CMC24" s="18"/>
      <c r="CMD24" s="18"/>
      <c r="CME24" s="18"/>
      <c r="CMF24" s="18"/>
      <c r="CMG24" s="18"/>
      <c r="CMH24" s="18"/>
      <c r="CMI24" s="18"/>
      <c r="CMJ24" s="18"/>
      <c r="CMK24" s="18"/>
      <c r="CML24" s="18"/>
      <c r="CMM24" s="18"/>
      <c r="CMN24" s="18"/>
      <c r="CMO24" s="18"/>
      <c r="CMP24" s="18"/>
      <c r="CMQ24" s="18"/>
      <c r="CMR24" s="18"/>
      <c r="CMS24" s="18"/>
      <c r="CMT24" s="18"/>
      <c r="CMU24" s="18"/>
      <c r="CMV24" s="18"/>
      <c r="CMW24" s="18"/>
      <c r="CMX24" s="18"/>
      <c r="CMY24" s="18"/>
      <c r="CMZ24" s="18"/>
      <c r="CNA24" s="18"/>
      <c r="CNB24" s="18"/>
      <c r="CNC24" s="18"/>
      <c r="CND24" s="18"/>
      <c r="CNE24" s="18"/>
      <c r="CNF24" s="18"/>
      <c r="CNG24" s="18"/>
      <c r="CNH24" s="18"/>
      <c r="CNI24" s="18"/>
      <c r="CNJ24" s="18"/>
      <c r="CNK24" s="18"/>
      <c r="CNL24" s="18"/>
      <c r="CNM24" s="18"/>
      <c r="CNN24" s="18"/>
      <c r="CNO24" s="18"/>
      <c r="CNP24" s="18"/>
      <c r="CNQ24" s="18"/>
      <c r="CNR24" s="18"/>
      <c r="CNS24" s="18"/>
      <c r="CNT24" s="18"/>
      <c r="CNU24" s="18"/>
      <c r="CNV24" s="18"/>
      <c r="CNW24" s="18"/>
      <c r="CNX24" s="18"/>
      <c r="CNY24" s="18"/>
      <c r="CNZ24" s="18"/>
      <c r="COA24" s="18"/>
      <c r="COB24" s="18"/>
      <c r="COC24" s="18"/>
      <c r="COD24" s="18"/>
      <c r="COE24" s="18"/>
      <c r="COF24" s="18"/>
      <c r="COG24" s="18"/>
      <c r="COH24" s="18"/>
      <c r="COI24" s="18"/>
      <c r="COJ24" s="18"/>
      <c r="COK24" s="18"/>
      <c r="COL24" s="18"/>
      <c r="COM24" s="18"/>
      <c r="CON24" s="18"/>
      <c r="COO24" s="18"/>
      <c r="COP24" s="18"/>
      <c r="COQ24" s="18"/>
      <c r="COR24" s="18"/>
      <c r="COS24" s="18"/>
      <c r="COT24" s="18"/>
      <c r="COU24" s="18"/>
      <c r="COV24" s="18"/>
      <c r="COW24" s="18"/>
      <c r="COX24" s="18"/>
      <c r="COY24" s="18"/>
      <c r="COZ24" s="18"/>
      <c r="CPA24" s="18"/>
      <c r="CPB24" s="18"/>
      <c r="CPC24" s="18"/>
      <c r="CPD24" s="18"/>
      <c r="CPE24" s="18"/>
      <c r="CPF24" s="18"/>
      <c r="CPG24" s="18"/>
      <c r="CPH24" s="18"/>
      <c r="CPI24" s="18"/>
      <c r="CPJ24" s="18"/>
      <c r="CPK24" s="18"/>
      <c r="CPL24" s="18"/>
      <c r="CPM24" s="18"/>
      <c r="CPN24" s="18"/>
      <c r="CPO24" s="18"/>
      <c r="CPP24" s="18"/>
      <c r="CPQ24" s="18"/>
      <c r="CPR24" s="18"/>
      <c r="CPS24" s="18"/>
      <c r="CPT24" s="18"/>
      <c r="CPU24" s="18"/>
      <c r="CPV24" s="18"/>
      <c r="CPW24" s="18"/>
      <c r="CPX24" s="18"/>
      <c r="CPY24" s="18"/>
      <c r="CPZ24" s="18"/>
      <c r="CQA24" s="18"/>
      <c r="CQB24" s="18"/>
      <c r="CQC24" s="18"/>
      <c r="CQD24" s="18"/>
      <c r="CQE24" s="18"/>
      <c r="CQF24" s="18"/>
      <c r="CQG24" s="18"/>
      <c r="CQH24" s="18"/>
      <c r="CQI24" s="18"/>
      <c r="CQJ24" s="18"/>
      <c r="CQK24" s="18"/>
      <c r="CQL24" s="18"/>
      <c r="CQM24" s="18"/>
      <c r="CQN24" s="18"/>
      <c r="CQO24" s="18"/>
      <c r="CQP24" s="18"/>
      <c r="CQQ24" s="18"/>
      <c r="CQR24" s="18"/>
      <c r="CQS24" s="18"/>
      <c r="CQT24" s="18"/>
      <c r="CQU24" s="18"/>
      <c r="CQV24" s="18"/>
      <c r="CQW24" s="18"/>
      <c r="CQX24" s="18"/>
      <c r="CQY24" s="18"/>
      <c r="CQZ24" s="18"/>
      <c r="CRA24" s="18"/>
      <c r="CRB24" s="18"/>
      <c r="CRC24" s="18"/>
      <c r="CRD24" s="18"/>
      <c r="CRE24" s="18"/>
      <c r="CRF24" s="18"/>
      <c r="CRG24" s="18"/>
      <c r="CRH24" s="18"/>
      <c r="CRI24" s="18"/>
      <c r="CRJ24" s="18"/>
      <c r="CRK24" s="18"/>
      <c r="CRL24" s="18"/>
      <c r="CRM24" s="18"/>
      <c r="CRN24" s="18"/>
      <c r="CRO24" s="18"/>
      <c r="CRP24" s="18"/>
      <c r="CRQ24" s="18"/>
      <c r="CRR24" s="18"/>
      <c r="CRS24" s="18"/>
      <c r="CRT24" s="18"/>
      <c r="CRU24" s="18"/>
      <c r="CRV24" s="18"/>
      <c r="CRW24" s="18"/>
      <c r="CRX24" s="18"/>
      <c r="CRY24" s="18"/>
      <c r="CRZ24" s="18"/>
      <c r="CSA24" s="18"/>
      <c r="CSB24" s="18"/>
      <c r="CSC24" s="18"/>
      <c r="CSD24" s="18"/>
      <c r="CSE24" s="18"/>
      <c r="CSF24" s="18"/>
      <c r="CSG24" s="18"/>
      <c r="CSH24" s="18"/>
      <c r="CSI24" s="18"/>
      <c r="CSJ24" s="18"/>
      <c r="CSK24" s="18"/>
      <c r="CSL24" s="18"/>
      <c r="CSM24" s="18"/>
      <c r="CSN24" s="18"/>
      <c r="CSO24" s="18"/>
      <c r="CSP24" s="18"/>
      <c r="CSQ24" s="18"/>
      <c r="CSR24" s="18"/>
      <c r="CSS24" s="18"/>
      <c r="CST24" s="18"/>
      <c r="CSU24" s="18"/>
      <c r="CSV24" s="18"/>
      <c r="CSW24" s="18"/>
      <c r="CSX24" s="18"/>
      <c r="CSY24" s="18"/>
      <c r="CSZ24" s="18"/>
      <c r="CTA24" s="18"/>
      <c r="CTB24" s="18"/>
      <c r="CTC24" s="18"/>
      <c r="CTD24" s="18"/>
      <c r="CTE24" s="18"/>
      <c r="CTF24" s="18"/>
      <c r="CTG24" s="18"/>
      <c r="CTH24" s="18"/>
      <c r="CTI24" s="18"/>
      <c r="CTJ24" s="18"/>
      <c r="CTK24" s="18"/>
      <c r="CTL24" s="18"/>
      <c r="CTM24" s="18"/>
      <c r="CTN24" s="18"/>
      <c r="CTO24" s="18"/>
      <c r="CTP24" s="18"/>
      <c r="CTQ24" s="18"/>
      <c r="CTR24" s="18"/>
      <c r="CTS24" s="18"/>
      <c r="CTT24" s="18"/>
      <c r="CTU24" s="18"/>
      <c r="CTV24" s="18"/>
      <c r="CTW24" s="18"/>
      <c r="CTX24" s="18"/>
      <c r="CTY24" s="18"/>
      <c r="CTZ24" s="18"/>
      <c r="CUA24" s="18"/>
      <c r="CUB24" s="18"/>
      <c r="CUC24" s="18"/>
      <c r="CUD24" s="18"/>
      <c r="CUE24" s="18"/>
      <c r="CUF24" s="18"/>
      <c r="CUG24" s="18"/>
      <c r="CUH24" s="18"/>
      <c r="CUI24" s="18"/>
      <c r="CUJ24" s="18"/>
      <c r="CUK24" s="18"/>
      <c r="CUL24" s="18"/>
      <c r="CUM24" s="18"/>
      <c r="CUN24" s="18"/>
      <c r="CUO24" s="18"/>
      <c r="CUP24" s="18"/>
      <c r="CUQ24" s="18"/>
      <c r="CUR24" s="18"/>
      <c r="CUS24" s="18"/>
      <c r="CUT24" s="18"/>
    </row>
    <row r="25" spans="1:2594" s="18" customFormat="1" ht="15" customHeight="1" x14ac:dyDescent="0.2">
      <c r="A25" s="579" t="s">
        <v>165</v>
      </c>
      <c r="B25" s="41" t="s">
        <v>103</v>
      </c>
      <c r="C25" s="47" t="s">
        <v>61</v>
      </c>
      <c r="D25" s="653">
        <v>27</v>
      </c>
      <c r="E25" s="654">
        <v>4078</v>
      </c>
      <c r="F25" s="52">
        <v>23</v>
      </c>
      <c r="G25" s="54">
        <v>3588</v>
      </c>
      <c r="H25" s="653">
        <v>93</v>
      </c>
      <c r="I25" s="659">
        <v>17110</v>
      </c>
      <c r="J25" s="52">
        <v>80</v>
      </c>
      <c r="K25" s="159">
        <v>14192</v>
      </c>
      <c r="L25" s="237"/>
      <c r="M25" s="238"/>
      <c r="N25" s="4" t="str">
        <f t="shared" si="11"/>
        <v>5.1</v>
      </c>
      <c r="O25" s="41" t="str">
        <f t="shared" si="12"/>
        <v>WOOD PELLETS</v>
      </c>
      <c r="P25" s="47" t="s">
        <v>61</v>
      </c>
      <c r="Q25" s="216"/>
      <c r="R25" s="216"/>
      <c r="S25" s="216"/>
      <c r="T25" s="216"/>
      <c r="U25" s="216"/>
      <c r="V25" s="216"/>
      <c r="W25" s="216"/>
      <c r="X25" s="217"/>
      <c r="Y25" s="239" t="s">
        <v>0</v>
      </c>
      <c r="Z25" s="367" t="str">
        <f t="shared" si="4"/>
        <v>5.1</v>
      </c>
      <c r="AA25" s="41" t="str">
        <f t="shared" si="19"/>
        <v>WOOD PELLETS</v>
      </c>
      <c r="AB25" s="47" t="s">
        <v>61</v>
      </c>
      <c r="AC25" s="363">
        <f>IF(ISNUMBER('JQ1|Primary Products|Production'!D37+D25-H25),'JQ1|Primary Products|Production'!D37+D25-H25,IF(ISNUMBER(H25-D25),"NT " &amp; H25-D25,"…"))</f>
        <v>257</v>
      </c>
      <c r="AD25" s="285">
        <f>IF(ISNUMBER('JQ1|Primary Products|Production'!E37+F25-J25),'JQ1|Primary Products|Production'!E37+F25-J25,IF(ISNUMBER(J25-F25),"NT " &amp; J25-F25,"…"))</f>
        <v>331</v>
      </c>
    </row>
    <row r="26" spans="1:2594" s="18" customFormat="1" ht="15" customHeight="1" x14ac:dyDescent="0.2">
      <c r="A26" s="579" t="s">
        <v>166</v>
      </c>
      <c r="B26" s="41" t="s">
        <v>105</v>
      </c>
      <c r="C26" s="47" t="s">
        <v>61</v>
      </c>
      <c r="D26" s="653">
        <v>3</v>
      </c>
      <c r="E26" s="654">
        <v>373</v>
      </c>
      <c r="F26" s="52">
        <v>2</v>
      </c>
      <c r="G26" s="54">
        <v>502</v>
      </c>
      <c r="H26" s="653">
        <v>8</v>
      </c>
      <c r="I26" s="659">
        <v>1096</v>
      </c>
      <c r="J26" s="52">
        <v>7</v>
      </c>
      <c r="K26" s="159">
        <v>1108</v>
      </c>
      <c r="L26" s="237"/>
      <c r="M26" s="238"/>
      <c r="N26" s="4" t="str">
        <f t="shared" si="11"/>
        <v>5.2</v>
      </c>
      <c r="O26" s="41" t="str">
        <f t="shared" si="12"/>
        <v>OTHER AGGLOMERATES</v>
      </c>
      <c r="P26" s="47" t="s">
        <v>61</v>
      </c>
      <c r="Q26" s="224"/>
      <c r="R26" s="224"/>
      <c r="S26" s="224"/>
      <c r="T26" s="224"/>
      <c r="U26" s="224"/>
      <c r="V26" s="224"/>
      <c r="W26" s="224"/>
      <c r="X26" s="225"/>
      <c r="Y26" s="239"/>
      <c r="Z26" s="366" t="str">
        <f t="shared" si="4"/>
        <v>5.2</v>
      </c>
      <c r="AA26" s="41" t="str">
        <f t="shared" si="19"/>
        <v>OTHER AGGLOMERATES</v>
      </c>
      <c r="AB26" s="47" t="s">
        <v>61</v>
      </c>
      <c r="AC26" s="274">
        <f>IF(ISNUMBER('JQ1|Primary Products|Production'!D38+D26-H26),'JQ1|Primary Products|Production'!D38+D26-H26,IF(ISNUMBER(H26-D26),"NT " &amp; H26-D26,"…"))</f>
        <v>14</v>
      </c>
      <c r="AD26" s="285">
        <f>IF(ISNUMBER('JQ1|Primary Products|Production'!E38+F26-J26),'JQ1|Primary Products|Production'!E38+F26-J26,IF(ISNUMBER(J26-F26),"NT " &amp; J26-F26,"…"))</f>
        <v>12</v>
      </c>
    </row>
    <row r="27" spans="1:2594" s="124" customFormat="1" ht="15" customHeight="1" x14ac:dyDescent="0.2">
      <c r="A27" s="582" t="s">
        <v>167</v>
      </c>
      <c r="B27" s="126" t="s">
        <v>215</v>
      </c>
      <c r="C27" s="122" t="s">
        <v>71</v>
      </c>
      <c r="D27" s="127">
        <v>298</v>
      </c>
      <c r="E27" s="128">
        <v>65998</v>
      </c>
      <c r="F27" s="127">
        <v>326</v>
      </c>
      <c r="G27" s="128">
        <v>63705</v>
      </c>
      <c r="H27" s="127">
        <v>234</v>
      </c>
      <c r="I27" s="163">
        <v>90452</v>
      </c>
      <c r="J27" s="127">
        <v>257</v>
      </c>
      <c r="K27" s="163">
        <v>76161</v>
      </c>
      <c r="L27" s="237"/>
      <c r="M27" s="238"/>
      <c r="N27" s="129" t="str">
        <f t="shared" si="11"/>
        <v>6</v>
      </c>
      <c r="O27" s="126" t="str">
        <f t="shared" si="12"/>
        <v>SAWNWOOD (INCLUDING SLEEPERS)</v>
      </c>
      <c r="P27" s="122" t="s">
        <v>71</v>
      </c>
      <c r="Q27" s="437">
        <f>D27-(D28+D29)</f>
        <v>0</v>
      </c>
      <c r="R27" s="222">
        <f t="shared" ref="R27:X27" si="20">E27-(E28+E29)</f>
        <v>0</v>
      </c>
      <c r="S27" s="222">
        <f t="shared" si="20"/>
        <v>0</v>
      </c>
      <c r="T27" s="222">
        <f t="shared" si="20"/>
        <v>0</v>
      </c>
      <c r="U27" s="222">
        <f t="shared" si="20"/>
        <v>0</v>
      </c>
      <c r="V27" s="222">
        <f t="shared" si="20"/>
        <v>0</v>
      </c>
      <c r="W27" s="222">
        <f t="shared" si="20"/>
        <v>0</v>
      </c>
      <c r="X27" s="223">
        <f t="shared" si="20"/>
        <v>0</v>
      </c>
      <c r="Y27" s="257"/>
      <c r="Z27" s="266" t="str">
        <f t="shared" si="4"/>
        <v>6</v>
      </c>
      <c r="AA27" s="126" t="str">
        <f t="shared" si="19"/>
        <v>SAWNWOOD (INCLUDING SLEEPERS)</v>
      </c>
      <c r="AB27" s="122" t="s">
        <v>71</v>
      </c>
      <c r="AC27" s="270">
        <f>IF(ISNUMBER('JQ1|Primary Products|Production'!D39+D27-H27),'JQ1|Primary Products|Production'!D39+D27-H27,IF(ISNUMBER(H27-D27),"NT " &amp; H27-D27,"…"))</f>
        <v>570</v>
      </c>
      <c r="AD27" s="271">
        <f>IF(ISNUMBER('JQ1|Primary Products|Production'!E39+F27-J27),'JQ1|Primary Products|Production'!E39+F27-J27,IF(ISNUMBER(J27-F27),"NT " &amp; J27-F27,"…"))</f>
        <v>586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  <c r="PM27" s="18"/>
      <c r="PN27" s="18"/>
      <c r="PO27" s="18"/>
      <c r="PP27" s="18"/>
      <c r="PQ27" s="18"/>
      <c r="PR27" s="18"/>
      <c r="PS27" s="18"/>
      <c r="PT27" s="18"/>
      <c r="PU27" s="18"/>
      <c r="PV27" s="18"/>
      <c r="PW27" s="18"/>
      <c r="PX27" s="18"/>
      <c r="PY27" s="18"/>
      <c r="PZ27" s="18"/>
      <c r="QA27" s="18"/>
      <c r="QB27" s="18"/>
      <c r="QC27" s="18"/>
      <c r="QD27" s="18"/>
      <c r="QE27" s="18"/>
      <c r="QF27" s="18"/>
      <c r="QG27" s="18"/>
      <c r="QH27" s="18"/>
      <c r="QI27" s="18"/>
      <c r="QJ27" s="18"/>
      <c r="QK27" s="18"/>
      <c r="QL27" s="18"/>
      <c r="QM27" s="18"/>
      <c r="QN27" s="18"/>
      <c r="QO27" s="18"/>
      <c r="QP27" s="18"/>
      <c r="QQ27" s="18"/>
      <c r="QR27" s="18"/>
      <c r="QS27" s="18"/>
      <c r="QT27" s="18"/>
      <c r="QU27" s="18"/>
      <c r="QV27" s="18"/>
      <c r="QW27" s="18"/>
      <c r="QX27" s="18"/>
      <c r="QY27" s="18"/>
      <c r="QZ27" s="18"/>
      <c r="RA27" s="18"/>
      <c r="RB27" s="18"/>
      <c r="RC27" s="18"/>
      <c r="RD27" s="18"/>
      <c r="RE27" s="18"/>
      <c r="RF27" s="18"/>
      <c r="RG27" s="18"/>
      <c r="RH27" s="18"/>
      <c r="RI27" s="18"/>
      <c r="RJ27" s="18"/>
      <c r="RK27" s="18"/>
      <c r="RL27" s="18"/>
      <c r="RM27" s="18"/>
      <c r="RN27" s="18"/>
      <c r="RO27" s="18"/>
      <c r="RP27" s="18"/>
      <c r="RQ27" s="18"/>
      <c r="RR27" s="18"/>
      <c r="RS27" s="18"/>
      <c r="RT27" s="18"/>
      <c r="RU27" s="18"/>
      <c r="RV27" s="18"/>
      <c r="RW27" s="18"/>
      <c r="RX27" s="18"/>
      <c r="RY27" s="18"/>
      <c r="RZ27" s="18"/>
      <c r="SA27" s="18"/>
      <c r="SB27" s="18"/>
      <c r="SC27" s="18"/>
      <c r="SD27" s="18"/>
      <c r="SE27" s="18"/>
      <c r="SF27" s="18"/>
      <c r="SG27" s="18"/>
      <c r="SH27" s="18"/>
      <c r="SI27" s="18"/>
      <c r="SJ27" s="18"/>
      <c r="SK27" s="18"/>
      <c r="SL27" s="18"/>
      <c r="SM27" s="18"/>
      <c r="SN27" s="18"/>
      <c r="SO27" s="18"/>
      <c r="SP27" s="18"/>
      <c r="SQ27" s="18"/>
      <c r="SR27" s="18"/>
      <c r="SS27" s="18"/>
      <c r="ST27" s="18"/>
      <c r="SU27" s="18"/>
      <c r="SV27" s="18"/>
      <c r="SW27" s="18"/>
      <c r="SX27" s="18"/>
      <c r="SY27" s="18"/>
      <c r="SZ27" s="18"/>
      <c r="TA27" s="18"/>
      <c r="TB27" s="18"/>
      <c r="TC27" s="18"/>
      <c r="TD27" s="18"/>
      <c r="TE27" s="18"/>
      <c r="TF27" s="18"/>
      <c r="TG27" s="18"/>
      <c r="TH27" s="18"/>
      <c r="TI27" s="18"/>
      <c r="TJ27" s="18"/>
      <c r="TK27" s="18"/>
      <c r="TL27" s="18"/>
      <c r="TM27" s="18"/>
      <c r="TN27" s="18"/>
      <c r="TO27" s="18"/>
      <c r="TP27" s="18"/>
      <c r="TQ27" s="18"/>
      <c r="TR27" s="18"/>
      <c r="TS27" s="18"/>
      <c r="TT27" s="18"/>
      <c r="TU27" s="18"/>
      <c r="TV27" s="18"/>
      <c r="TW27" s="18"/>
      <c r="TX27" s="18"/>
      <c r="TY27" s="18"/>
      <c r="TZ27" s="18"/>
      <c r="UA27" s="18"/>
      <c r="UB27" s="18"/>
      <c r="UC27" s="18"/>
      <c r="UD27" s="18"/>
      <c r="UE27" s="18"/>
      <c r="UF27" s="18"/>
      <c r="UG27" s="18"/>
      <c r="UH27" s="18"/>
      <c r="UI27" s="18"/>
      <c r="UJ27" s="18"/>
      <c r="UK27" s="18"/>
      <c r="UL27" s="18"/>
      <c r="UM27" s="18"/>
      <c r="UN27" s="18"/>
      <c r="UO27" s="18"/>
      <c r="UP27" s="18"/>
      <c r="UQ27" s="18"/>
      <c r="UR27" s="18"/>
      <c r="US27" s="18"/>
      <c r="UT27" s="18"/>
      <c r="UU27" s="18"/>
      <c r="UV27" s="18"/>
      <c r="UW27" s="18"/>
      <c r="UX27" s="18"/>
      <c r="UY27" s="18"/>
      <c r="UZ27" s="18"/>
      <c r="VA27" s="18"/>
      <c r="VB27" s="18"/>
      <c r="VC27" s="18"/>
      <c r="VD27" s="18"/>
      <c r="VE27" s="18"/>
      <c r="VF27" s="18"/>
      <c r="VG27" s="18"/>
      <c r="VH27" s="18"/>
      <c r="VI27" s="18"/>
      <c r="VJ27" s="18"/>
      <c r="VK27" s="18"/>
      <c r="VL27" s="18"/>
      <c r="VM27" s="18"/>
      <c r="VN27" s="18"/>
      <c r="VO27" s="18"/>
      <c r="VP27" s="18"/>
      <c r="VQ27" s="18"/>
      <c r="VR27" s="18"/>
      <c r="VS27" s="18"/>
      <c r="VT27" s="18"/>
      <c r="VU27" s="18"/>
      <c r="VV27" s="18"/>
      <c r="VW27" s="18"/>
      <c r="VX27" s="18"/>
      <c r="VY27" s="18"/>
      <c r="VZ27" s="18"/>
      <c r="WA27" s="18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18"/>
      <c r="XE27" s="18"/>
      <c r="XF27" s="18"/>
      <c r="XG27" s="18"/>
      <c r="XH27" s="18"/>
      <c r="XI27" s="18"/>
      <c r="XJ27" s="18"/>
      <c r="XK27" s="18"/>
      <c r="XL27" s="18"/>
      <c r="XM27" s="18"/>
      <c r="XN27" s="18"/>
      <c r="XO27" s="18"/>
      <c r="XP27" s="18"/>
      <c r="XQ27" s="18"/>
      <c r="XR27" s="18"/>
      <c r="XS27" s="18"/>
      <c r="XT27" s="18"/>
      <c r="XU27" s="18"/>
      <c r="XV27" s="18"/>
      <c r="XW27" s="18"/>
      <c r="XX27" s="18"/>
      <c r="XY27" s="18"/>
      <c r="XZ27" s="18"/>
      <c r="YA27" s="18"/>
      <c r="YB27" s="18"/>
      <c r="YC27" s="18"/>
      <c r="YD27" s="18"/>
      <c r="YE27" s="18"/>
      <c r="YF27" s="18"/>
      <c r="YG27" s="18"/>
      <c r="YH27" s="18"/>
      <c r="YI27" s="18"/>
      <c r="YJ27" s="18"/>
      <c r="YK27" s="18"/>
      <c r="YL27" s="18"/>
      <c r="YM27" s="18"/>
      <c r="YN27" s="18"/>
      <c r="YO27" s="18"/>
      <c r="YP27" s="18"/>
      <c r="YQ27" s="18"/>
      <c r="YR27" s="18"/>
      <c r="YS27" s="18"/>
      <c r="YT27" s="18"/>
      <c r="YU27" s="18"/>
      <c r="YV27" s="18"/>
      <c r="YW27" s="18"/>
      <c r="YX27" s="18"/>
      <c r="YY27" s="18"/>
      <c r="YZ27" s="18"/>
      <c r="ZA27" s="18"/>
      <c r="ZB27" s="18"/>
      <c r="ZC27" s="18"/>
      <c r="ZD27" s="18"/>
      <c r="ZE27" s="18"/>
      <c r="ZF27" s="18"/>
      <c r="ZG27" s="18"/>
      <c r="ZH27" s="18"/>
      <c r="ZI27" s="18"/>
      <c r="ZJ27" s="18"/>
      <c r="ZK27" s="18"/>
      <c r="ZL27" s="18"/>
      <c r="ZM27" s="18"/>
      <c r="ZN27" s="18"/>
      <c r="ZO27" s="18"/>
      <c r="ZP27" s="18"/>
      <c r="ZQ27" s="18"/>
      <c r="ZR27" s="18"/>
      <c r="ZS27" s="18"/>
      <c r="ZT27" s="18"/>
      <c r="ZU27" s="18"/>
      <c r="ZV27" s="18"/>
      <c r="ZW27" s="18"/>
      <c r="ZX27" s="18"/>
      <c r="ZY27" s="18"/>
      <c r="ZZ27" s="18"/>
      <c r="AAA27" s="18"/>
      <c r="AAB27" s="18"/>
      <c r="AAC27" s="18"/>
      <c r="AAD27" s="18"/>
      <c r="AAE27" s="18"/>
      <c r="AAF27" s="18"/>
      <c r="AAG27" s="18"/>
      <c r="AAH27" s="18"/>
      <c r="AAI27" s="18"/>
      <c r="AAJ27" s="18"/>
      <c r="AAK27" s="18"/>
      <c r="AAL27" s="18"/>
      <c r="AAM27" s="18"/>
      <c r="AAN27" s="18"/>
      <c r="AAO27" s="18"/>
      <c r="AAP27" s="18"/>
      <c r="AAQ27" s="18"/>
      <c r="AAR27" s="18"/>
      <c r="AAS27" s="18"/>
      <c r="AAT27" s="18"/>
      <c r="AAU27" s="18"/>
      <c r="AAV27" s="18"/>
      <c r="AAW27" s="18"/>
      <c r="AAX27" s="18"/>
      <c r="AAY27" s="18"/>
      <c r="AAZ27" s="18"/>
      <c r="ABA27" s="18"/>
      <c r="ABB27" s="18"/>
      <c r="ABC27" s="18"/>
      <c r="ABD27" s="18"/>
      <c r="ABE27" s="18"/>
      <c r="ABF27" s="18"/>
      <c r="ABG27" s="18"/>
      <c r="ABH27" s="18"/>
      <c r="ABI27" s="18"/>
      <c r="ABJ27" s="18"/>
      <c r="ABK27" s="18"/>
      <c r="ABL27" s="18"/>
      <c r="ABM27" s="18"/>
      <c r="ABN27" s="18"/>
      <c r="ABO27" s="18"/>
      <c r="ABP27" s="18"/>
      <c r="ABQ27" s="18"/>
      <c r="ABR27" s="18"/>
      <c r="ABS27" s="18"/>
      <c r="ABT27" s="18"/>
      <c r="ABU27" s="18"/>
      <c r="ABV27" s="18"/>
      <c r="ABW27" s="18"/>
      <c r="ABX27" s="18"/>
      <c r="ABY27" s="18"/>
      <c r="ABZ27" s="18"/>
      <c r="ACA27" s="18"/>
      <c r="ACB27" s="18"/>
      <c r="ACC27" s="18"/>
      <c r="ACD27" s="18"/>
      <c r="ACE27" s="18"/>
      <c r="ACF27" s="18"/>
      <c r="ACG27" s="18"/>
      <c r="ACH27" s="18"/>
      <c r="ACI27" s="18"/>
      <c r="ACJ27" s="18"/>
      <c r="ACK27" s="18"/>
      <c r="ACL27" s="18"/>
      <c r="ACM27" s="18"/>
      <c r="ACN27" s="18"/>
      <c r="ACO27" s="18"/>
      <c r="ACP27" s="18"/>
      <c r="ACQ27" s="18"/>
      <c r="ACR27" s="18"/>
      <c r="ACS27" s="18"/>
      <c r="ACT27" s="18"/>
      <c r="ACU27" s="18"/>
      <c r="ACV27" s="18"/>
      <c r="ACW27" s="18"/>
      <c r="ACX27" s="18"/>
      <c r="ACY27" s="18"/>
      <c r="ACZ27" s="18"/>
      <c r="ADA27" s="18"/>
      <c r="ADB27" s="18"/>
      <c r="ADC27" s="18"/>
      <c r="ADD27" s="18"/>
      <c r="ADE27" s="18"/>
      <c r="ADF27" s="18"/>
      <c r="ADG27" s="18"/>
      <c r="ADH27" s="18"/>
      <c r="ADI27" s="18"/>
      <c r="ADJ27" s="18"/>
      <c r="ADK27" s="18"/>
      <c r="ADL27" s="18"/>
      <c r="ADM27" s="18"/>
      <c r="ADN27" s="18"/>
      <c r="ADO27" s="18"/>
      <c r="ADP27" s="18"/>
      <c r="ADQ27" s="18"/>
      <c r="ADR27" s="18"/>
      <c r="ADS27" s="18"/>
      <c r="ADT27" s="18"/>
      <c r="ADU27" s="18"/>
      <c r="ADV27" s="18"/>
      <c r="ADW27" s="18"/>
      <c r="ADX27" s="18"/>
      <c r="ADY27" s="18"/>
      <c r="ADZ27" s="18"/>
      <c r="AEA27" s="18"/>
      <c r="AEB27" s="18"/>
      <c r="AEC27" s="18"/>
      <c r="AED27" s="18"/>
      <c r="AEE27" s="18"/>
      <c r="AEF27" s="18"/>
      <c r="AEG27" s="18"/>
      <c r="AEH27" s="18"/>
      <c r="AEI27" s="18"/>
      <c r="AEJ27" s="18"/>
      <c r="AEK27" s="18"/>
      <c r="AEL27" s="18"/>
      <c r="AEM27" s="18"/>
      <c r="AEN27" s="18"/>
      <c r="AEO27" s="18"/>
      <c r="AEP27" s="18"/>
      <c r="AEQ27" s="18"/>
      <c r="AER27" s="18"/>
      <c r="AES27" s="18"/>
      <c r="AET27" s="18"/>
      <c r="AEU27" s="18"/>
      <c r="AEV27" s="18"/>
      <c r="AEW27" s="18"/>
      <c r="AEX27" s="18"/>
      <c r="AEY27" s="18"/>
      <c r="AEZ27" s="18"/>
      <c r="AFA27" s="18"/>
      <c r="AFB27" s="18"/>
      <c r="AFC27" s="18"/>
      <c r="AFD27" s="18"/>
      <c r="AFE27" s="18"/>
      <c r="AFF27" s="18"/>
      <c r="AFG27" s="18"/>
      <c r="AFH27" s="18"/>
      <c r="AFI27" s="18"/>
      <c r="AFJ27" s="18"/>
      <c r="AFK27" s="18"/>
      <c r="AFL27" s="18"/>
      <c r="AFM27" s="18"/>
      <c r="AFN27" s="18"/>
      <c r="AFO27" s="18"/>
      <c r="AFP27" s="18"/>
      <c r="AFQ27" s="18"/>
      <c r="AFR27" s="18"/>
      <c r="AFS27" s="18"/>
      <c r="AFT27" s="18"/>
      <c r="AFU27" s="18"/>
      <c r="AFV27" s="18"/>
      <c r="AFW27" s="18"/>
      <c r="AFX27" s="18"/>
      <c r="AFY27" s="18"/>
      <c r="AFZ27" s="18"/>
      <c r="AGA27" s="18"/>
      <c r="AGB27" s="18"/>
      <c r="AGC27" s="18"/>
      <c r="AGD27" s="18"/>
      <c r="AGE27" s="18"/>
      <c r="AGF27" s="18"/>
      <c r="AGG27" s="18"/>
      <c r="AGH27" s="18"/>
      <c r="AGI27" s="18"/>
      <c r="AGJ27" s="18"/>
      <c r="AGK27" s="18"/>
      <c r="AGL27" s="18"/>
      <c r="AGM27" s="18"/>
      <c r="AGN27" s="18"/>
      <c r="AGO27" s="18"/>
      <c r="AGP27" s="18"/>
      <c r="AGQ27" s="18"/>
      <c r="AGR27" s="18"/>
      <c r="AGS27" s="18"/>
      <c r="AGT27" s="18"/>
      <c r="AGU27" s="18"/>
      <c r="AGV27" s="18"/>
      <c r="AGW27" s="18"/>
      <c r="AGX27" s="18"/>
      <c r="AGY27" s="18"/>
      <c r="AGZ27" s="18"/>
      <c r="AHA27" s="18"/>
      <c r="AHB27" s="18"/>
      <c r="AHC27" s="18"/>
      <c r="AHD27" s="18"/>
      <c r="AHE27" s="18"/>
      <c r="AHF27" s="18"/>
      <c r="AHG27" s="18"/>
      <c r="AHH27" s="18"/>
      <c r="AHI27" s="18"/>
      <c r="AHJ27" s="18"/>
      <c r="AHK27" s="18"/>
      <c r="AHL27" s="18"/>
      <c r="AHM27" s="18"/>
      <c r="AHN27" s="18"/>
      <c r="AHO27" s="18"/>
      <c r="AHP27" s="18"/>
      <c r="AHQ27" s="18"/>
      <c r="AHR27" s="18"/>
      <c r="AHS27" s="18"/>
      <c r="AHT27" s="18"/>
      <c r="AHU27" s="18"/>
      <c r="AHV27" s="18"/>
      <c r="AHW27" s="18"/>
      <c r="AHX27" s="18"/>
      <c r="AHY27" s="18"/>
      <c r="AHZ27" s="18"/>
      <c r="AIA27" s="18"/>
      <c r="AIB27" s="18"/>
      <c r="AIC27" s="18"/>
      <c r="AID27" s="18"/>
      <c r="AIE27" s="18"/>
      <c r="AIF27" s="18"/>
      <c r="AIG27" s="18"/>
      <c r="AIH27" s="18"/>
      <c r="AII27" s="18"/>
      <c r="AIJ27" s="18"/>
      <c r="AIK27" s="18"/>
      <c r="AIL27" s="18"/>
      <c r="AIM27" s="18"/>
      <c r="AIN27" s="18"/>
      <c r="AIO27" s="18"/>
      <c r="AIP27" s="18"/>
      <c r="AIQ27" s="18"/>
      <c r="AIR27" s="18"/>
      <c r="AIS27" s="18"/>
      <c r="AIT27" s="18"/>
      <c r="AIU27" s="18"/>
      <c r="AIV27" s="18"/>
      <c r="AIW27" s="18"/>
      <c r="AIX27" s="18"/>
      <c r="AIY27" s="18"/>
      <c r="AIZ27" s="18"/>
      <c r="AJA27" s="18"/>
      <c r="AJB27" s="18"/>
      <c r="AJC27" s="18"/>
      <c r="AJD27" s="18"/>
      <c r="AJE27" s="18"/>
      <c r="AJF27" s="18"/>
      <c r="AJG27" s="18"/>
      <c r="AJH27" s="18"/>
      <c r="AJI27" s="18"/>
      <c r="AJJ27" s="18"/>
      <c r="AJK27" s="18"/>
      <c r="AJL27" s="18"/>
      <c r="AJM27" s="18"/>
      <c r="AJN27" s="18"/>
      <c r="AJO27" s="18"/>
      <c r="AJP27" s="18"/>
      <c r="AJQ27" s="18"/>
      <c r="AJR27" s="18"/>
      <c r="AJS27" s="18"/>
      <c r="AJT27" s="18"/>
      <c r="AJU27" s="18"/>
      <c r="AJV27" s="18"/>
      <c r="AJW27" s="18"/>
      <c r="AJX27" s="18"/>
      <c r="AJY27" s="18"/>
      <c r="AJZ27" s="18"/>
      <c r="AKA27" s="18"/>
      <c r="AKB27" s="18"/>
      <c r="AKC27" s="18"/>
      <c r="AKD27" s="18"/>
      <c r="AKE27" s="18"/>
      <c r="AKF27" s="18"/>
      <c r="AKG27" s="18"/>
      <c r="AKH27" s="18"/>
      <c r="AKI27" s="18"/>
      <c r="AKJ27" s="18"/>
      <c r="AKK27" s="18"/>
      <c r="AKL27" s="18"/>
      <c r="AKM27" s="18"/>
      <c r="AKN27" s="18"/>
      <c r="AKO27" s="18"/>
      <c r="AKP27" s="18"/>
      <c r="AKQ27" s="18"/>
      <c r="AKR27" s="18"/>
      <c r="AKS27" s="18"/>
      <c r="AKT27" s="18"/>
      <c r="AKU27" s="18"/>
      <c r="AKV27" s="18"/>
      <c r="AKW27" s="18"/>
      <c r="AKX27" s="18"/>
      <c r="AKY27" s="18"/>
      <c r="AKZ27" s="18"/>
      <c r="ALA27" s="18"/>
      <c r="ALB27" s="18"/>
      <c r="ALC27" s="18"/>
      <c r="ALD27" s="18"/>
      <c r="ALE27" s="18"/>
      <c r="ALF27" s="18"/>
      <c r="ALG27" s="18"/>
      <c r="ALH27" s="18"/>
      <c r="ALI27" s="18"/>
      <c r="ALJ27" s="18"/>
      <c r="ALK27" s="18"/>
      <c r="ALL27" s="18"/>
      <c r="ALM27" s="18"/>
      <c r="ALN27" s="18"/>
      <c r="ALO27" s="18"/>
      <c r="ALP27" s="18"/>
      <c r="ALQ27" s="18"/>
      <c r="ALR27" s="18"/>
      <c r="ALS27" s="18"/>
      <c r="ALT27" s="18"/>
      <c r="ALU27" s="18"/>
      <c r="ALV27" s="18"/>
      <c r="ALW27" s="18"/>
      <c r="ALX27" s="18"/>
      <c r="ALY27" s="18"/>
      <c r="ALZ27" s="18"/>
      <c r="AMA27" s="18"/>
      <c r="AMB27" s="18"/>
      <c r="AMC27" s="18"/>
      <c r="AMD27" s="18"/>
      <c r="AME27" s="18"/>
      <c r="AMF27" s="18"/>
      <c r="AMG27" s="18"/>
      <c r="AMH27" s="18"/>
      <c r="AMI27" s="18"/>
      <c r="AMJ27" s="18"/>
      <c r="AMK27" s="18"/>
      <c r="AML27" s="18"/>
      <c r="AMM27" s="18"/>
      <c r="AMN27" s="18"/>
      <c r="AMO27" s="18"/>
      <c r="AMP27" s="18"/>
      <c r="AMQ27" s="18"/>
      <c r="AMR27" s="18"/>
      <c r="AMS27" s="18"/>
      <c r="AMT27" s="18"/>
      <c r="AMU27" s="18"/>
      <c r="AMV27" s="18"/>
      <c r="AMW27" s="18"/>
      <c r="AMX27" s="18"/>
      <c r="AMY27" s="18"/>
      <c r="AMZ27" s="18"/>
      <c r="ANA27" s="18"/>
      <c r="ANB27" s="18"/>
      <c r="ANC27" s="18"/>
      <c r="AND27" s="18"/>
      <c r="ANE27" s="18"/>
      <c r="ANF27" s="18"/>
      <c r="ANG27" s="18"/>
      <c r="ANH27" s="18"/>
      <c r="ANI27" s="18"/>
      <c r="ANJ27" s="18"/>
      <c r="ANK27" s="18"/>
      <c r="ANL27" s="18"/>
      <c r="ANM27" s="18"/>
      <c r="ANN27" s="18"/>
      <c r="ANO27" s="18"/>
      <c r="ANP27" s="18"/>
      <c r="ANQ27" s="18"/>
      <c r="ANR27" s="18"/>
      <c r="ANS27" s="18"/>
      <c r="ANT27" s="18"/>
      <c r="ANU27" s="18"/>
      <c r="ANV27" s="18"/>
      <c r="ANW27" s="18"/>
      <c r="ANX27" s="18"/>
      <c r="ANY27" s="18"/>
      <c r="ANZ27" s="18"/>
      <c r="AOA27" s="18"/>
      <c r="AOB27" s="18"/>
      <c r="AOC27" s="18"/>
      <c r="AOD27" s="18"/>
      <c r="AOE27" s="18"/>
      <c r="AOF27" s="18"/>
      <c r="AOG27" s="18"/>
      <c r="AOH27" s="18"/>
      <c r="AOI27" s="18"/>
      <c r="AOJ27" s="18"/>
      <c r="AOK27" s="18"/>
      <c r="AOL27" s="18"/>
      <c r="AOM27" s="18"/>
      <c r="AON27" s="18"/>
      <c r="AOO27" s="18"/>
      <c r="AOP27" s="18"/>
      <c r="AOQ27" s="18"/>
      <c r="AOR27" s="18"/>
      <c r="AOS27" s="18"/>
      <c r="AOT27" s="18"/>
      <c r="AOU27" s="18"/>
      <c r="AOV27" s="18"/>
      <c r="AOW27" s="18"/>
      <c r="AOX27" s="18"/>
      <c r="AOY27" s="18"/>
      <c r="AOZ27" s="18"/>
      <c r="APA27" s="18"/>
      <c r="APB27" s="18"/>
      <c r="APC27" s="18"/>
      <c r="APD27" s="18"/>
      <c r="APE27" s="18"/>
      <c r="APF27" s="18"/>
      <c r="APG27" s="18"/>
      <c r="APH27" s="18"/>
      <c r="API27" s="18"/>
      <c r="APJ27" s="18"/>
      <c r="APK27" s="18"/>
      <c r="APL27" s="18"/>
      <c r="APM27" s="18"/>
      <c r="APN27" s="18"/>
      <c r="APO27" s="18"/>
      <c r="APP27" s="18"/>
      <c r="APQ27" s="18"/>
      <c r="APR27" s="18"/>
      <c r="APS27" s="18"/>
      <c r="APT27" s="18"/>
      <c r="APU27" s="18"/>
      <c r="APV27" s="18"/>
      <c r="APW27" s="18"/>
      <c r="APX27" s="18"/>
      <c r="APY27" s="18"/>
      <c r="APZ27" s="18"/>
      <c r="AQA27" s="18"/>
      <c r="AQB27" s="18"/>
      <c r="AQC27" s="18"/>
      <c r="AQD27" s="18"/>
      <c r="AQE27" s="18"/>
      <c r="AQF27" s="18"/>
      <c r="AQG27" s="18"/>
      <c r="AQH27" s="18"/>
      <c r="AQI27" s="18"/>
      <c r="AQJ27" s="18"/>
      <c r="AQK27" s="18"/>
      <c r="AQL27" s="18"/>
      <c r="AQM27" s="18"/>
      <c r="AQN27" s="18"/>
      <c r="AQO27" s="18"/>
      <c r="AQP27" s="18"/>
      <c r="AQQ27" s="18"/>
      <c r="AQR27" s="18"/>
      <c r="AQS27" s="18"/>
      <c r="AQT27" s="18"/>
      <c r="AQU27" s="18"/>
      <c r="AQV27" s="18"/>
      <c r="AQW27" s="18"/>
      <c r="AQX27" s="18"/>
      <c r="AQY27" s="18"/>
      <c r="AQZ27" s="18"/>
      <c r="ARA27" s="18"/>
      <c r="ARB27" s="18"/>
      <c r="ARC27" s="18"/>
      <c r="ARD27" s="18"/>
      <c r="ARE27" s="18"/>
      <c r="ARF27" s="18"/>
      <c r="ARG27" s="18"/>
      <c r="ARH27" s="18"/>
      <c r="ARI27" s="18"/>
      <c r="ARJ27" s="18"/>
      <c r="ARK27" s="18"/>
      <c r="ARL27" s="18"/>
      <c r="ARM27" s="18"/>
      <c r="ARN27" s="18"/>
      <c r="ARO27" s="18"/>
      <c r="ARP27" s="18"/>
      <c r="ARQ27" s="18"/>
      <c r="ARR27" s="18"/>
      <c r="ARS27" s="18"/>
      <c r="ART27" s="18"/>
      <c r="ARU27" s="18"/>
      <c r="ARV27" s="18"/>
      <c r="ARW27" s="18"/>
      <c r="ARX27" s="18"/>
      <c r="ARY27" s="18"/>
      <c r="ARZ27" s="18"/>
      <c r="ASA27" s="18"/>
      <c r="ASB27" s="18"/>
      <c r="ASC27" s="18"/>
      <c r="ASD27" s="18"/>
      <c r="ASE27" s="18"/>
      <c r="ASF27" s="18"/>
      <c r="ASG27" s="18"/>
      <c r="ASH27" s="18"/>
      <c r="ASI27" s="18"/>
      <c r="ASJ27" s="18"/>
      <c r="ASK27" s="18"/>
      <c r="ASL27" s="18"/>
      <c r="ASM27" s="18"/>
      <c r="ASN27" s="18"/>
      <c r="ASO27" s="18"/>
      <c r="ASP27" s="18"/>
      <c r="ASQ27" s="18"/>
      <c r="ASR27" s="18"/>
      <c r="ASS27" s="18"/>
      <c r="AST27" s="18"/>
      <c r="ASU27" s="18"/>
      <c r="ASV27" s="18"/>
      <c r="ASW27" s="18"/>
      <c r="ASX27" s="18"/>
      <c r="ASY27" s="18"/>
      <c r="ASZ27" s="18"/>
      <c r="ATA27" s="18"/>
      <c r="ATB27" s="18"/>
      <c r="ATC27" s="18"/>
      <c r="ATD27" s="18"/>
      <c r="ATE27" s="18"/>
      <c r="ATF27" s="18"/>
      <c r="ATG27" s="18"/>
      <c r="ATH27" s="18"/>
      <c r="ATI27" s="18"/>
      <c r="ATJ27" s="18"/>
      <c r="ATK27" s="18"/>
      <c r="ATL27" s="18"/>
      <c r="ATM27" s="18"/>
      <c r="ATN27" s="18"/>
      <c r="ATO27" s="18"/>
      <c r="ATP27" s="18"/>
      <c r="ATQ27" s="18"/>
      <c r="ATR27" s="18"/>
      <c r="ATS27" s="18"/>
      <c r="ATT27" s="18"/>
      <c r="ATU27" s="18"/>
      <c r="ATV27" s="18"/>
      <c r="ATW27" s="18"/>
      <c r="ATX27" s="18"/>
      <c r="ATY27" s="18"/>
      <c r="ATZ27" s="18"/>
      <c r="AUA27" s="18"/>
      <c r="AUB27" s="18"/>
      <c r="AUC27" s="18"/>
      <c r="AUD27" s="18"/>
      <c r="AUE27" s="18"/>
      <c r="AUF27" s="18"/>
      <c r="AUG27" s="18"/>
      <c r="AUH27" s="18"/>
      <c r="AUI27" s="18"/>
      <c r="AUJ27" s="18"/>
      <c r="AUK27" s="18"/>
      <c r="AUL27" s="18"/>
      <c r="AUM27" s="18"/>
      <c r="AUN27" s="18"/>
      <c r="AUO27" s="18"/>
      <c r="AUP27" s="18"/>
      <c r="AUQ27" s="18"/>
      <c r="AUR27" s="18"/>
      <c r="AUS27" s="18"/>
      <c r="AUT27" s="18"/>
      <c r="AUU27" s="18"/>
      <c r="AUV27" s="18"/>
      <c r="AUW27" s="18"/>
      <c r="AUX27" s="18"/>
      <c r="AUY27" s="18"/>
      <c r="AUZ27" s="18"/>
      <c r="AVA27" s="18"/>
      <c r="AVB27" s="18"/>
      <c r="AVC27" s="18"/>
      <c r="AVD27" s="18"/>
      <c r="AVE27" s="18"/>
      <c r="AVF27" s="18"/>
      <c r="AVG27" s="18"/>
      <c r="AVH27" s="18"/>
      <c r="AVI27" s="18"/>
      <c r="AVJ27" s="18"/>
      <c r="AVK27" s="18"/>
      <c r="AVL27" s="18"/>
      <c r="AVM27" s="18"/>
      <c r="AVN27" s="18"/>
      <c r="AVO27" s="18"/>
      <c r="AVP27" s="18"/>
      <c r="AVQ27" s="18"/>
      <c r="AVR27" s="18"/>
      <c r="AVS27" s="18"/>
      <c r="AVT27" s="18"/>
      <c r="AVU27" s="18"/>
      <c r="AVV27" s="18"/>
      <c r="AVW27" s="18"/>
      <c r="AVX27" s="18"/>
      <c r="AVY27" s="18"/>
      <c r="AVZ27" s="18"/>
      <c r="AWA27" s="18"/>
      <c r="AWB27" s="18"/>
      <c r="AWC27" s="18"/>
      <c r="AWD27" s="18"/>
      <c r="AWE27" s="18"/>
      <c r="AWF27" s="18"/>
      <c r="AWG27" s="18"/>
      <c r="AWH27" s="18"/>
      <c r="AWI27" s="18"/>
      <c r="AWJ27" s="18"/>
      <c r="AWK27" s="18"/>
      <c r="AWL27" s="18"/>
      <c r="AWM27" s="18"/>
      <c r="AWN27" s="18"/>
      <c r="AWO27" s="18"/>
      <c r="AWP27" s="18"/>
      <c r="AWQ27" s="18"/>
      <c r="AWR27" s="18"/>
      <c r="AWS27" s="18"/>
      <c r="AWT27" s="18"/>
      <c r="AWU27" s="18"/>
      <c r="AWV27" s="18"/>
      <c r="AWW27" s="18"/>
      <c r="AWX27" s="18"/>
      <c r="AWY27" s="18"/>
      <c r="AWZ27" s="18"/>
      <c r="AXA27" s="18"/>
      <c r="AXB27" s="18"/>
      <c r="AXC27" s="18"/>
      <c r="AXD27" s="18"/>
      <c r="AXE27" s="18"/>
      <c r="AXF27" s="18"/>
      <c r="AXG27" s="18"/>
      <c r="AXH27" s="18"/>
      <c r="AXI27" s="18"/>
      <c r="AXJ27" s="18"/>
      <c r="AXK27" s="18"/>
      <c r="AXL27" s="18"/>
      <c r="AXM27" s="18"/>
      <c r="AXN27" s="18"/>
      <c r="AXO27" s="18"/>
      <c r="AXP27" s="18"/>
      <c r="AXQ27" s="18"/>
      <c r="AXR27" s="18"/>
      <c r="AXS27" s="18"/>
      <c r="AXT27" s="18"/>
      <c r="AXU27" s="18"/>
      <c r="AXV27" s="18"/>
      <c r="AXW27" s="18"/>
      <c r="AXX27" s="18"/>
      <c r="AXY27" s="18"/>
      <c r="AXZ27" s="18"/>
      <c r="AYA27" s="18"/>
      <c r="AYB27" s="18"/>
      <c r="AYC27" s="18"/>
      <c r="AYD27" s="18"/>
      <c r="AYE27" s="18"/>
      <c r="AYF27" s="18"/>
      <c r="AYG27" s="18"/>
      <c r="AYH27" s="18"/>
      <c r="AYI27" s="18"/>
      <c r="AYJ27" s="18"/>
      <c r="AYK27" s="18"/>
      <c r="AYL27" s="18"/>
      <c r="AYM27" s="18"/>
      <c r="AYN27" s="18"/>
      <c r="AYO27" s="18"/>
      <c r="AYP27" s="18"/>
      <c r="AYQ27" s="18"/>
      <c r="AYR27" s="18"/>
      <c r="AYS27" s="18"/>
      <c r="AYT27" s="18"/>
      <c r="AYU27" s="18"/>
      <c r="AYV27" s="18"/>
      <c r="AYW27" s="18"/>
      <c r="AYX27" s="18"/>
      <c r="AYY27" s="18"/>
      <c r="AYZ27" s="18"/>
      <c r="AZA27" s="18"/>
      <c r="AZB27" s="18"/>
      <c r="AZC27" s="18"/>
      <c r="AZD27" s="18"/>
      <c r="AZE27" s="18"/>
      <c r="AZF27" s="18"/>
      <c r="AZG27" s="18"/>
      <c r="AZH27" s="18"/>
      <c r="AZI27" s="18"/>
      <c r="AZJ27" s="18"/>
      <c r="AZK27" s="18"/>
      <c r="AZL27" s="18"/>
      <c r="AZM27" s="18"/>
      <c r="AZN27" s="18"/>
      <c r="AZO27" s="18"/>
      <c r="AZP27" s="18"/>
      <c r="AZQ27" s="18"/>
      <c r="AZR27" s="18"/>
      <c r="AZS27" s="18"/>
      <c r="AZT27" s="18"/>
      <c r="AZU27" s="18"/>
      <c r="AZV27" s="18"/>
      <c r="AZW27" s="18"/>
      <c r="AZX27" s="18"/>
      <c r="AZY27" s="18"/>
      <c r="AZZ27" s="18"/>
      <c r="BAA27" s="18"/>
      <c r="BAB27" s="18"/>
      <c r="BAC27" s="18"/>
      <c r="BAD27" s="18"/>
      <c r="BAE27" s="18"/>
      <c r="BAF27" s="18"/>
      <c r="BAG27" s="18"/>
      <c r="BAH27" s="18"/>
      <c r="BAI27" s="18"/>
      <c r="BAJ27" s="18"/>
      <c r="BAK27" s="18"/>
      <c r="BAL27" s="18"/>
      <c r="BAM27" s="18"/>
      <c r="BAN27" s="18"/>
      <c r="BAO27" s="18"/>
      <c r="BAP27" s="18"/>
      <c r="BAQ27" s="18"/>
      <c r="BAR27" s="18"/>
      <c r="BAS27" s="18"/>
      <c r="BAT27" s="18"/>
      <c r="BAU27" s="18"/>
      <c r="BAV27" s="18"/>
      <c r="BAW27" s="18"/>
      <c r="BAX27" s="18"/>
      <c r="BAY27" s="18"/>
      <c r="BAZ27" s="18"/>
      <c r="BBA27" s="18"/>
      <c r="BBB27" s="18"/>
      <c r="BBC27" s="18"/>
      <c r="BBD27" s="18"/>
      <c r="BBE27" s="18"/>
      <c r="BBF27" s="18"/>
      <c r="BBG27" s="18"/>
      <c r="BBH27" s="18"/>
      <c r="BBI27" s="18"/>
      <c r="BBJ27" s="18"/>
      <c r="BBK27" s="18"/>
      <c r="BBL27" s="18"/>
      <c r="BBM27" s="18"/>
      <c r="BBN27" s="18"/>
      <c r="BBO27" s="18"/>
      <c r="BBP27" s="18"/>
      <c r="BBQ27" s="18"/>
      <c r="BBR27" s="18"/>
      <c r="BBS27" s="18"/>
      <c r="BBT27" s="18"/>
      <c r="BBU27" s="18"/>
      <c r="BBV27" s="18"/>
      <c r="BBW27" s="18"/>
      <c r="BBX27" s="18"/>
      <c r="BBY27" s="18"/>
      <c r="BBZ27" s="18"/>
      <c r="BCA27" s="18"/>
      <c r="BCB27" s="18"/>
      <c r="BCC27" s="18"/>
      <c r="BCD27" s="18"/>
      <c r="BCE27" s="18"/>
      <c r="BCF27" s="18"/>
      <c r="BCG27" s="18"/>
      <c r="BCH27" s="18"/>
      <c r="BCI27" s="18"/>
      <c r="BCJ27" s="18"/>
      <c r="BCK27" s="18"/>
      <c r="BCL27" s="18"/>
      <c r="BCM27" s="18"/>
      <c r="BCN27" s="18"/>
      <c r="BCO27" s="18"/>
      <c r="BCP27" s="18"/>
      <c r="BCQ27" s="18"/>
      <c r="BCR27" s="18"/>
      <c r="BCS27" s="18"/>
      <c r="BCT27" s="18"/>
      <c r="BCU27" s="18"/>
      <c r="BCV27" s="18"/>
      <c r="BCW27" s="18"/>
      <c r="BCX27" s="18"/>
      <c r="BCY27" s="18"/>
      <c r="BCZ27" s="18"/>
      <c r="BDA27" s="18"/>
      <c r="BDB27" s="18"/>
      <c r="BDC27" s="18"/>
      <c r="BDD27" s="18"/>
      <c r="BDE27" s="18"/>
      <c r="BDF27" s="18"/>
      <c r="BDG27" s="18"/>
      <c r="BDH27" s="18"/>
      <c r="BDI27" s="18"/>
      <c r="BDJ27" s="18"/>
      <c r="BDK27" s="18"/>
      <c r="BDL27" s="18"/>
      <c r="BDM27" s="18"/>
      <c r="BDN27" s="18"/>
      <c r="BDO27" s="18"/>
      <c r="BDP27" s="18"/>
      <c r="BDQ27" s="18"/>
      <c r="BDR27" s="18"/>
      <c r="BDS27" s="18"/>
      <c r="BDT27" s="18"/>
      <c r="BDU27" s="18"/>
      <c r="BDV27" s="18"/>
      <c r="BDW27" s="18"/>
      <c r="BDX27" s="18"/>
      <c r="BDY27" s="18"/>
      <c r="BDZ27" s="18"/>
      <c r="BEA27" s="18"/>
      <c r="BEB27" s="18"/>
      <c r="BEC27" s="18"/>
      <c r="BED27" s="18"/>
      <c r="BEE27" s="18"/>
      <c r="BEF27" s="18"/>
      <c r="BEG27" s="18"/>
      <c r="BEH27" s="18"/>
      <c r="BEI27" s="18"/>
      <c r="BEJ27" s="18"/>
      <c r="BEK27" s="18"/>
      <c r="BEL27" s="18"/>
      <c r="BEM27" s="18"/>
      <c r="BEN27" s="18"/>
      <c r="BEO27" s="18"/>
      <c r="BEP27" s="18"/>
      <c r="BEQ27" s="18"/>
      <c r="BER27" s="18"/>
      <c r="BES27" s="18"/>
      <c r="BET27" s="18"/>
      <c r="BEU27" s="18"/>
      <c r="BEV27" s="18"/>
      <c r="BEW27" s="18"/>
      <c r="BEX27" s="18"/>
      <c r="BEY27" s="18"/>
      <c r="BEZ27" s="18"/>
      <c r="BFA27" s="18"/>
      <c r="BFB27" s="18"/>
      <c r="BFC27" s="18"/>
      <c r="BFD27" s="18"/>
      <c r="BFE27" s="18"/>
      <c r="BFF27" s="18"/>
      <c r="BFG27" s="18"/>
      <c r="BFH27" s="18"/>
      <c r="BFI27" s="18"/>
      <c r="BFJ27" s="18"/>
      <c r="BFK27" s="18"/>
      <c r="BFL27" s="18"/>
      <c r="BFM27" s="18"/>
      <c r="BFN27" s="18"/>
      <c r="BFO27" s="18"/>
      <c r="BFP27" s="18"/>
      <c r="BFQ27" s="18"/>
      <c r="BFR27" s="18"/>
      <c r="BFS27" s="18"/>
      <c r="BFT27" s="18"/>
      <c r="BFU27" s="18"/>
      <c r="BFV27" s="18"/>
      <c r="BFW27" s="18"/>
      <c r="BFX27" s="18"/>
      <c r="BFY27" s="18"/>
      <c r="BFZ27" s="18"/>
      <c r="BGA27" s="18"/>
      <c r="BGB27" s="18"/>
      <c r="BGC27" s="18"/>
      <c r="BGD27" s="18"/>
      <c r="BGE27" s="18"/>
      <c r="BGF27" s="18"/>
      <c r="BGG27" s="18"/>
      <c r="BGH27" s="18"/>
      <c r="BGI27" s="18"/>
      <c r="BGJ27" s="18"/>
      <c r="BGK27" s="18"/>
      <c r="BGL27" s="18"/>
      <c r="BGM27" s="18"/>
      <c r="BGN27" s="18"/>
      <c r="BGO27" s="18"/>
      <c r="BGP27" s="18"/>
      <c r="BGQ27" s="18"/>
      <c r="BGR27" s="18"/>
      <c r="BGS27" s="18"/>
      <c r="BGT27" s="18"/>
      <c r="BGU27" s="18"/>
      <c r="BGV27" s="18"/>
      <c r="BGW27" s="18"/>
      <c r="BGX27" s="18"/>
      <c r="BGY27" s="18"/>
      <c r="BGZ27" s="18"/>
      <c r="BHA27" s="18"/>
      <c r="BHB27" s="18"/>
      <c r="BHC27" s="18"/>
      <c r="BHD27" s="18"/>
      <c r="BHE27" s="18"/>
      <c r="BHF27" s="18"/>
      <c r="BHG27" s="18"/>
      <c r="BHH27" s="18"/>
      <c r="BHI27" s="18"/>
      <c r="BHJ27" s="18"/>
      <c r="BHK27" s="18"/>
      <c r="BHL27" s="18"/>
      <c r="BHM27" s="18"/>
      <c r="BHN27" s="18"/>
      <c r="BHO27" s="18"/>
      <c r="BHP27" s="18"/>
      <c r="BHQ27" s="18"/>
      <c r="BHR27" s="18"/>
      <c r="BHS27" s="18"/>
      <c r="BHT27" s="18"/>
      <c r="BHU27" s="18"/>
      <c r="BHV27" s="18"/>
      <c r="BHW27" s="18"/>
      <c r="BHX27" s="18"/>
      <c r="BHY27" s="18"/>
      <c r="BHZ27" s="18"/>
      <c r="BIA27" s="18"/>
      <c r="BIB27" s="18"/>
      <c r="BIC27" s="18"/>
      <c r="BID27" s="18"/>
      <c r="BIE27" s="18"/>
      <c r="BIF27" s="18"/>
      <c r="BIG27" s="18"/>
      <c r="BIH27" s="18"/>
      <c r="BII27" s="18"/>
      <c r="BIJ27" s="18"/>
      <c r="BIK27" s="18"/>
      <c r="BIL27" s="18"/>
      <c r="BIM27" s="18"/>
      <c r="BIN27" s="18"/>
      <c r="BIO27" s="18"/>
      <c r="BIP27" s="18"/>
      <c r="BIQ27" s="18"/>
      <c r="BIR27" s="18"/>
      <c r="BIS27" s="18"/>
      <c r="BIT27" s="18"/>
      <c r="BIU27" s="18"/>
      <c r="BIV27" s="18"/>
      <c r="BIW27" s="18"/>
      <c r="BIX27" s="18"/>
      <c r="BIY27" s="18"/>
      <c r="BIZ27" s="18"/>
      <c r="BJA27" s="18"/>
      <c r="BJB27" s="18"/>
      <c r="BJC27" s="18"/>
      <c r="BJD27" s="18"/>
      <c r="BJE27" s="18"/>
      <c r="BJF27" s="18"/>
      <c r="BJG27" s="18"/>
      <c r="BJH27" s="18"/>
      <c r="BJI27" s="18"/>
      <c r="BJJ27" s="18"/>
      <c r="BJK27" s="18"/>
      <c r="BJL27" s="18"/>
      <c r="BJM27" s="18"/>
      <c r="BJN27" s="18"/>
      <c r="BJO27" s="18"/>
      <c r="BJP27" s="18"/>
      <c r="BJQ27" s="18"/>
      <c r="BJR27" s="18"/>
      <c r="BJS27" s="18"/>
      <c r="BJT27" s="18"/>
      <c r="BJU27" s="18"/>
      <c r="BJV27" s="18"/>
      <c r="BJW27" s="18"/>
      <c r="BJX27" s="18"/>
      <c r="BJY27" s="18"/>
      <c r="BJZ27" s="18"/>
      <c r="BKA27" s="18"/>
      <c r="BKB27" s="18"/>
      <c r="BKC27" s="18"/>
      <c r="BKD27" s="18"/>
      <c r="BKE27" s="18"/>
      <c r="BKF27" s="18"/>
      <c r="BKG27" s="18"/>
      <c r="BKH27" s="18"/>
      <c r="BKI27" s="18"/>
      <c r="BKJ27" s="18"/>
      <c r="BKK27" s="18"/>
      <c r="BKL27" s="18"/>
      <c r="BKM27" s="18"/>
      <c r="BKN27" s="18"/>
      <c r="BKO27" s="18"/>
      <c r="BKP27" s="18"/>
      <c r="BKQ27" s="18"/>
      <c r="BKR27" s="18"/>
      <c r="BKS27" s="18"/>
      <c r="BKT27" s="18"/>
      <c r="BKU27" s="18"/>
      <c r="BKV27" s="18"/>
      <c r="BKW27" s="18"/>
      <c r="BKX27" s="18"/>
      <c r="BKY27" s="18"/>
      <c r="BKZ27" s="18"/>
      <c r="BLA27" s="18"/>
      <c r="BLB27" s="18"/>
      <c r="BLC27" s="18"/>
      <c r="BLD27" s="18"/>
      <c r="BLE27" s="18"/>
      <c r="BLF27" s="18"/>
      <c r="BLG27" s="18"/>
      <c r="BLH27" s="18"/>
      <c r="BLI27" s="18"/>
      <c r="BLJ27" s="18"/>
      <c r="BLK27" s="18"/>
      <c r="BLL27" s="18"/>
      <c r="BLM27" s="18"/>
      <c r="BLN27" s="18"/>
      <c r="BLO27" s="18"/>
      <c r="BLP27" s="18"/>
      <c r="BLQ27" s="18"/>
      <c r="BLR27" s="18"/>
      <c r="BLS27" s="18"/>
      <c r="BLT27" s="18"/>
      <c r="BLU27" s="18"/>
      <c r="BLV27" s="18"/>
      <c r="BLW27" s="18"/>
      <c r="BLX27" s="18"/>
      <c r="BLY27" s="18"/>
      <c r="BLZ27" s="18"/>
      <c r="BMA27" s="18"/>
      <c r="BMB27" s="18"/>
      <c r="BMC27" s="18"/>
      <c r="BMD27" s="18"/>
      <c r="BME27" s="18"/>
      <c r="BMF27" s="18"/>
      <c r="BMG27" s="18"/>
      <c r="BMH27" s="18"/>
      <c r="BMI27" s="18"/>
      <c r="BMJ27" s="18"/>
      <c r="BMK27" s="18"/>
      <c r="BML27" s="18"/>
      <c r="BMM27" s="18"/>
      <c r="BMN27" s="18"/>
      <c r="BMO27" s="18"/>
      <c r="BMP27" s="18"/>
      <c r="BMQ27" s="18"/>
      <c r="BMR27" s="18"/>
      <c r="BMS27" s="18"/>
      <c r="BMT27" s="18"/>
      <c r="BMU27" s="18"/>
      <c r="BMV27" s="18"/>
      <c r="BMW27" s="18"/>
      <c r="BMX27" s="18"/>
      <c r="BMY27" s="18"/>
      <c r="BMZ27" s="18"/>
      <c r="BNA27" s="18"/>
      <c r="BNB27" s="18"/>
      <c r="BNC27" s="18"/>
      <c r="BND27" s="18"/>
      <c r="BNE27" s="18"/>
      <c r="BNF27" s="18"/>
      <c r="BNG27" s="18"/>
      <c r="BNH27" s="18"/>
      <c r="BNI27" s="18"/>
      <c r="BNJ27" s="18"/>
      <c r="BNK27" s="18"/>
      <c r="BNL27" s="18"/>
      <c r="BNM27" s="18"/>
      <c r="BNN27" s="18"/>
      <c r="BNO27" s="18"/>
      <c r="BNP27" s="18"/>
      <c r="BNQ27" s="18"/>
      <c r="BNR27" s="18"/>
      <c r="BNS27" s="18"/>
      <c r="BNT27" s="18"/>
      <c r="BNU27" s="18"/>
      <c r="BNV27" s="18"/>
      <c r="BNW27" s="18"/>
      <c r="BNX27" s="18"/>
      <c r="BNY27" s="18"/>
      <c r="BNZ27" s="18"/>
      <c r="BOA27" s="18"/>
      <c r="BOB27" s="18"/>
      <c r="BOC27" s="18"/>
      <c r="BOD27" s="18"/>
      <c r="BOE27" s="18"/>
      <c r="BOF27" s="18"/>
      <c r="BOG27" s="18"/>
      <c r="BOH27" s="18"/>
      <c r="BOI27" s="18"/>
      <c r="BOJ27" s="18"/>
      <c r="BOK27" s="18"/>
      <c r="BOL27" s="18"/>
      <c r="BOM27" s="18"/>
      <c r="BON27" s="18"/>
      <c r="BOO27" s="18"/>
      <c r="BOP27" s="18"/>
      <c r="BOQ27" s="18"/>
      <c r="BOR27" s="18"/>
      <c r="BOS27" s="18"/>
      <c r="BOT27" s="18"/>
      <c r="BOU27" s="18"/>
      <c r="BOV27" s="18"/>
      <c r="BOW27" s="18"/>
      <c r="BOX27" s="18"/>
      <c r="BOY27" s="18"/>
      <c r="BOZ27" s="18"/>
      <c r="BPA27" s="18"/>
      <c r="BPB27" s="18"/>
      <c r="BPC27" s="18"/>
      <c r="BPD27" s="18"/>
      <c r="BPE27" s="18"/>
      <c r="BPF27" s="18"/>
      <c r="BPG27" s="18"/>
      <c r="BPH27" s="18"/>
      <c r="BPI27" s="18"/>
      <c r="BPJ27" s="18"/>
      <c r="BPK27" s="18"/>
      <c r="BPL27" s="18"/>
      <c r="BPM27" s="18"/>
      <c r="BPN27" s="18"/>
      <c r="BPO27" s="18"/>
      <c r="BPP27" s="18"/>
      <c r="BPQ27" s="18"/>
      <c r="BPR27" s="18"/>
      <c r="BPS27" s="18"/>
      <c r="BPT27" s="18"/>
      <c r="BPU27" s="18"/>
      <c r="BPV27" s="18"/>
      <c r="BPW27" s="18"/>
      <c r="BPX27" s="18"/>
      <c r="BPY27" s="18"/>
      <c r="BPZ27" s="18"/>
      <c r="BQA27" s="18"/>
      <c r="BQB27" s="18"/>
      <c r="BQC27" s="18"/>
      <c r="BQD27" s="18"/>
      <c r="BQE27" s="18"/>
      <c r="BQF27" s="18"/>
      <c r="BQG27" s="18"/>
      <c r="BQH27" s="18"/>
      <c r="BQI27" s="18"/>
      <c r="BQJ27" s="18"/>
      <c r="BQK27" s="18"/>
      <c r="BQL27" s="18"/>
      <c r="BQM27" s="18"/>
      <c r="BQN27" s="18"/>
      <c r="BQO27" s="18"/>
      <c r="BQP27" s="18"/>
      <c r="BQQ27" s="18"/>
      <c r="BQR27" s="18"/>
      <c r="BQS27" s="18"/>
      <c r="BQT27" s="18"/>
      <c r="BQU27" s="18"/>
      <c r="BQV27" s="18"/>
      <c r="BQW27" s="18"/>
      <c r="BQX27" s="18"/>
      <c r="BQY27" s="18"/>
      <c r="BQZ27" s="18"/>
      <c r="BRA27" s="18"/>
      <c r="BRB27" s="18"/>
      <c r="BRC27" s="18"/>
      <c r="BRD27" s="18"/>
      <c r="BRE27" s="18"/>
      <c r="BRF27" s="18"/>
      <c r="BRG27" s="18"/>
      <c r="BRH27" s="18"/>
      <c r="BRI27" s="18"/>
      <c r="BRJ27" s="18"/>
      <c r="BRK27" s="18"/>
      <c r="BRL27" s="18"/>
      <c r="BRM27" s="18"/>
      <c r="BRN27" s="18"/>
      <c r="BRO27" s="18"/>
      <c r="BRP27" s="18"/>
      <c r="BRQ27" s="18"/>
      <c r="BRR27" s="18"/>
      <c r="BRS27" s="18"/>
      <c r="BRT27" s="18"/>
      <c r="BRU27" s="18"/>
      <c r="BRV27" s="18"/>
      <c r="BRW27" s="18"/>
      <c r="BRX27" s="18"/>
      <c r="BRY27" s="18"/>
      <c r="BRZ27" s="18"/>
      <c r="BSA27" s="18"/>
      <c r="BSB27" s="18"/>
      <c r="BSC27" s="18"/>
      <c r="BSD27" s="18"/>
      <c r="BSE27" s="18"/>
      <c r="BSF27" s="18"/>
      <c r="BSG27" s="18"/>
      <c r="BSH27" s="18"/>
      <c r="BSI27" s="18"/>
      <c r="BSJ27" s="18"/>
      <c r="BSK27" s="18"/>
      <c r="BSL27" s="18"/>
      <c r="BSM27" s="18"/>
      <c r="BSN27" s="18"/>
      <c r="BSO27" s="18"/>
      <c r="BSP27" s="18"/>
      <c r="BSQ27" s="18"/>
      <c r="BSR27" s="18"/>
      <c r="BSS27" s="18"/>
      <c r="BST27" s="18"/>
      <c r="BSU27" s="18"/>
      <c r="BSV27" s="18"/>
      <c r="BSW27" s="18"/>
      <c r="BSX27" s="18"/>
      <c r="BSY27" s="18"/>
      <c r="BSZ27" s="18"/>
      <c r="BTA27" s="18"/>
      <c r="BTB27" s="18"/>
      <c r="BTC27" s="18"/>
      <c r="BTD27" s="18"/>
      <c r="BTE27" s="18"/>
      <c r="BTF27" s="18"/>
      <c r="BTG27" s="18"/>
      <c r="BTH27" s="18"/>
      <c r="BTI27" s="18"/>
      <c r="BTJ27" s="18"/>
      <c r="BTK27" s="18"/>
      <c r="BTL27" s="18"/>
      <c r="BTM27" s="18"/>
      <c r="BTN27" s="18"/>
      <c r="BTO27" s="18"/>
      <c r="BTP27" s="18"/>
      <c r="BTQ27" s="18"/>
      <c r="BTR27" s="18"/>
      <c r="BTS27" s="18"/>
      <c r="BTT27" s="18"/>
      <c r="BTU27" s="18"/>
      <c r="BTV27" s="18"/>
      <c r="BTW27" s="18"/>
      <c r="BTX27" s="18"/>
      <c r="BTY27" s="18"/>
      <c r="BTZ27" s="18"/>
      <c r="BUA27" s="18"/>
      <c r="BUB27" s="18"/>
      <c r="BUC27" s="18"/>
      <c r="BUD27" s="18"/>
      <c r="BUE27" s="18"/>
      <c r="BUF27" s="18"/>
      <c r="BUG27" s="18"/>
      <c r="BUH27" s="18"/>
      <c r="BUI27" s="18"/>
      <c r="BUJ27" s="18"/>
      <c r="BUK27" s="18"/>
      <c r="BUL27" s="18"/>
      <c r="BUM27" s="18"/>
      <c r="BUN27" s="18"/>
      <c r="BUO27" s="18"/>
      <c r="BUP27" s="18"/>
      <c r="BUQ27" s="18"/>
      <c r="BUR27" s="18"/>
      <c r="BUS27" s="18"/>
      <c r="BUT27" s="18"/>
      <c r="BUU27" s="18"/>
      <c r="BUV27" s="18"/>
      <c r="BUW27" s="18"/>
      <c r="BUX27" s="18"/>
      <c r="BUY27" s="18"/>
      <c r="BUZ27" s="18"/>
      <c r="BVA27" s="18"/>
      <c r="BVB27" s="18"/>
      <c r="BVC27" s="18"/>
      <c r="BVD27" s="18"/>
      <c r="BVE27" s="18"/>
      <c r="BVF27" s="18"/>
      <c r="BVG27" s="18"/>
      <c r="BVH27" s="18"/>
      <c r="BVI27" s="18"/>
      <c r="BVJ27" s="18"/>
      <c r="BVK27" s="18"/>
      <c r="BVL27" s="18"/>
      <c r="BVM27" s="18"/>
      <c r="BVN27" s="18"/>
      <c r="BVO27" s="18"/>
      <c r="BVP27" s="18"/>
      <c r="BVQ27" s="18"/>
      <c r="BVR27" s="18"/>
      <c r="BVS27" s="18"/>
      <c r="BVT27" s="18"/>
      <c r="BVU27" s="18"/>
      <c r="BVV27" s="18"/>
      <c r="BVW27" s="18"/>
      <c r="BVX27" s="18"/>
      <c r="BVY27" s="18"/>
      <c r="BVZ27" s="18"/>
      <c r="BWA27" s="18"/>
      <c r="BWB27" s="18"/>
      <c r="BWC27" s="18"/>
      <c r="BWD27" s="18"/>
      <c r="BWE27" s="18"/>
      <c r="BWF27" s="18"/>
      <c r="BWG27" s="18"/>
      <c r="BWH27" s="18"/>
      <c r="BWI27" s="18"/>
      <c r="BWJ27" s="18"/>
      <c r="BWK27" s="18"/>
      <c r="BWL27" s="18"/>
      <c r="BWM27" s="18"/>
      <c r="BWN27" s="18"/>
      <c r="BWO27" s="18"/>
      <c r="BWP27" s="18"/>
      <c r="BWQ27" s="18"/>
      <c r="BWR27" s="18"/>
      <c r="BWS27" s="18"/>
      <c r="BWT27" s="18"/>
      <c r="BWU27" s="18"/>
      <c r="BWV27" s="18"/>
      <c r="BWW27" s="18"/>
      <c r="BWX27" s="18"/>
      <c r="BWY27" s="18"/>
      <c r="BWZ27" s="18"/>
      <c r="BXA27" s="18"/>
      <c r="BXB27" s="18"/>
      <c r="BXC27" s="18"/>
      <c r="BXD27" s="18"/>
      <c r="BXE27" s="18"/>
      <c r="BXF27" s="18"/>
      <c r="BXG27" s="18"/>
      <c r="BXH27" s="18"/>
      <c r="BXI27" s="18"/>
      <c r="BXJ27" s="18"/>
      <c r="BXK27" s="18"/>
      <c r="BXL27" s="18"/>
      <c r="BXM27" s="18"/>
      <c r="BXN27" s="18"/>
      <c r="BXO27" s="18"/>
      <c r="BXP27" s="18"/>
      <c r="BXQ27" s="18"/>
      <c r="BXR27" s="18"/>
      <c r="BXS27" s="18"/>
      <c r="BXT27" s="18"/>
      <c r="BXU27" s="18"/>
      <c r="BXV27" s="18"/>
      <c r="BXW27" s="18"/>
      <c r="BXX27" s="18"/>
      <c r="BXY27" s="18"/>
      <c r="BXZ27" s="18"/>
      <c r="BYA27" s="18"/>
      <c r="BYB27" s="18"/>
      <c r="BYC27" s="18"/>
      <c r="BYD27" s="18"/>
      <c r="BYE27" s="18"/>
      <c r="BYF27" s="18"/>
      <c r="BYG27" s="18"/>
      <c r="BYH27" s="18"/>
      <c r="BYI27" s="18"/>
      <c r="BYJ27" s="18"/>
      <c r="BYK27" s="18"/>
      <c r="BYL27" s="18"/>
      <c r="BYM27" s="18"/>
      <c r="BYN27" s="18"/>
      <c r="BYO27" s="18"/>
      <c r="BYP27" s="18"/>
      <c r="BYQ27" s="18"/>
      <c r="BYR27" s="18"/>
      <c r="BYS27" s="18"/>
      <c r="BYT27" s="18"/>
      <c r="BYU27" s="18"/>
      <c r="BYV27" s="18"/>
      <c r="BYW27" s="18"/>
      <c r="BYX27" s="18"/>
      <c r="BYY27" s="18"/>
      <c r="BYZ27" s="18"/>
      <c r="BZA27" s="18"/>
      <c r="BZB27" s="18"/>
      <c r="BZC27" s="18"/>
      <c r="BZD27" s="18"/>
      <c r="BZE27" s="18"/>
      <c r="BZF27" s="18"/>
      <c r="BZG27" s="18"/>
      <c r="BZH27" s="18"/>
      <c r="BZI27" s="18"/>
      <c r="BZJ27" s="18"/>
      <c r="BZK27" s="18"/>
      <c r="BZL27" s="18"/>
      <c r="BZM27" s="18"/>
      <c r="BZN27" s="18"/>
      <c r="BZO27" s="18"/>
      <c r="BZP27" s="18"/>
      <c r="BZQ27" s="18"/>
      <c r="BZR27" s="18"/>
      <c r="BZS27" s="18"/>
      <c r="BZT27" s="18"/>
      <c r="BZU27" s="18"/>
      <c r="BZV27" s="18"/>
      <c r="BZW27" s="18"/>
      <c r="BZX27" s="18"/>
      <c r="BZY27" s="18"/>
      <c r="BZZ27" s="18"/>
      <c r="CAA27" s="18"/>
      <c r="CAB27" s="18"/>
      <c r="CAC27" s="18"/>
      <c r="CAD27" s="18"/>
      <c r="CAE27" s="18"/>
      <c r="CAF27" s="18"/>
      <c r="CAG27" s="18"/>
      <c r="CAH27" s="18"/>
      <c r="CAI27" s="18"/>
      <c r="CAJ27" s="18"/>
      <c r="CAK27" s="18"/>
      <c r="CAL27" s="18"/>
      <c r="CAM27" s="18"/>
      <c r="CAN27" s="18"/>
      <c r="CAO27" s="18"/>
      <c r="CAP27" s="18"/>
      <c r="CAQ27" s="18"/>
      <c r="CAR27" s="18"/>
      <c r="CAS27" s="18"/>
      <c r="CAT27" s="18"/>
      <c r="CAU27" s="18"/>
      <c r="CAV27" s="18"/>
      <c r="CAW27" s="18"/>
      <c r="CAX27" s="18"/>
      <c r="CAY27" s="18"/>
      <c r="CAZ27" s="18"/>
      <c r="CBA27" s="18"/>
      <c r="CBB27" s="18"/>
      <c r="CBC27" s="18"/>
      <c r="CBD27" s="18"/>
      <c r="CBE27" s="18"/>
      <c r="CBF27" s="18"/>
      <c r="CBG27" s="18"/>
      <c r="CBH27" s="18"/>
      <c r="CBI27" s="18"/>
      <c r="CBJ27" s="18"/>
      <c r="CBK27" s="18"/>
      <c r="CBL27" s="18"/>
      <c r="CBM27" s="18"/>
      <c r="CBN27" s="18"/>
      <c r="CBO27" s="18"/>
      <c r="CBP27" s="18"/>
      <c r="CBQ27" s="18"/>
      <c r="CBR27" s="18"/>
      <c r="CBS27" s="18"/>
      <c r="CBT27" s="18"/>
      <c r="CBU27" s="18"/>
      <c r="CBV27" s="18"/>
      <c r="CBW27" s="18"/>
      <c r="CBX27" s="18"/>
      <c r="CBY27" s="18"/>
      <c r="CBZ27" s="18"/>
      <c r="CCA27" s="18"/>
      <c r="CCB27" s="18"/>
      <c r="CCC27" s="18"/>
      <c r="CCD27" s="18"/>
      <c r="CCE27" s="18"/>
      <c r="CCF27" s="18"/>
      <c r="CCG27" s="18"/>
      <c r="CCH27" s="18"/>
      <c r="CCI27" s="18"/>
      <c r="CCJ27" s="18"/>
      <c r="CCK27" s="18"/>
      <c r="CCL27" s="18"/>
      <c r="CCM27" s="18"/>
      <c r="CCN27" s="18"/>
      <c r="CCO27" s="18"/>
      <c r="CCP27" s="18"/>
      <c r="CCQ27" s="18"/>
      <c r="CCR27" s="18"/>
      <c r="CCS27" s="18"/>
      <c r="CCT27" s="18"/>
      <c r="CCU27" s="18"/>
      <c r="CCV27" s="18"/>
      <c r="CCW27" s="18"/>
      <c r="CCX27" s="18"/>
      <c r="CCY27" s="18"/>
      <c r="CCZ27" s="18"/>
      <c r="CDA27" s="18"/>
      <c r="CDB27" s="18"/>
      <c r="CDC27" s="18"/>
      <c r="CDD27" s="18"/>
      <c r="CDE27" s="18"/>
      <c r="CDF27" s="18"/>
      <c r="CDG27" s="18"/>
      <c r="CDH27" s="18"/>
      <c r="CDI27" s="18"/>
      <c r="CDJ27" s="18"/>
      <c r="CDK27" s="18"/>
      <c r="CDL27" s="18"/>
      <c r="CDM27" s="18"/>
      <c r="CDN27" s="18"/>
      <c r="CDO27" s="18"/>
      <c r="CDP27" s="18"/>
      <c r="CDQ27" s="18"/>
      <c r="CDR27" s="18"/>
      <c r="CDS27" s="18"/>
      <c r="CDT27" s="18"/>
      <c r="CDU27" s="18"/>
      <c r="CDV27" s="18"/>
      <c r="CDW27" s="18"/>
      <c r="CDX27" s="18"/>
      <c r="CDY27" s="18"/>
      <c r="CDZ27" s="18"/>
      <c r="CEA27" s="18"/>
      <c r="CEB27" s="18"/>
      <c r="CEC27" s="18"/>
      <c r="CED27" s="18"/>
      <c r="CEE27" s="18"/>
      <c r="CEF27" s="18"/>
      <c r="CEG27" s="18"/>
      <c r="CEH27" s="18"/>
      <c r="CEI27" s="18"/>
      <c r="CEJ27" s="18"/>
      <c r="CEK27" s="18"/>
      <c r="CEL27" s="18"/>
      <c r="CEM27" s="18"/>
      <c r="CEN27" s="18"/>
      <c r="CEO27" s="18"/>
      <c r="CEP27" s="18"/>
      <c r="CEQ27" s="18"/>
      <c r="CER27" s="18"/>
      <c r="CES27" s="18"/>
      <c r="CET27" s="18"/>
      <c r="CEU27" s="18"/>
      <c r="CEV27" s="18"/>
      <c r="CEW27" s="18"/>
      <c r="CEX27" s="18"/>
      <c r="CEY27" s="18"/>
      <c r="CEZ27" s="18"/>
      <c r="CFA27" s="18"/>
      <c r="CFB27" s="18"/>
      <c r="CFC27" s="18"/>
      <c r="CFD27" s="18"/>
      <c r="CFE27" s="18"/>
      <c r="CFF27" s="18"/>
      <c r="CFG27" s="18"/>
      <c r="CFH27" s="18"/>
      <c r="CFI27" s="18"/>
      <c r="CFJ27" s="18"/>
      <c r="CFK27" s="18"/>
      <c r="CFL27" s="18"/>
      <c r="CFM27" s="18"/>
      <c r="CFN27" s="18"/>
      <c r="CFO27" s="18"/>
      <c r="CFP27" s="18"/>
      <c r="CFQ27" s="18"/>
      <c r="CFR27" s="18"/>
      <c r="CFS27" s="18"/>
      <c r="CFT27" s="18"/>
      <c r="CFU27" s="18"/>
      <c r="CFV27" s="18"/>
      <c r="CFW27" s="18"/>
      <c r="CFX27" s="18"/>
      <c r="CFY27" s="18"/>
      <c r="CFZ27" s="18"/>
      <c r="CGA27" s="18"/>
      <c r="CGB27" s="18"/>
      <c r="CGC27" s="18"/>
      <c r="CGD27" s="18"/>
      <c r="CGE27" s="18"/>
      <c r="CGF27" s="18"/>
      <c r="CGG27" s="18"/>
      <c r="CGH27" s="18"/>
      <c r="CGI27" s="18"/>
      <c r="CGJ27" s="18"/>
      <c r="CGK27" s="18"/>
      <c r="CGL27" s="18"/>
      <c r="CGM27" s="18"/>
      <c r="CGN27" s="18"/>
      <c r="CGO27" s="18"/>
      <c r="CGP27" s="18"/>
      <c r="CGQ27" s="18"/>
      <c r="CGR27" s="18"/>
      <c r="CGS27" s="18"/>
      <c r="CGT27" s="18"/>
      <c r="CGU27" s="18"/>
      <c r="CGV27" s="18"/>
      <c r="CGW27" s="18"/>
      <c r="CGX27" s="18"/>
      <c r="CGY27" s="18"/>
      <c r="CGZ27" s="18"/>
      <c r="CHA27" s="18"/>
      <c r="CHB27" s="18"/>
      <c r="CHC27" s="18"/>
      <c r="CHD27" s="18"/>
      <c r="CHE27" s="18"/>
      <c r="CHF27" s="18"/>
      <c r="CHG27" s="18"/>
      <c r="CHH27" s="18"/>
      <c r="CHI27" s="18"/>
      <c r="CHJ27" s="18"/>
      <c r="CHK27" s="18"/>
      <c r="CHL27" s="18"/>
      <c r="CHM27" s="18"/>
      <c r="CHN27" s="18"/>
      <c r="CHO27" s="18"/>
      <c r="CHP27" s="18"/>
      <c r="CHQ27" s="18"/>
      <c r="CHR27" s="18"/>
      <c r="CHS27" s="18"/>
      <c r="CHT27" s="18"/>
      <c r="CHU27" s="18"/>
      <c r="CHV27" s="18"/>
      <c r="CHW27" s="18"/>
      <c r="CHX27" s="18"/>
      <c r="CHY27" s="18"/>
      <c r="CHZ27" s="18"/>
      <c r="CIA27" s="18"/>
      <c r="CIB27" s="18"/>
      <c r="CIC27" s="18"/>
      <c r="CID27" s="18"/>
      <c r="CIE27" s="18"/>
      <c r="CIF27" s="18"/>
      <c r="CIG27" s="18"/>
      <c r="CIH27" s="18"/>
      <c r="CII27" s="18"/>
      <c r="CIJ27" s="18"/>
      <c r="CIK27" s="18"/>
      <c r="CIL27" s="18"/>
      <c r="CIM27" s="18"/>
      <c r="CIN27" s="18"/>
      <c r="CIO27" s="18"/>
      <c r="CIP27" s="18"/>
      <c r="CIQ27" s="18"/>
      <c r="CIR27" s="18"/>
      <c r="CIS27" s="18"/>
      <c r="CIT27" s="18"/>
      <c r="CIU27" s="18"/>
      <c r="CIV27" s="18"/>
      <c r="CIW27" s="18"/>
      <c r="CIX27" s="18"/>
      <c r="CIY27" s="18"/>
      <c r="CIZ27" s="18"/>
      <c r="CJA27" s="18"/>
      <c r="CJB27" s="18"/>
      <c r="CJC27" s="18"/>
      <c r="CJD27" s="18"/>
      <c r="CJE27" s="18"/>
      <c r="CJF27" s="18"/>
      <c r="CJG27" s="18"/>
      <c r="CJH27" s="18"/>
      <c r="CJI27" s="18"/>
      <c r="CJJ27" s="18"/>
      <c r="CJK27" s="18"/>
      <c r="CJL27" s="18"/>
      <c r="CJM27" s="18"/>
      <c r="CJN27" s="18"/>
      <c r="CJO27" s="18"/>
      <c r="CJP27" s="18"/>
      <c r="CJQ27" s="18"/>
      <c r="CJR27" s="18"/>
      <c r="CJS27" s="18"/>
      <c r="CJT27" s="18"/>
      <c r="CJU27" s="18"/>
      <c r="CJV27" s="18"/>
      <c r="CJW27" s="18"/>
      <c r="CJX27" s="18"/>
      <c r="CJY27" s="18"/>
      <c r="CJZ27" s="18"/>
      <c r="CKA27" s="18"/>
      <c r="CKB27" s="18"/>
      <c r="CKC27" s="18"/>
      <c r="CKD27" s="18"/>
      <c r="CKE27" s="18"/>
      <c r="CKF27" s="18"/>
      <c r="CKG27" s="18"/>
      <c r="CKH27" s="18"/>
      <c r="CKI27" s="18"/>
      <c r="CKJ27" s="18"/>
      <c r="CKK27" s="18"/>
      <c r="CKL27" s="18"/>
      <c r="CKM27" s="18"/>
      <c r="CKN27" s="18"/>
      <c r="CKO27" s="18"/>
      <c r="CKP27" s="18"/>
      <c r="CKQ27" s="18"/>
      <c r="CKR27" s="18"/>
      <c r="CKS27" s="18"/>
      <c r="CKT27" s="18"/>
      <c r="CKU27" s="18"/>
      <c r="CKV27" s="18"/>
      <c r="CKW27" s="18"/>
      <c r="CKX27" s="18"/>
      <c r="CKY27" s="18"/>
      <c r="CKZ27" s="18"/>
      <c r="CLA27" s="18"/>
      <c r="CLB27" s="18"/>
      <c r="CLC27" s="18"/>
      <c r="CLD27" s="18"/>
      <c r="CLE27" s="18"/>
      <c r="CLF27" s="18"/>
      <c r="CLG27" s="18"/>
      <c r="CLH27" s="18"/>
      <c r="CLI27" s="18"/>
      <c r="CLJ27" s="18"/>
      <c r="CLK27" s="18"/>
      <c r="CLL27" s="18"/>
      <c r="CLM27" s="18"/>
      <c r="CLN27" s="18"/>
      <c r="CLO27" s="18"/>
      <c r="CLP27" s="18"/>
      <c r="CLQ27" s="18"/>
      <c r="CLR27" s="18"/>
      <c r="CLS27" s="18"/>
      <c r="CLT27" s="18"/>
      <c r="CLU27" s="18"/>
      <c r="CLV27" s="18"/>
      <c r="CLW27" s="18"/>
      <c r="CLX27" s="18"/>
      <c r="CLY27" s="18"/>
      <c r="CLZ27" s="18"/>
      <c r="CMA27" s="18"/>
      <c r="CMB27" s="18"/>
      <c r="CMC27" s="18"/>
      <c r="CMD27" s="18"/>
      <c r="CME27" s="18"/>
      <c r="CMF27" s="18"/>
      <c r="CMG27" s="18"/>
      <c r="CMH27" s="18"/>
      <c r="CMI27" s="18"/>
      <c r="CMJ27" s="18"/>
      <c r="CMK27" s="18"/>
      <c r="CML27" s="18"/>
      <c r="CMM27" s="18"/>
      <c r="CMN27" s="18"/>
      <c r="CMO27" s="18"/>
      <c r="CMP27" s="18"/>
      <c r="CMQ27" s="18"/>
      <c r="CMR27" s="18"/>
      <c r="CMS27" s="18"/>
      <c r="CMT27" s="18"/>
      <c r="CMU27" s="18"/>
      <c r="CMV27" s="18"/>
      <c r="CMW27" s="18"/>
      <c r="CMX27" s="18"/>
      <c r="CMY27" s="18"/>
      <c r="CMZ27" s="18"/>
      <c r="CNA27" s="18"/>
      <c r="CNB27" s="18"/>
      <c r="CNC27" s="18"/>
      <c r="CND27" s="18"/>
      <c r="CNE27" s="18"/>
      <c r="CNF27" s="18"/>
      <c r="CNG27" s="18"/>
      <c r="CNH27" s="18"/>
      <c r="CNI27" s="18"/>
      <c r="CNJ27" s="18"/>
      <c r="CNK27" s="18"/>
      <c r="CNL27" s="18"/>
      <c r="CNM27" s="18"/>
      <c r="CNN27" s="18"/>
      <c r="CNO27" s="18"/>
      <c r="CNP27" s="18"/>
      <c r="CNQ27" s="18"/>
      <c r="CNR27" s="18"/>
      <c r="CNS27" s="18"/>
      <c r="CNT27" s="18"/>
      <c r="CNU27" s="18"/>
      <c r="CNV27" s="18"/>
      <c r="CNW27" s="18"/>
      <c r="CNX27" s="18"/>
      <c r="CNY27" s="18"/>
      <c r="CNZ27" s="18"/>
      <c r="COA27" s="18"/>
      <c r="COB27" s="18"/>
      <c r="COC27" s="18"/>
      <c r="COD27" s="18"/>
      <c r="COE27" s="18"/>
      <c r="COF27" s="18"/>
      <c r="COG27" s="18"/>
      <c r="COH27" s="18"/>
      <c r="COI27" s="18"/>
      <c r="COJ27" s="18"/>
      <c r="COK27" s="18"/>
      <c r="COL27" s="18"/>
      <c r="COM27" s="18"/>
      <c r="CON27" s="18"/>
      <c r="COO27" s="18"/>
      <c r="COP27" s="18"/>
      <c r="COQ27" s="18"/>
      <c r="COR27" s="18"/>
      <c r="COS27" s="18"/>
      <c r="COT27" s="18"/>
      <c r="COU27" s="18"/>
      <c r="COV27" s="18"/>
      <c r="COW27" s="18"/>
      <c r="COX27" s="18"/>
      <c r="COY27" s="18"/>
      <c r="COZ27" s="18"/>
      <c r="CPA27" s="18"/>
      <c r="CPB27" s="18"/>
      <c r="CPC27" s="18"/>
      <c r="CPD27" s="18"/>
      <c r="CPE27" s="18"/>
      <c r="CPF27" s="18"/>
      <c r="CPG27" s="18"/>
      <c r="CPH27" s="18"/>
      <c r="CPI27" s="18"/>
      <c r="CPJ27" s="18"/>
      <c r="CPK27" s="18"/>
      <c r="CPL27" s="18"/>
      <c r="CPM27" s="18"/>
      <c r="CPN27" s="18"/>
      <c r="CPO27" s="18"/>
      <c r="CPP27" s="18"/>
      <c r="CPQ27" s="18"/>
      <c r="CPR27" s="18"/>
      <c r="CPS27" s="18"/>
      <c r="CPT27" s="18"/>
      <c r="CPU27" s="18"/>
      <c r="CPV27" s="18"/>
      <c r="CPW27" s="18"/>
      <c r="CPX27" s="18"/>
      <c r="CPY27" s="18"/>
      <c r="CPZ27" s="18"/>
      <c r="CQA27" s="18"/>
      <c r="CQB27" s="18"/>
      <c r="CQC27" s="18"/>
      <c r="CQD27" s="18"/>
      <c r="CQE27" s="18"/>
      <c r="CQF27" s="18"/>
      <c r="CQG27" s="18"/>
      <c r="CQH27" s="18"/>
      <c r="CQI27" s="18"/>
      <c r="CQJ27" s="18"/>
      <c r="CQK27" s="18"/>
      <c r="CQL27" s="18"/>
      <c r="CQM27" s="18"/>
      <c r="CQN27" s="18"/>
      <c r="CQO27" s="18"/>
      <c r="CQP27" s="18"/>
      <c r="CQQ27" s="18"/>
      <c r="CQR27" s="18"/>
      <c r="CQS27" s="18"/>
      <c r="CQT27" s="18"/>
      <c r="CQU27" s="18"/>
      <c r="CQV27" s="18"/>
      <c r="CQW27" s="18"/>
      <c r="CQX27" s="18"/>
      <c r="CQY27" s="18"/>
      <c r="CQZ27" s="18"/>
      <c r="CRA27" s="18"/>
      <c r="CRB27" s="18"/>
      <c r="CRC27" s="18"/>
      <c r="CRD27" s="18"/>
      <c r="CRE27" s="18"/>
      <c r="CRF27" s="18"/>
      <c r="CRG27" s="18"/>
      <c r="CRH27" s="18"/>
      <c r="CRI27" s="18"/>
      <c r="CRJ27" s="18"/>
      <c r="CRK27" s="18"/>
      <c r="CRL27" s="18"/>
      <c r="CRM27" s="18"/>
      <c r="CRN27" s="18"/>
      <c r="CRO27" s="18"/>
      <c r="CRP27" s="18"/>
      <c r="CRQ27" s="18"/>
      <c r="CRR27" s="18"/>
      <c r="CRS27" s="18"/>
      <c r="CRT27" s="18"/>
      <c r="CRU27" s="18"/>
      <c r="CRV27" s="18"/>
      <c r="CRW27" s="18"/>
      <c r="CRX27" s="18"/>
      <c r="CRY27" s="18"/>
      <c r="CRZ27" s="18"/>
      <c r="CSA27" s="18"/>
      <c r="CSB27" s="18"/>
      <c r="CSC27" s="18"/>
      <c r="CSD27" s="18"/>
      <c r="CSE27" s="18"/>
      <c r="CSF27" s="18"/>
      <c r="CSG27" s="18"/>
      <c r="CSH27" s="18"/>
      <c r="CSI27" s="18"/>
      <c r="CSJ27" s="18"/>
      <c r="CSK27" s="18"/>
      <c r="CSL27" s="18"/>
      <c r="CSM27" s="18"/>
      <c r="CSN27" s="18"/>
      <c r="CSO27" s="18"/>
      <c r="CSP27" s="18"/>
      <c r="CSQ27" s="18"/>
      <c r="CSR27" s="18"/>
      <c r="CSS27" s="18"/>
      <c r="CST27" s="18"/>
      <c r="CSU27" s="18"/>
      <c r="CSV27" s="18"/>
      <c r="CSW27" s="18"/>
      <c r="CSX27" s="18"/>
      <c r="CSY27" s="18"/>
      <c r="CSZ27" s="18"/>
      <c r="CTA27" s="18"/>
      <c r="CTB27" s="18"/>
      <c r="CTC27" s="18"/>
      <c r="CTD27" s="18"/>
      <c r="CTE27" s="18"/>
      <c r="CTF27" s="18"/>
      <c r="CTG27" s="18"/>
      <c r="CTH27" s="18"/>
      <c r="CTI27" s="18"/>
      <c r="CTJ27" s="18"/>
      <c r="CTK27" s="18"/>
      <c r="CTL27" s="18"/>
      <c r="CTM27" s="18"/>
      <c r="CTN27" s="18"/>
      <c r="CTO27" s="18"/>
      <c r="CTP27" s="18"/>
      <c r="CTQ27" s="18"/>
      <c r="CTR27" s="18"/>
      <c r="CTS27" s="18"/>
      <c r="CTT27" s="18"/>
      <c r="CTU27" s="18"/>
      <c r="CTV27" s="18"/>
      <c r="CTW27" s="18"/>
      <c r="CTX27" s="18"/>
      <c r="CTY27" s="18"/>
      <c r="CTZ27" s="18"/>
      <c r="CUA27" s="18"/>
      <c r="CUB27" s="18"/>
      <c r="CUC27" s="18"/>
      <c r="CUD27" s="18"/>
      <c r="CUE27" s="18"/>
      <c r="CUF27" s="18"/>
      <c r="CUG27" s="18"/>
      <c r="CUH27" s="18"/>
      <c r="CUI27" s="18"/>
      <c r="CUJ27" s="18"/>
      <c r="CUK27" s="18"/>
      <c r="CUL27" s="18"/>
      <c r="CUM27" s="18"/>
      <c r="CUN27" s="18"/>
      <c r="CUO27" s="18"/>
      <c r="CUP27" s="18"/>
      <c r="CUQ27" s="18"/>
      <c r="CUR27" s="18"/>
      <c r="CUS27" s="18"/>
      <c r="CUT27" s="18"/>
    </row>
    <row r="28" spans="1:2594" s="18" customFormat="1" ht="15" customHeight="1" x14ac:dyDescent="0.2">
      <c r="A28" s="579" t="s">
        <v>168</v>
      </c>
      <c r="B28" s="41" t="s">
        <v>3</v>
      </c>
      <c r="C28" s="47" t="s">
        <v>71</v>
      </c>
      <c r="D28" s="653">
        <v>252</v>
      </c>
      <c r="E28" s="654">
        <v>42836</v>
      </c>
      <c r="F28" s="52">
        <v>259</v>
      </c>
      <c r="G28" s="54">
        <v>41738</v>
      </c>
      <c r="H28" s="653">
        <v>3</v>
      </c>
      <c r="I28" s="659">
        <v>803</v>
      </c>
      <c r="J28" s="52">
        <v>4</v>
      </c>
      <c r="K28" s="159">
        <v>794</v>
      </c>
      <c r="L28" s="237"/>
      <c r="M28" s="238"/>
      <c r="N28" s="4" t="str">
        <f t="shared" si="11"/>
        <v>6.C</v>
      </c>
      <c r="O28" s="41" t="str">
        <f t="shared" si="12"/>
        <v>Coniferous</v>
      </c>
      <c r="P28" s="47" t="s">
        <v>71</v>
      </c>
      <c r="Q28" s="216"/>
      <c r="R28" s="216"/>
      <c r="S28" s="216"/>
      <c r="T28" s="216"/>
      <c r="U28" s="216"/>
      <c r="V28" s="216"/>
      <c r="W28" s="216"/>
      <c r="X28" s="217"/>
      <c r="Y28" s="239" t="s">
        <v>0</v>
      </c>
      <c r="Z28" s="367" t="str">
        <f t="shared" si="4"/>
        <v>6.C</v>
      </c>
      <c r="AA28" s="41" t="str">
        <f t="shared" si="19"/>
        <v>Coniferous</v>
      </c>
      <c r="AB28" s="47" t="s">
        <v>71</v>
      </c>
      <c r="AC28" s="363">
        <f>IF(ISNUMBER('JQ1|Primary Products|Production'!D40+D28-H28),'JQ1|Primary Products|Production'!D40+D28-H28,IF(ISNUMBER(H28-D28),"NT " &amp; H28-D28,"…"))</f>
        <v>370</v>
      </c>
      <c r="AD28" s="285">
        <f>IF(ISNUMBER('JQ1|Primary Products|Production'!E40+F28-J28),'JQ1|Primary Products|Production'!E40+F28-J28,IF(ISNUMBER(J28-F28),"NT " &amp; J28-F28,"…"))</f>
        <v>380</v>
      </c>
    </row>
    <row r="29" spans="1:2594" s="18" customFormat="1" ht="15" customHeight="1" x14ac:dyDescent="0.2">
      <c r="A29" s="579" t="s">
        <v>169</v>
      </c>
      <c r="B29" s="41" t="s">
        <v>4</v>
      </c>
      <c r="C29" s="47" t="s">
        <v>71</v>
      </c>
      <c r="D29" s="653">
        <v>46</v>
      </c>
      <c r="E29" s="654">
        <v>23162</v>
      </c>
      <c r="F29" s="52">
        <v>67</v>
      </c>
      <c r="G29" s="54">
        <v>21967</v>
      </c>
      <c r="H29" s="653">
        <v>231</v>
      </c>
      <c r="I29" s="659">
        <v>89649</v>
      </c>
      <c r="J29" s="52">
        <v>253</v>
      </c>
      <c r="K29" s="159">
        <v>75367</v>
      </c>
      <c r="L29" s="237"/>
      <c r="M29" s="238"/>
      <c r="N29" s="4" t="str">
        <f t="shared" si="11"/>
        <v>6.NC</v>
      </c>
      <c r="O29" s="41" t="str">
        <f t="shared" si="12"/>
        <v>Non-Coniferous</v>
      </c>
      <c r="P29" s="47" t="s">
        <v>71</v>
      </c>
      <c r="Q29" s="216"/>
      <c r="R29" s="216"/>
      <c r="S29" s="216"/>
      <c r="T29" s="216"/>
      <c r="U29" s="216"/>
      <c r="V29" s="216"/>
      <c r="W29" s="216"/>
      <c r="X29" s="217"/>
      <c r="Y29" s="239"/>
      <c r="Z29" s="367" t="str">
        <f t="shared" si="4"/>
        <v>6.NC</v>
      </c>
      <c r="AA29" s="41" t="str">
        <f t="shared" si="19"/>
        <v>Non-Coniferous</v>
      </c>
      <c r="AB29" s="47" t="s">
        <v>71</v>
      </c>
      <c r="AC29" s="274">
        <f>IF(ISNUMBER('JQ1|Primary Products|Production'!D41+D29-H29),'JQ1|Primary Products|Production'!D41+D29-H29,IF(ISNUMBER(H29-D29),"NT " &amp; H29-D29,"…"))</f>
        <v>200</v>
      </c>
      <c r="AD29" s="285">
        <f>IF(ISNUMBER('JQ1|Primary Products|Production'!E41+F29-J29),'JQ1|Primary Products|Production'!E41+F29-J29,IF(ISNUMBER(J29-F29),"NT " &amp; J29-F29,"…"))</f>
        <v>206</v>
      </c>
    </row>
    <row r="30" spans="1:2594" s="18" customFormat="1" ht="15" customHeight="1" x14ac:dyDescent="0.2">
      <c r="A30" s="583" t="s">
        <v>170</v>
      </c>
      <c r="B30" s="42" t="s">
        <v>63</v>
      </c>
      <c r="C30" s="51" t="s">
        <v>71</v>
      </c>
      <c r="D30" s="653">
        <v>2</v>
      </c>
      <c r="E30" s="654">
        <v>1655</v>
      </c>
      <c r="F30" s="52">
        <v>2</v>
      </c>
      <c r="G30" s="54">
        <v>1512</v>
      </c>
      <c r="H30" s="653">
        <v>0.1</v>
      </c>
      <c r="I30" s="659">
        <v>32</v>
      </c>
      <c r="J30" s="52">
        <v>0.1</v>
      </c>
      <c r="K30" s="159">
        <v>21</v>
      </c>
      <c r="L30" s="237"/>
      <c r="M30" s="238"/>
      <c r="N30" s="5" t="str">
        <f t="shared" si="11"/>
        <v>6.NC.T</v>
      </c>
      <c r="O30" s="42" t="str">
        <f t="shared" si="12"/>
        <v>of which: Tropical</v>
      </c>
      <c r="P30" s="51" t="s">
        <v>71</v>
      </c>
      <c r="Q30" s="224" t="str">
        <f t="shared" ref="Q30:X30" si="21">IF(AND(ISNUMBER(D30/D29),D30&gt;D29),"&gt; 5.NC !!","")</f>
        <v/>
      </c>
      <c r="R30" s="224" t="str">
        <f t="shared" si="21"/>
        <v/>
      </c>
      <c r="S30" s="224" t="str">
        <f t="shared" si="21"/>
        <v/>
      </c>
      <c r="T30" s="224" t="str">
        <f t="shared" si="21"/>
        <v/>
      </c>
      <c r="U30" s="224" t="str">
        <f t="shared" si="21"/>
        <v/>
      </c>
      <c r="V30" s="224" t="str">
        <f t="shared" si="21"/>
        <v/>
      </c>
      <c r="W30" s="224" t="str">
        <f t="shared" si="21"/>
        <v/>
      </c>
      <c r="X30" s="372" t="str">
        <f t="shared" si="21"/>
        <v/>
      </c>
      <c r="Y30" s="239"/>
      <c r="Z30" s="366" t="str">
        <f t="shared" si="4"/>
        <v>6.NC.T</v>
      </c>
      <c r="AA30" s="42" t="str">
        <f t="shared" si="19"/>
        <v>of which: Tropical</v>
      </c>
      <c r="AB30" s="51" t="s">
        <v>71</v>
      </c>
      <c r="AC30" s="274">
        <f>IF(ISNUMBER('JQ1|Primary Products|Production'!D42+D30-H30),'JQ1|Primary Products|Production'!D42+D30-H30,IF(ISNUMBER(H30-D30),"NT " &amp; H30-D30,"…"))</f>
        <v>2.9</v>
      </c>
      <c r="AD30" s="285">
        <f>IF(ISNUMBER('JQ1|Primary Products|Production'!E42+F30-J30),'JQ1|Primary Products|Production'!E42+F30-J30,IF(ISNUMBER(J30-F30),"NT " &amp; J30-F30,"…"))</f>
        <v>2.9</v>
      </c>
      <c r="AE30" s="18" t="s">
        <v>0</v>
      </c>
    </row>
    <row r="31" spans="1:2594" s="124" customFormat="1" ht="15" customHeight="1" x14ac:dyDescent="0.2">
      <c r="A31" s="582" t="s">
        <v>171</v>
      </c>
      <c r="B31" s="126" t="s">
        <v>29</v>
      </c>
      <c r="C31" s="122" t="s">
        <v>71</v>
      </c>
      <c r="D31" s="127">
        <v>16</v>
      </c>
      <c r="E31" s="128">
        <v>15231</v>
      </c>
      <c r="F31" s="127">
        <v>11</v>
      </c>
      <c r="G31" s="128">
        <v>11077</v>
      </c>
      <c r="H31" s="127">
        <v>32</v>
      </c>
      <c r="I31" s="163">
        <v>13836</v>
      </c>
      <c r="J31" s="127">
        <v>36</v>
      </c>
      <c r="K31" s="163">
        <v>12480</v>
      </c>
      <c r="L31" s="237"/>
      <c r="M31" s="238"/>
      <c r="N31" s="129" t="str">
        <f t="shared" ref="N31:O34" si="22">A31</f>
        <v>7</v>
      </c>
      <c r="O31" s="126" t="str">
        <f t="shared" si="22"/>
        <v>VENEER SHEETS</v>
      </c>
      <c r="P31" s="122" t="s">
        <v>71</v>
      </c>
      <c r="Q31" s="437">
        <f>D31-(D32+D33)</f>
        <v>0</v>
      </c>
      <c r="R31" s="222">
        <f t="shared" ref="R31:X31" si="23">E31-(E32+E33)</f>
        <v>0</v>
      </c>
      <c r="S31" s="222">
        <f t="shared" si="23"/>
        <v>0</v>
      </c>
      <c r="T31" s="222">
        <f t="shared" si="23"/>
        <v>0</v>
      </c>
      <c r="U31" s="222">
        <f t="shared" si="23"/>
        <v>0</v>
      </c>
      <c r="V31" s="222">
        <f t="shared" si="23"/>
        <v>0</v>
      </c>
      <c r="W31" s="222">
        <f t="shared" si="23"/>
        <v>0</v>
      </c>
      <c r="X31" s="223">
        <f t="shared" si="23"/>
        <v>0</v>
      </c>
      <c r="Y31" s="257"/>
      <c r="Z31" s="266" t="str">
        <f t="shared" ref="Z31:AA34" si="24">A31</f>
        <v>7</v>
      </c>
      <c r="AA31" s="126" t="str">
        <f t="shared" si="24"/>
        <v>VENEER SHEETS</v>
      </c>
      <c r="AB31" s="122" t="s">
        <v>71</v>
      </c>
      <c r="AC31" s="270">
        <f>IF(ISNUMBER('JQ1|Primary Products|Production'!D43+D31-H31),'JQ1|Primary Products|Production'!D43+D31-H31,IF(ISNUMBER(H31-D31),"NT " &amp; H31-D31,"…"))</f>
        <v>5</v>
      </c>
      <c r="AD31" s="271">
        <f>IF(ISNUMBER('JQ1|Primary Products|Production'!E43+F31-J31),'JQ1|Primary Products|Production'!E43+F31-J31,IF(ISNUMBER(J31-F31),"NT " &amp; J31-F31,"…"))</f>
        <v>6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</row>
    <row r="32" spans="1:2594" s="18" customFormat="1" ht="15" customHeight="1" x14ac:dyDescent="0.2">
      <c r="A32" s="579" t="s">
        <v>172</v>
      </c>
      <c r="B32" s="41" t="s">
        <v>3</v>
      </c>
      <c r="C32" s="47" t="s">
        <v>71</v>
      </c>
      <c r="D32" s="653">
        <v>4</v>
      </c>
      <c r="E32" s="654">
        <v>3265</v>
      </c>
      <c r="F32" s="52">
        <v>4</v>
      </c>
      <c r="G32" s="54">
        <v>2309</v>
      </c>
      <c r="H32" s="653">
        <v>0</v>
      </c>
      <c r="I32" s="659">
        <v>14</v>
      </c>
      <c r="J32" s="52">
        <v>0</v>
      </c>
      <c r="K32" s="159">
        <v>0</v>
      </c>
      <c r="L32" s="237"/>
      <c r="M32" s="238"/>
      <c r="N32" s="4" t="str">
        <f t="shared" si="22"/>
        <v>7.C</v>
      </c>
      <c r="O32" s="41" t="str">
        <f t="shared" si="22"/>
        <v>Coniferous</v>
      </c>
      <c r="P32" s="47" t="s">
        <v>71</v>
      </c>
      <c r="Q32" s="216"/>
      <c r="R32" s="216"/>
      <c r="S32" s="216"/>
      <c r="T32" s="216"/>
      <c r="U32" s="216"/>
      <c r="V32" s="216"/>
      <c r="W32" s="216"/>
      <c r="X32" s="217"/>
      <c r="Y32" s="239"/>
      <c r="Z32" s="367" t="str">
        <f t="shared" si="24"/>
        <v>7.C</v>
      </c>
      <c r="AA32" s="41" t="str">
        <f t="shared" si="24"/>
        <v>Coniferous</v>
      </c>
      <c r="AB32" s="47" t="s">
        <v>71</v>
      </c>
      <c r="AC32" s="363">
        <f>IF(ISNUMBER('JQ1|Primary Products|Production'!D44+D32-H32),'JQ1|Primary Products|Production'!D44+D32-H32,IF(ISNUMBER(H32-D32),"NT " &amp; H32-D32,"…"))</f>
        <v>4</v>
      </c>
      <c r="AD32" s="285">
        <f>IF(ISNUMBER('JQ1|Primary Products|Production'!E44+F32-J32),'JQ1|Primary Products|Production'!E44+F32-J32,IF(ISNUMBER(J32-F32),"NT " &amp; J32-F32,"…"))</f>
        <v>4</v>
      </c>
    </row>
    <row r="33" spans="1:2594" s="18" customFormat="1" ht="15" customHeight="1" x14ac:dyDescent="0.2">
      <c r="A33" s="579" t="s">
        <v>173</v>
      </c>
      <c r="B33" s="41" t="s">
        <v>4</v>
      </c>
      <c r="C33" s="47" t="s">
        <v>71</v>
      </c>
      <c r="D33" s="653">
        <v>12</v>
      </c>
      <c r="E33" s="654">
        <v>11966</v>
      </c>
      <c r="F33" s="52">
        <v>7</v>
      </c>
      <c r="G33" s="54">
        <v>8768</v>
      </c>
      <c r="H33" s="653">
        <v>32</v>
      </c>
      <c r="I33" s="659">
        <v>13822</v>
      </c>
      <c r="J33" s="52">
        <v>36</v>
      </c>
      <c r="K33" s="159">
        <v>12480</v>
      </c>
      <c r="L33" s="237"/>
      <c r="M33" s="238"/>
      <c r="N33" s="4" t="str">
        <f t="shared" si="22"/>
        <v>7.NC</v>
      </c>
      <c r="O33" s="41" t="str">
        <f t="shared" si="22"/>
        <v>Non-Coniferous</v>
      </c>
      <c r="P33" s="47" t="s">
        <v>71</v>
      </c>
      <c r="Q33" s="216"/>
      <c r="R33" s="216"/>
      <c r="S33" s="216"/>
      <c r="T33" s="216"/>
      <c r="U33" s="216"/>
      <c r="V33" s="216"/>
      <c r="W33" s="216"/>
      <c r="X33" s="217"/>
      <c r="Y33" s="239"/>
      <c r="Z33" s="367" t="str">
        <f t="shared" si="24"/>
        <v>7.NC</v>
      </c>
      <c r="AA33" s="41" t="str">
        <f t="shared" si="24"/>
        <v>Non-Coniferous</v>
      </c>
      <c r="AB33" s="47" t="s">
        <v>71</v>
      </c>
      <c r="AC33" s="274">
        <f>IF(ISNUMBER('JQ1|Primary Products|Production'!D45+D33-H33),'JQ1|Primary Products|Production'!D45+D33-H33,IF(ISNUMBER(H33-D33),"NT " &amp; H33-D33,"…"))</f>
        <v>1</v>
      </c>
      <c r="AD33" s="285">
        <f>IF(ISNUMBER('JQ1|Primary Products|Production'!E45+F33-J33),'JQ1|Primary Products|Production'!E45+F33-J33,IF(ISNUMBER(J33-F33),"NT " &amp; J33-F33,"…"))</f>
        <v>2</v>
      </c>
    </row>
    <row r="34" spans="1:2594" s="18" customFormat="1" ht="15" customHeight="1" x14ac:dyDescent="0.2">
      <c r="A34" s="583" t="s">
        <v>174</v>
      </c>
      <c r="B34" s="42" t="s">
        <v>63</v>
      </c>
      <c r="C34" s="51" t="s">
        <v>71</v>
      </c>
      <c r="D34" s="653">
        <v>0.1</v>
      </c>
      <c r="E34" s="654">
        <v>340</v>
      </c>
      <c r="F34" s="52">
        <v>1</v>
      </c>
      <c r="G34" s="54">
        <v>229</v>
      </c>
      <c r="H34" s="653">
        <v>0.01</v>
      </c>
      <c r="I34" s="659">
        <v>55</v>
      </c>
      <c r="J34" s="52">
        <v>1</v>
      </c>
      <c r="K34" s="159">
        <v>45</v>
      </c>
      <c r="L34" s="237"/>
      <c r="M34" s="238"/>
      <c r="N34" s="5" t="str">
        <f t="shared" si="22"/>
        <v>7.NC.T</v>
      </c>
      <c r="O34" s="42" t="str">
        <f t="shared" si="22"/>
        <v>of which: Tropical</v>
      </c>
      <c r="P34" s="51" t="s">
        <v>71</v>
      </c>
      <c r="Q34" s="224" t="str">
        <f t="shared" ref="Q34:X34" si="25">IF(AND(ISNUMBER(D34/D33),D34&gt;D33),"&gt; 6.1.NC !!","")</f>
        <v/>
      </c>
      <c r="R34" s="224" t="str">
        <f t="shared" si="25"/>
        <v/>
      </c>
      <c r="S34" s="224" t="str">
        <f t="shared" si="25"/>
        <v/>
      </c>
      <c r="T34" s="224" t="str">
        <f t="shared" si="25"/>
        <v/>
      </c>
      <c r="U34" s="224" t="str">
        <f t="shared" si="25"/>
        <v/>
      </c>
      <c r="V34" s="224" t="str">
        <f t="shared" si="25"/>
        <v/>
      </c>
      <c r="W34" s="224" t="str">
        <f t="shared" si="25"/>
        <v/>
      </c>
      <c r="X34" s="372" t="str">
        <f t="shared" si="25"/>
        <v/>
      </c>
      <c r="Y34" s="239"/>
      <c r="Z34" s="366" t="str">
        <f t="shared" si="24"/>
        <v>7.NC.T</v>
      </c>
      <c r="AA34" s="42" t="str">
        <f t="shared" si="24"/>
        <v>of which: Tropical</v>
      </c>
      <c r="AB34" s="51" t="s">
        <v>71</v>
      </c>
      <c r="AC34" s="274">
        <f>IF(ISNUMBER('JQ1|Primary Products|Production'!D46+D34-H34),'JQ1|Primary Products|Production'!D46+D34-H34,IF(ISNUMBER(H34-D34),"NT " &amp; H34-D34,"…"))</f>
        <v>9.0000000000000011E-2</v>
      </c>
      <c r="AD34" s="285">
        <f>IF(ISNUMBER('JQ1|Primary Products|Production'!E46+F34-J34),'JQ1|Primary Products|Production'!E46+F34-J34,IF(ISNUMBER(J34-F34),"NT " &amp; J34-F34,"…"))</f>
        <v>0</v>
      </c>
    </row>
    <row r="35" spans="1:2594" s="124" customFormat="1" ht="15" customHeight="1" x14ac:dyDescent="0.2">
      <c r="A35" s="581" t="s">
        <v>175</v>
      </c>
      <c r="B35" s="121" t="s">
        <v>30</v>
      </c>
      <c r="C35" s="138" t="s">
        <v>71</v>
      </c>
      <c r="D35" s="123">
        <v>368</v>
      </c>
      <c r="E35" s="131">
        <v>119955</v>
      </c>
      <c r="F35" s="123">
        <v>374</v>
      </c>
      <c r="G35" s="131">
        <v>122596</v>
      </c>
      <c r="H35" s="123">
        <v>103</v>
      </c>
      <c r="I35" s="156">
        <v>34993</v>
      </c>
      <c r="J35" s="123">
        <v>115</v>
      </c>
      <c r="K35" s="156">
        <v>33114</v>
      </c>
      <c r="L35" s="237"/>
      <c r="M35" s="238"/>
      <c r="N35" s="125" t="str">
        <f t="shared" si="11"/>
        <v>8</v>
      </c>
      <c r="O35" s="121" t="str">
        <f t="shared" si="12"/>
        <v>WOOD-BASED PANELS</v>
      </c>
      <c r="P35" s="130" t="s">
        <v>71</v>
      </c>
      <c r="Q35" s="437">
        <f>D35-(D36+D40+D42)</f>
        <v>0</v>
      </c>
      <c r="R35" s="222">
        <f t="shared" ref="R35:X35" si="26">E35-(E36+E40+E42)</f>
        <v>0</v>
      </c>
      <c r="S35" s="222">
        <f t="shared" si="26"/>
        <v>0</v>
      </c>
      <c r="T35" s="222">
        <f t="shared" si="26"/>
        <v>0</v>
      </c>
      <c r="U35" s="222">
        <f t="shared" si="26"/>
        <v>0</v>
      </c>
      <c r="V35" s="222">
        <f t="shared" si="26"/>
        <v>0</v>
      </c>
      <c r="W35" s="222">
        <f t="shared" si="26"/>
        <v>0</v>
      </c>
      <c r="X35" s="223">
        <f t="shared" si="26"/>
        <v>0</v>
      </c>
      <c r="Y35" s="257"/>
      <c r="Z35" s="266" t="str">
        <f t="shared" si="4"/>
        <v>8</v>
      </c>
      <c r="AA35" s="121" t="str">
        <f t="shared" si="19"/>
        <v>WOOD-BASED PANELS</v>
      </c>
      <c r="AB35" s="130" t="s">
        <v>71</v>
      </c>
      <c r="AC35" s="270">
        <f>IF(ISNUMBER('JQ1|Primary Products|Production'!D47+D35-H35),'JQ1|Primary Products|Production'!D47+D35-H35,IF(ISNUMBER(H35-D35),"NT " &amp; H35-D35,"…"))</f>
        <v>587</v>
      </c>
      <c r="AD35" s="271">
        <f>IF(ISNUMBER('JQ1|Primary Products|Production'!E47+F35-J35),'JQ1|Primary Products|Production'!E47+F35-J35,IF(ISNUMBER(J35-F35),"NT " &amp; J35-F35,"…"))</f>
        <v>512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</row>
    <row r="36" spans="1:2594" s="18" customFormat="1" ht="15" customHeight="1" x14ac:dyDescent="0.2">
      <c r="A36" s="579" t="s">
        <v>126</v>
      </c>
      <c r="B36" s="41" t="s">
        <v>32</v>
      </c>
      <c r="C36" s="56" t="s">
        <v>71</v>
      </c>
      <c r="D36" s="655">
        <v>19</v>
      </c>
      <c r="E36" s="656">
        <v>11211</v>
      </c>
      <c r="F36" s="50">
        <v>27</v>
      </c>
      <c r="G36" s="57">
        <v>12834</v>
      </c>
      <c r="H36" s="655">
        <v>8</v>
      </c>
      <c r="I36" s="658">
        <v>3564</v>
      </c>
      <c r="J36" s="50">
        <v>9</v>
      </c>
      <c r="K36" s="161">
        <v>3172</v>
      </c>
      <c r="L36" s="237"/>
      <c r="M36" s="238"/>
      <c r="N36" s="4" t="str">
        <f t="shared" si="11"/>
        <v>8.1</v>
      </c>
      <c r="O36" s="41" t="str">
        <f t="shared" si="12"/>
        <v xml:space="preserve">PLYWOOD </v>
      </c>
      <c r="P36" s="56" t="s">
        <v>71</v>
      </c>
      <c r="Q36" s="537">
        <f>D36-(D37+D38)</f>
        <v>0</v>
      </c>
      <c r="R36" s="218">
        <f t="shared" ref="R36:X36" si="27">E36-(E37+E38)</f>
        <v>0</v>
      </c>
      <c r="S36" s="218">
        <f t="shared" si="27"/>
        <v>0</v>
      </c>
      <c r="T36" s="218">
        <f t="shared" si="27"/>
        <v>0</v>
      </c>
      <c r="U36" s="218">
        <f t="shared" si="27"/>
        <v>0</v>
      </c>
      <c r="V36" s="218">
        <f t="shared" si="27"/>
        <v>0</v>
      </c>
      <c r="W36" s="218">
        <f t="shared" si="27"/>
        <v>0</v>
      </c>
      <c r="X36" s="219">
        <f t="shared" si="27"/>
        <v>0</v>
      </c>
      <c r="Y36" s="257"/>
      <c r="Z36" s="367" t="str">
        <f t="shared" si="4"/>
        <v>8.1</v>
      </c>
      <c r="AA36" s="41" t="str">
        <f t="shared" si="4"/>
        <v xml:space="preserve">PLYWOOD </v>
      </c>
      <c r="AB36" s="56" t="s">
        <v>71</v>
      </c>
      <c r="AC36" s="363">
        <f>IF(ISNUMBER('JQ1|Primary Products|Production'!D48+D36-H36),'JQ1|Primary Products|Production'!D48+D36-H36,IF(ISNUMBER(H36-D36),"NT " &amp; H36-D36,"…"))</f>
        <v>21</v>
      </c>
      <c r="AD36" s="285">
        <f>IF(ISNUMBER('JQ1|Primary Products|Production'!E48+F36-J36),'JQ1|Primary Products|Production'!E48+F36-J36,IF(ISNUMBER(J36-F36),"NT " &amp; J36-F36,"…"))</f>
        <v>30</v>
      </c>
    </row>
    <row r="37" spans="1:2594" s="18" customFormat="1" ht="15" customHeight="1" x14ac:dyDescent="0.2">
      <c r="A37" s="579" t="s">
        <v>176</v>
      </c>
      <c r="B37" s="39" t="s">
        <v>3</v>
      </c>
      <c r="C37" s="47" t="s">
        <v>71</v>
      </c>
      <c r="D37" s="653">
        <v>0</v>
      </c>
      <c r="E37" s="654">
        <v>0</v>
      </c>
      <c r="F37" s="52">
        <v>5</v>
      </c>
      <c r="G37" s="54">
        <v>827</v>
      </c>
      <c r="H37" s="653">
        <v>1</v>
      </c>
      <c r="I37" s="659">
        <v>475</v>
      </c>
      <c r="J37" s="52">
        <v>4</v>
      </c>
      <c r="K37" s="159">
        <v>582</v>
      </c>
      <c r="L37" s="237"/>
      <c r="M37" s="238"/>
      <c r="N37" s="4" t="str">
        <f t="shared" si="11"/>
        <v>8.1.C</v>
      </c>
      <c r="O37" s="39" t="str">
        <f t="shared" si="12"/>
        <v>Coniferous</v>
      </c>
      <c r="P37" s="47" t="s">
        <v>71</v>
      </c>
      <c r="Q37" s="216"/>
      <c r="R37" s="216"/>
      <c r="S37" s="216"/>
      <c r="T37" s="216"/>
      <c r="U37" s="216"/>
      <c r="V37" s="216"/>
      <c r="W37" s="216"/>
      <c r="X37" s="217"/>
      <c r="Y37" s="239"/>
      <c r="Z37" s="367" t="str">
        <f t="shared" si="4"/>
        <v>8.1.C</v>
      </c>
      <c r="AA37" s="39" t="str">
        <f t="shared" si="4"/>
        <v>Coniferous</v>
      </c>
      <c r="AB37" s="47" t="s">
        <v>71</v>
      </c>
      <c r="AC37" s="363">
        <f>IF(ISNUMBER('JQ1|Primary Products|Production'!D49+D37-H37),'JQ1|Primary Products|Production'!D49+D37-H37,IF(ISNUMBER(H37-D37),"NT " &amp; H37-D37,"…"))</f>
        <v>-1</v>
      </c>
      <c r="AD37" s="285">
        <f>IF(ISNUMBER('JQ1|Primary Products|Production'!E49+F37-J37),'JQ1|Primary Products|Production'!E49+F37-J37,IF(ISNUMBER(J37-F37),"NT " &amp; J37-F37,"…"))</f>
        <v>1</v>
      </c>
    </row>
    <row r="38" spans="1:2594" s="18" customFormat="1" ht="15" customHeight="1" x14ac:dyDescent="0.2">
      <c r="A38" s="579" t="s">
        <v>177</v>
      </c>
      <c r="B38" s="39" t="s">
        <v>4</v>
      </c>
      <c r="C38" s="47" t="s">
        <v>71</v>
      </c>
      <c r="D38" s="653">
        <v>19</v>
      </c>
      <c r="E38" s="653">
        <v>11211</v>
      </c>
      <c r="F38" s="52">
        <v>22</v>
      </c>
      <c r="G38" s="52">
        <v>12007</v>
      </c>
      <c r="H38" s="653">
        <v>7</v>
      </c>
      <c r="I38" s="659">
        <v>3089</v>
      </c>
      <c r="J38" s="52">
        <v>5</v>
      </c>
      <c r="K38" s="159">
        <v>2590</v>
      </c>
      <c r="L38" s="237"/>
      <c r="M38" s="238"/>
      <c r="N38" s="4" t="str">
        <f t="shared" si="11"/>
        <v>8.1.NC</v>
      </c>
      <c r="O38" s="39" t="str">
        <f t="shared" si="12"/>
        <v>Non-Coniferous</v>
      </c>
      <c r="P38" s="47" t="s">
        <v>71</v>
      </c>
      <c r="Q38" s="216"/>
      <c r="R38" s="216"/>
      <c r="S38" s="216"/>
      <c r="T38" s="216"/>
      <c r="U38" s="216"/>
      <c r="V38" s="216"/>
      <c r="W38" s="216"/>
      <c r="X38" s="217"/>
      <c r="Y38" s="239"/>
      <c r="Z38" s="367" t="str">
        <f t="shared" si="4"/>
        <v>8.1.NC</v>
      </c>
      <c r="AA38" s="39" t="str">
        <f t="shared" si="4"/>
        <v>Non-Coniferous</v>
      </c>
      <c r="AB38" s="47" t="s">
        <v>71</v>
      </c>
      <c r="AC38" s="363">
        <f>IF(ISNUMBER('JQ1|Primary Products|Production'!D50+D38-H38),'JQ1|Primary Products|Production'!D50+D38-H38,IF(ISNUMBER(H38-D38),"NT " &amp; H38-D38,"…"))</f>
        <v>22</v>
      </c>
      <c r="AD38" s="285">
        <f>IF(ISNUMBER('JQ1|Primary Products|Production'!E50+F38-J38),'JQ1|Primary Products|Production'!E50+F38-J38,IF(ISNUMBER(J38-F38),"NT " &amp; J38-F38,"…"))</f>
        <v>29</v>
      </c>
    </row>
    <row r="39" spans="1:2594" s="18" customFormat="1" ht="15" customHeight="1" x14ac:dyDescent="0.2">
      <c r="A39" s="579" t="s">
        <v>178</v>
      </c>
      <c r="B39" s="60" t="s">
        <v>63</v>
      </c>
      <c r="C39" s="51" t="s">
        <v>71</v>
      </c>
      <c r="D39" s="653">
        <v>0</v>
      </c>
      <c r="E39" s="653">
        <v>0</v>
      </c>
      <c r="F39" s="52">
        <v>0</v>
      </c>
      <c r="G39" s="52">
        <v>0</v>
      </c>
      <c r="H39" s="653">
        <v>0</v>
      </c>
      <c r="I39" s="659">
        <v>0</v>
      </c>
      <c r="J39" s="52">
        <v>0</v>
      </c>
      <c r="K39" s="159">
        <v>0</v>
      </c>
      <c r="L39" s="237"/>
      <c r="M39" s="238"/>
      <c r="N39" s="4" t="str">
        <f t="shared" si="11"/>
        <v>8.1.NC.T</v>
      </c>
      <c r="O39" s="40" t="str">
        <f t="shared" si="12"/>
        <v>of which: Tropical</v>
      </c>
      <c r="P39" s="51" t="s">
        <v>71</v>
      </c>
      <c r="Q39" s="216" t="str">
        <f t="shared" ref="Q39:X39" si="28">IF(AND(ISNUMBER(D39/D38),D39&gt;D38),"&gt; 6.2.NC !!","")</f>
        <v/>
      </c>
      <c r="R39" s="216" t="str">
        <f t="shared" si="28"/>
        <v/>
      </c>
      <c r="S39" s="216" t="str">
        <f t="shared" si="28"/>
        <v/>
      </c>
      <c r="T39" s="216" t="str">
        <f t="shared" si="28"/>
        <v/>
      </c>
      <c r="U39" s="216" t="str">
        <f t="shared" si="28"/>
        <v/>
      </c>
      <c r="V39" s="216" t="str">
        <f t="shared" si="28"/>
        <v/>
      </c>
      <c r="W39" s="216" t="str">
        <f t="shared" si="28"/>
        <v/>
      </c>
      <c r="X39" s="217" t="str">
        <f t="shared" si="28"/>
        <v/>
      </c>
      <c r="Y39" s="239" t="s">
        <v>0</v>
      </c>
      <c r="Z39" s="367" t="str">
        <f t="shared" si="4"/>
        <v>8.1.NC.T</v>
      </c>
      <c r="AA39" s="40" t="str">
        <f t="shared" si="4"/>
        <v>of which: Tropical</v>
      </c>
      <c r="AB39" s="51" t="s">
        <v>71</v>
      </c>
      <c r="AC39" s="363">
        <f>IF(ISNUMBER('JQ1|Primary Products|Production'!D51+D39-H39),'JQ1|Primary Products|Production'!D51+D39-H39,IF(ISNUMBER(H39-D39),"NT " &amp; H39-D39,"…"))</f>
        <v>0</v>
      </c>
      <c r="AD39" s="285">
        <f>IF(ISNUMBER('JQ1|Primary Products|Production'!E51+F39-J39),'JQ1|Primary Products|Production'!E51+F39-J39,IF(ISNUMBER(J39-F39),"NT " &amp; J39-F39,"…"))</f>
        <v>0</v>
      </c>
    </row>
    <row r="40" spans="1:2594" s="18" customFormat="1" ht="15" customHeight="1" x14ac:dyDescent="0.2">
      <c r="A40" s="579" t="s">
        <v>127</v>
      </c>
      <c r="B40" s="635" t="s">
        <v>276</v>
      </c>
      <c r="C40" s="56" t="s">
        <v>71</v>
      </c>
      <c r="D40" s="655">
        <v>227</v>
      </c>
      <c r="E40" s="655">
        <v>59078</v>
      </c>
      <c r="F40" s="50">
        <v>229</v>
      </c>
      <c r="G40" s="50">
        <v>61052</v>
      </c>
      <c r="H40" s="655">
        <v>64</v>
      </c>
      <c r="I40" s="658">
        <v>17144</v>
      </c>
      <c r="J40" s="50">
        <v>73</v>
      </c>
      <c r="K40" s="161">
        <v>16463</v>
      </c>
      <c r="L40" s="237"/>
      <c r="M40" s="238"/>
      <c r="N40" s="4" t="str">
        <f t="shared" si="11"/>
        <v>8.2</v>
      </c>
      <c r="O40" s="41" t="str">
        <f t="shared" si="12"/>
        <v>PARTICLE BOARD, ORIENTED STRAND BOARD (OSB) AND SIMILAR BOARD</v>
      </c>
      <c r="P40" s="56" t="s">
        <v>71</v>
      </c>
      <c r="Q40" s="216"/>
      <c r="R40" s="216"/>
      <c r="S40" s="216"/>
      <c r="T40" s="216"/>
      <c r="U40" s="216"/>
      <c r="V40" s="216"/>
      <c r="W40" s="216"/>
      <c r="X40" s="217"/>
      <c r="Y40" s="239"/>
      <c r="Z40" s="367" t="str">
        <f t="shared" si="4"/>
        <v>8.2</v>
      </c>
      <c r="AA40" s="41" t="str">
        <f t="shared" si="4"/>
        <v>PARTICLE BOARD, ORIENTED STRAND BOARD (OSB) AND SIMILAR BOARD</v>
      </c>
      <c r="AB40" s="56" t="s">
        <v>71</v>
      </c>
      <c r="AC40" s="363">
        <f>IF(ISNUMBER('JQ1|Primary Products|Production'!D52+D40-H40),'JQ1|Primary Products|Production'!D52+D40-H40,IF(ISNUMBER(H40-D40),"NT " &amp; H40-D40,"…"))</f>
        <v>446</v>
      </c>
      <c r="AD40" s="285">
        <f>IF(ISNUMBER('JQ1|Primary Products|Production'!E52+F40-J40),'JQ1|Primary Products|Production'!E52+F40-J40,IF(ISNUMBER(J40-F40),"NT " &amp; J40-F40,"…"))</f>
        <v>370</v>
      </c>
    </row>
    <row r="41" spans="1:2594" s="18" customFormat="1" ht="15" customHeight="1" x14ac:dyDescent="0.2">
      <c r="A41" s="579" t="s">
        <v>179</v>
      </c>
      <c r="B41" s="636" t="s">
        <v>277</v>
      </c>
      <c r="C41" s="51" t="s">
        <v>71</v>
      </c>
      <c r="D41" s="653">
        <v>76</v>
      </c>
      <c r="E41" s="653">
        <v>15213</v>
      </c>
      <c r="F41" s="52">
        <v>53</v>
      </c>
      <c r="G41" s="52">
        <v>14634</v>
      </c>
      <c r="H41" s="653">
        <v>2</v>
      </c>
      <c r="I41" s="659">
        <v>655</v>
      </c>
      <c r="J41" s="52">
        <v>3</v>
      </c>
      <c r="K41" s="159">
        <v>1775</v>
      </c>
      <c r="L41" s="237"/>
      <c r="M41" s="238"/>
      <c r="N41" s="35" t="str">
        <f t="shared" si="11"/>
        <v>8.2.1</v>
      </c>
      <c r="O41" s="39" t="str">
        <f t="shared" si="12"/>
        <v>of which: ORIENTED STRAND BOARD (OSB)</v>
      </c>
      <c r="P41" s="51" t="s">
        <v>71</v>
      </c>
      <c r="Q41" s="216" t="str">
        <f t="shared" ref="Q41:X41" si="29">IF(AND(ISNUMBER(D41/D40),D41&gt;D40),"&gt; 6.3 !!","")</f>
        <v/>
      </c>
      <c r="R41" s="216" t="str">
        <f t="shared" si="29"/>
        <v/>
      </c>
      <c r="S41" s="216" t="str">
        <f t="shared" si="29"/>
        <v/>
      </c>
      <c r="T41" s="216" t="str">
        <f t="shared" si="29"/>
        <v/>
      </c>
      <c r="U41" s="216" t="str">
        <f t="shared" si="29"/>
        <v/>
      </c>
      <c r="V41" s="216" t="str">
        <f t="shared" si="29"/>
        <v/>
      </c>
      <c r="W41" s="216" t="str">
        <f t="shared" si="29"/>
        <v/>
      </c>
      <c r="X41" s="217" t="str">
        <f t="shared" si="29"/>
        <v/>
      </c>
      <c r="Y41" s="239"/>
      <c r="Z41" s="367" t="str">
        <f t="shared" si="4"/>
        <v>8.2.1</v>
      </c>
      <c r="AA41" s="43" t="str">
        <f t="shared" si="4"/>
        <v>of which: ORIENTED STRAND BOARD (OSB)</v>
      </c>
      <c r="AB41" s="51" t="s">
        <v>71</v>
      </c>
      <c r="AC41" s="363">
        <f>IF(ISNUMBER('JQ1|Primary Products|Production'!D53+D41-H41),'JQ1|Primary Products|Production'!D53+D41-H41,IF(ISNUMBER(H41-D41),"NT " &amp; H41-D41,"…"))</f>
        <v>74</v>
      </c>
      <c r="AD41" s="285">
        <f>IF(ISNUMBER('JQ1|Primary Products|Production'!E53+F41-J41),'JQ1|Primary Products|Production'!E53+F41-J41,IF(ISNUMBER(J41-F41),"NT " &amp; J41-F41,"…"))</f>
        <v>50</v>
      </c>
    </row>
    <row r="42" spans="1:2594" s="18" customFormat="1" ht="15" customHeight="1" x14ac:dyDescent="0.2">
      <c r="A42" s="579" t="s">
        <v>180</v>
      </c>
      <c r="B42" s="41" t="s">
        <v>33</v>
      </c>
      <c r="C42" s="56" t="s">
        <v>71</v>
      </c>
      <c r="D42" s="655">
        <v>122</v>
      </c>
      <c r="E42" s="655">
        <v>49666</v>
      </c>
      <c r="F42" s="50">
        <v>118</v>
      </c>
      <c r="G42" s="50">
        <v>48710</v>
      </c>
      <c r="H42" s="655">
        <v>31</v>
      </c>
      <c r="I42" s="658">
        <v>14285</v>
      </c>
      <c r="J42" s="50">
        <v>33</v>
      </c>
      <c r="K42" s="161">
        <v>13479</v>
      </c>
      <c r="L42" s="237"/>
      <c r="M42" s="238"/>
      <c r="N42" s="4" t="str">
        <f t="shared" si="11"/>
        <v>8.3</v>
      </c>
      <c r="O42" s="41" t="str">
        <f t="shared" si="12"/>
        <v xml:space="preserve">FIBREBOARD </v>
      </c>
      <c r="P42" s="56" t="s">
        <v>71</v>
      </c>
      <c r="Q42" s="228">
        <f>D42-(D43+D44+D45)</f>
        <v>0</v>
      </c>
      <c r="R42" s="228">
        <f t="shared" ref="R42:X42" si="30">E42-(E43+E44+E45)</f>
        <v>0</v>
      </c>
      <c r="S42" s="228">
        <f t="shared" si="30"/>
        <v>0</v>
      </c>
      <c r="T42" s="228">
        <f t="shared" si="30"/>
        <v>0</v>
      </c>
      <c r="U42" s="228">
        <f t="shared" si="30"/>
        <v>0</v>
      </c>
      <c r="V42" s="228">
        <f t="shared" si="30"/>
        <v>0</v>
      </c>
      <c r="W42" s="228">
        <f t="shared" si="30"/>
        <v>0</v>
      </c>
      <c r="X42" s="229">
        <f t="shared" si="30"/>
        <v>0</v>
      </c>
      <c r="Y42" s="360"/>
      <c r="Z42" s="367" t="str">
        <f t="shared" si="4"/>
        <v>8.3</v>
      </c>
      <c r="AA42" s="41" t="str">
        <f t="shared" si="4"/>
        <v xml:space="preserve">FIBREBOARD </v>
      </c>
      <c r="AB42" s="56" t="s">
        <v>71</v>
      </c>
      <c r="AC42" s="363">
        <f>IF(ISNUMBER('JQ1|Primary Products|Production'!D54+D42-H42),'JQ1|Primary Products|Production'!D54+D42-H42,IF(ISNUMBER(H42-D42),"NT " &amp; H42-D42,"…"))</f>
        <v>120</v>
      </c>
      <c r="AD42" s="285">
        <f>IF(ISNUMBER('JQ1|Primary Products|Production'!E54+F42-J42),'JQ1|Primary Products|Production'!E54+F42-J42,IF(ISNUMBER(J42-F42),"NT " &amp; J42-F42,"…"))</f>
        <v>112</v>
      </c>
    </row>
    <row r="43" spans="1:2594" s="18" customFormat="1" ht="15" customHeight="1" x14ac:dyDescent="0.2">
      <c r="A43" s="579" t="s">
        <v>181</v>
      </c>
      <c r="B43" s="39" t="s">
        <v>34</v>
      </c>
      <c r="C43" s="47" t="s">
        <v>71</v>
      </c>
      <c r="D43" s="653">
        <v>26</v>
      </c>
      <c r="E43" s="653">
        <v>11710</v>
      </c>
      <c r="F43" s="52">
        <v>25</v>
      </c>
      <c r="G43" s="52">
        <v>10372</v>
      </c>
      <c r="H43" s="653">
        <v>22</v>
      </c>
      <c r="I43" s="659">
        <v>7458</v>
      </c>
      <c r="J43" s="52">
        <v>22</v>
      </c>
      <c r="K43" s="159">
        <v>6602</v>
      </c>
      <c r="L43" s="237"/>
      <c r="M43" s="238"/>
      <c r="N43" s="4" t="str">
        <f t="shared" si="11"/>
        <v>8.3.1</v>
      </c>
      <c r="O43" s="39" t="str">
        <f t="shared" si="12"/>
        <v xml:space="preserve">HARDBOARD </v>
      </c>
      <c r="P43" s="47" t="s">
        <v>71</v>
      </c>
      <c r="Q43" s="216"/>
      <c r="R43" s="216"/>
      <c r="S43" s="216"/>
      <c r="T43" s="216"/>
      <c r="U43" s="216"/>
      <c r="V43" s="216"/>
      <c r="W43" s="216"/>
      <c r="X43" s="217"/>
      <c r="Y43" s="239"/>
      <c r="Z43" s="367" t="str">
        <f t="shared" si="4"/>
        <v>8.3.1</v>
      </c>
      <c r="AA43" s="39" t="str">
        <f t="shared" si="4"/>
        <v xml:space="preserve">HARDBOARD </v>
      </c>
      <c r="AB43" s="47" t="s">
        <v>71</v>
      </c>
      <c r="AC43" s="363">
        <f>IF(ISNUMBER('JQ1|Primary Products|Production'!D55+D43-H43),'JQ1|Primary Products|Production'!D55+D43-H43,IF(ISNUMBER(H43-D43),"NT " &amp; H43-D43,"…"))</f>
        <v>33</v>
      </c>
      <c r="AD43" s="285">
        <f>IF(ISNUMBER('JQ1|Primary Products|Production'!E55+F43-J43),'JQ1|Primary Products|Production'!E55+F43-J43,IF(ISNUMBER(J43-F43),"NT " &amp; J43-F43,"…"))</f>
        <v>30</v>
      </c>
    </row>
    <row r="44" spans="1:2594" s="18" customFormat="1" ht="15" customHeight="1" x14ac:dyDescent="0.2">
      <c r="A44" s="579" t="s">
        <v>182</v>
      </c>
      <c r="B44" s="39" t="s">
        <v>133</v>
      </c>
      <c r="C44" s="47" t="s">
        <v>71</v>
      </c>
      <c r="D44" s="653">
        <v>94</v>
      </c>
      <c r="E44" s="653">
        <v>37046</v>
      </c>
      <c r="F44" s="52">
        <v>90</v>
      </c>
      <c r="G44" s="52">
        <v>37571</v>
      </c>
      <c r="H44" s="653">
        <v>9</v>
      </c>
      <c r="I44" s="659">
        <v>6827</v>
      </c>
      <c r="J44" s="52">
        <v>11</v>
      </c>
      <c r="K44" s="159">
        <v>6877</v>
      </c>
      <c r="L44" s="237"/>
      <c r="M44" s="238"/>
      <c r="N44" s="4" t="str">
        <f t="shared" si="11"/>
        <v>8.3.2</v>
      </c>
      <c r="O44" s="39" t="str">
        <f t="shared" si="12"/>
        <v>MEDIUM/HIGH DENSITY FIBREBOARD (MDF/HDF)</v>
      </c>
      <c r="P44" s="47" t="s">
        <v>71</v>
      </c>
      <c r="Q44" s="216"/>
      <c r="R44" s="216"/>
      <c r="S44" s="216"/>
      <c r="T44" s="216"/>
      <c r="U44" s="216"/>
      <c r="V44" s="216"/>
      <c r="W44" s="216"/>
      <c r="X44" s="217"/>
      <c r="Y44" s="239"/>
      <c r="Z44" s="367" t="str">
        <f t="shared" si="4"/>
        <v>8.3.2</v>
      </c>
      <c r="AA44" s="39" t="str">
        <f t="shared" si="4"/>
        <v>MEDIUM/HIGH DENSITY FIBREBOARD (MDF/HDF)</v>
      </c>
      <c r="AB44" s="47" t="s">
        <v>71</v>
      </c>
      <c r="AC44" s="274">
        <f>IF(ISNUMBER('JQ1|Primary Products|Production'!D56+D44-H44),'JQ1|Primary Products|Production'!D56+D44-H44,IF(ISNUMBER(H44-D44),"NT " &amp; H44-D44,"…"))</f>
        <v>85</v>
      </c>
      <c r="AD44" s="285">
        <f>IF(ISNUMBER('JQ1|Primary Products|Production'!E56+F44-J44),'JQ1|Primary Products|Production'!E56+F44-J44,IF(ISNUMBER(J44-F44),"NT " &amp; J44-F44,"…"))</f>
        <v>79</v>
      </c>
    </row>
    <row r="45" spans="1:2594" s="18" customFormat="1" ht="15" customHeight="1" x14ac:dyDescent="0.2">
      <c r="A45" s="583" t="s">
        <v>183</v>
      </c>
      <c r="B45" s="42" t="s">
        <v>78</v>
      </c>
      <c r="C45" s="51" t="s">
        <v>71</v>
      </c>
      <c r="D45" s="653">
        <v>2</v>
      </c>
      <c r="E45" s="653">
        <v>910</v>
      </c>
      <c r="F45" s="52">
        <v>3</v>
      </c>
      <c r="G45" s="52">
        <v>767</v>
      </c>
      <c r="H45" s="653">
        <v>0</v>
      </c>
      <c r="I45" s="659">
        <v>0</v>
      </c>
      <c r="J45" s="52">
        <v>0</v>
      </c>
      <c r="K45" s="159">
        <v>0</v>
      </c>
      <c r="L45" s="237"/>
      <c r="M45" s="238"/>
      <c r="N45" s="5" t="str">
        <f t="shared" si="11"/>
        <v>8.3.3</v>
      </c>
      <c r="O45" s="42" t="str">
        <f t="shared" si="12"/>
        <v xml:space="preserve">OTHER FIBREBOARD </v>
      </c>
      <c r="P45" s="51" t="s">
        <v>71</v>
      </c>
      <c r="Q45" s="224"/>
      <c r="R45" s="224"/>
      <c r="S45" s="224"/>
      <c r="T45" s="224"/>
      <c r="U45" s="224"/>
      <c r="V45" s="224"/>
      <c r="W45" s="224"/>
      <c r="X45" s="225"/>
      <c r="Y45" s="239"/>
      <c r="Z45" s="366" t="str">
        <f t="shared" si="4"/>
        <v>8.3.3</v>
      </c>
      <c r="AA45" s="42" t="str">
        <f t="shared" si="4"/>
        <v xml:space="preserve">OTHER FIBREBOARD </v>
      </c>
      <c r="AB45" s="51" t="s">
        <v>71</v>
      </c>
      <c r="AC45" s="274">
        <f>IF(ISNUMBER('JQ1|Primary Products|Production'!D57+D45-H45),'JQ1|Primary Products|Production'!D57+D45-H45,IF(ISNUMBER(H45-D45),"NT " &amp; H45-D45,"…"))</f>
        <v>2</v>
      </c>
      <c r="AD45" s="285">
        <f>IF(ISNUMBER('JQ1|Primary Products|Production'!E57+F45-J45),'JQ1|Primary Products|Production'!E57+F45-J45,IF(ISNUMBER(J45-F45),"NT " &amp; J45-F45,"…"))</f>
        <v>3</v>
      </c>
    </row>
    <row r="46" spans="1:2594" s="124" customFormat="1" ht="15" customHeight="1" x14ac:dyDescent="0.2">
      <c r="A46" s="584" t="s">
        <v>128</v>
      </c>
      <c r="B46" s="137" t="s">
        <v>35</v>
      </c>
      <c r="C46" s="133" t="s">
        <v>61</v>
      </c>
      <c r="D46" s="123">
        <v>72.7</v>
      </c>
      <c r="E46" s="123">
        <v>60576</v>
      </c>
      <c r="F46" s="123">
        <v>73.400000000000006</v>
      </c>
      <c r="G46" s="123">
        <v>45284</v>
      </c>
      <c r="H46" s="123">
        <v>0.1</v>
      </c>
      <c r="I46" s="156">
        <v>78</v>
      </c>
      <c r="J46" s="123">
        <v>0.1</v>
      </c>
      <c r="K46" s="156">
        <v>78</v>
      </c>
      <c r="L46" s="237"/>
      <c r="M46" s="238"/>
      <c r="N46" s="134" t="str">
        <f t="shared" si="11"/>
        <v>9</v>
      </c>
      <c r="O46" s="121" t="str">
        <f t="shared" si="12"/>
        <v>WOOD PULP</v>
      </c>
      <c r="P46" s="133" t="s">
        <v>61</v>
      </c>
      <c r="Q46" s="437">
        <f>D46-(D47+D48+D52)</f>
        <v>0</v>
      </c>
      <c r="R46" s="222">
        <f t="shared" ref="R46:X46" si="31">E46-(E47+E48+E52)</f>
        <v>0</v>
      </c>
      <c r="S46" s="222">
        <f t="shared" si="31"/>
        <v>0</v>
      </c>
      <c r="T46" s="222">
        <f t="shared" si="31"/>
        <v>0</v>
      </c>
      <c r="U46" s="222">
        <f t="shared" si="31"/>
        <v>0</v>
      </c>
      <c r="V46" s="222">
        <f t="shared" si="31"/>
        <v>0</v>
      </c>
      <c r="W46" s="222">
        <f t="shared" si="31"/>
        <v>0</v>
      </c>
      <c r="X46" s="223">
        <f t="shared" si="31"/>
        <v>0</v>
      </c>
      <c r="Y46" s="257"/>
      <c r="Z46" s="266" t="str">
        <f t="shared" si="4"/>
        <v>9</v>
      </c>
      <c r="AA46" s="121" t="str">
        <f t="shared" si="4"/>
        <v>WOOD PULP</v>
      </c>
      <c r="AB46" s="133" t="s">
        <v>61</v>
      </c>
      <c r="AC46" s="272">
        <f>IF(ISNUMBER('JQ1|Primary Products|Production'!D58+D46-H46),'JQ1|Primary Products|Production'!D58+D46-H46,IF(ISNUMBER(H46-D46),"NT " &amp; H46-D46,"…"))</f>
        <v>72.600000000000009</v>
      </c>
      <c r="AD46" s="271">
        <f>IF(ISNUMBER('JQ1|Primary Products|Production'!E58+F46-J46),'JQ1|Primary Products|Production'!E58+F46-J46,IF(ISNUMBER(J46-F46),"NT " &amp; J46-F46,"…"))</f>
        <v>73.300000000000011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  <c r="PC46" s="18"/>
      <c r="PD46" s="18"/>
      <c r="PE46" s="18"/>
      <c r="PF46" s="18"/>
      <c r="PG46" s="18"/>
      <c r="PH46" s="18"/>
      <c r="PI46" s="18"/>
      <c r="PJ46" s="18"/>
      <c r="PK46" s="18"/>
      <c r="PL46" s="18"/>
      <c r="PM46" s="18"/>
      <c r="PN46" s="18"/>
      <c r="PO46" s="18"/>
      <c r="PP46" s="18"/>
      <c r="PQ46" s="18"/>
      <c r="PR46" s="18"/>
      <c r="PS46" s="18"/>
      <c r="PT46" s="18"/>
      <c r="PU46" s="18"/>
      <c r="PV46" s="18"/>
      <c r="PW46" s="18"/>
      <c r="PX46" s="18"/>
      <c r="PY46" s="18"/>
      <c r="PZ46" s="18"/>
      <c r="QA46" s="18"/>
      <c r="QB46" s="18"/>
      <c r="QC46" s="18"/>
      <c r="QD46" s="18"/>
      <c r="QE46" s="18"/>
      <c r="QF46" s="18"/>
      <c r="QG46" s="18"/>
      <c r="QH46" s="18"/>
      <c r="QI46" s="18"/>
      <c r="QJ46" s="18"/>
      <c r="QK46" s="18"/>
      <c r="QL46" s="18"/>
      <c r="QM46" s="18"/>
      <c r="QN46" s="18"/>
      <c r="QO46" s="18"/>
      <c r="QP46" s="18"/>
      <c r="QQ46" s="18"/>
      <c r="QR46" s="18"/>
      <c r="QS46" s="18"/>
      <c r="QT46" s="18"/>
      <c r="QU46" s="18"/>
      <c r="QV46" s="18"/>
      <c r="QW46" s="18"/>
      <c r="QX46" s="18"/>
      <c r="QY46" s="18"/>
      <c r="QZ46" s="18"/>
      <c r="RA46" s="18"/>
      <c r="RB46" s="18"/>
      <c r="RC46" s="18"/>
      <c r="RD46" s="18"/>
      <c r="RE46" s="18"/>
      <c r="RF46" s="18"/>
      <c r="RG46" s="18"/>
      <c r="RH46" s="18"/>
      <c r="RI46" s="18"/>
      <c r="RJ46" s="18"/>
      <c r="RK46" s="18"/>
      <c r="RL46" s="18"/>
      <c r="RM46" s="18"/>
      <c r="RN46" s="18"/>
      <c r="RO46" s="18"/>
      <c r="RP46" s="18"/>
      <c r="RQ46" s="18"/>
      <c r="RR46" s="18"/>
      <c r="RS46" s="18"/>
      <c r="RT46" s="18"/>
      <c r="RU46" s="18"/>
      <c r="RV46" s="18"/>
      <c r="RW46" s="18"/>
      <c r="RX46" s="18"/>
      <c r="RY46" s="18"/>
      <c r="RZ46" s="18"/>
      <c r="SA46" s="18"/>
      <c r="SB46" s="18"/>
      <c r="SC46" s="18"/>
      <c r="SD46" s="18"/>
      <c r="SE46" s="18"/>
      <c r="SF46" s="18"/>
      <c r="SG46" s="18"/>
      <c r="SH46" s="18"/>
      <c r="SI46" s="18"/>
      <c r="SJ46" s="18"/>
      <c r="SK46" s="18"/>
      <c r="SL46" s="18"/>
      <c r="SM46" s="18"/>
      <c r="SN46" s="18"/>
      <c r="SO46" s="18"/>
      <c r="SP46" s="18"/>
      <c r="SQ46" s="18"/>
      <c r="SR46" s="18"/>
      <c r="SS46" s="18"/>
      <c r="ST46" s="18"/>
      <c r="SU46" s="18"/>
      <c r="SV46" s="18"/>
      <c r="SW46" s="18"/>
      <c r="SX46" s="18"/>
      <c r="SY46" s="18"/>
      <c r="SZ46" s="18"/>
      <c r="TA46" s="18"/>
      <c r="TB46" s="18"/>
      <c r="TC46" s="18"/>
      <c r="TD46" s="18"/>
      <c r="TE46" s="18"/>
      <c r="TF46" s="18"/>
      <c r="TG46" s="18"/>
      <c r="TH46" s="18"/>
      <c r="TI46" s="18"/>
      <c r="TJ46" s="18"/>
      <c r="TK46" s="18"/>
      <c r="TL46" s="18"/>
      <c r="TM46" s="18"/>
      <c r="TN46" s="18"/>
      <c r="TO46" s="18"/>
      <c r="TP46" s="18"/>
      <c r="TQ46" s="18"/>
      <c r="TR46" s="18"/>
      <c r="TS46" s="18"/>
      <c r="TT46" s="18"/>
      <c r="TU46" s="18"/>
      <c r="TV46" s="18"/>
      <c r="TW46" s="18"/>
      <c r="TX46" s="18"/>
      <c r="TY46" s="18"/>
      <c r="TZ46" s="18"/>
      <c r="UA46" s="18"/>
      <c r="UB46" s="18"/>
      <c r="UC46" s="18"/>
      <c r="UD46" s="18"/>
      <c r="UE46" s="18"/>
      <c r="UF46" s="18"/>
      <c r="UG46" s="18"/>
      <c r="UH46" s="18"/>
      <c r="UI46" s="18"/>
      <c r="UJ46" s="18"/>
      <c r="UK46" s="18"/>
      <c r="UL46" s="18"/>
      <c r="UM46" s="18"/>
      <c r="UN46" s="18"/>
      <c r="UO46" s="18"/>
      <c r="UP46" s="18"/>
      <c r="UQ46" s="18"/>
      <c r="UR46" s="18"/>
      <c r="US46" s="18"/>
      <c r="UT46" s="18"/>
      <c r="UU46" s="18"/>
      <c r="UV46" s="18"/>
      <c r="UW46" s="18"/>
      <c r="UX46" s="18"/>
      <c r="UY46" s="18"/>
      <c r="UZ46" s="18"/>
      <c r="VA46" s="18"/>
      <c r="VB46" s="18"/>
      <c r="VC46" s="18"/>
      <c r="VD46" s="18"/>
      <c r="VE46" s="18"/>
      <c r="VF46" s="18"/>
      <c r="VG46" s="18"/>
      <c r="VH46" s="18"/>
      <c r="VI46" s="18"/>
      <c r="VJ46" s="18"/>
      <c r="VK46" s="18"/>
      <c r="VL46" s="18"/>
      <c r="VM46" s="18"/>
      <c r="VN46" s="18"/>
      <c r="VO46" s="18"/>
      <c r="VP46" s="18"/>
      <c r="VQ46" s="18"/>
      <c r="VR46" s="18"/>
      <c r="VS46" s="18"/>
      <c r="VT46" s="18"/>
      <c r="VU46" s="18"/>
      <c r="VV46" s="18"/>
      <c r="VW46" s="18"/>
      <c r="VX46" s="18"/>
      <c r="VY46" s="18"/>
      <c r="VZ46" s="18"/>
      <c r="WA46" s="18"/>
      <c r="WB46" s="18"/>
      <c r="WC46" s="18"/>
      <c r="WD46" s="18"/>
      <c r="WE46" s="18"/>
      <c r="WF46" s="18"/>
      <c r="WG46" s="18"/>
      <c r="WH46" s="18"/>
      <c r="WI46" s="18"/>
      <c r="WJ46" s="18"/>
      <c r="WK46" s="18"/>
      <c r="WL46" s="18"/>
      <c r="WM46" s="18"/>
      <c r="WN46" s="18"/>
      <c r="WO46" s="18"/>
      <c r="WP46" s="18"/>
      <c r="WQ46" s="18"/>
      <c r="WR46" s="18"/>
      <c r="WS46" s="18"/>
      <c r="WT46" s="18"/>
      <c r="WU46" s="18"/>
      <c r="WV46" s="18"/>
      <c r="WW46" s="18"/>
      <c r="WX46" s="18"/>
      <c r="WY46" s="18"/>
      <c r="WZ46" s="18"/>
      <c r="XA46" s="18"/>
      <c r="XB46" s="18"/>
      <c r="XC46" s="18"/>
      <c r="XD46" s="18"/>
      <c r="XE46" s="18"/>
      <c r="XF46" s="18"/>
      <c r="XG46" s="18"/>
      <c r="XH46" s="18"/>
      <c r="XI46" s="18"/>
      <c r="XJ46" s="18"/>
      <c r="XK46" s="18"/>
      <c r="XL46" s="18"/>
      <c r="XM46" s="18"/>
      <c r="XN46" s="18"/>
      <c r="XO46" s="18"/>
      <c r="XP46" s="18"/>
      <c r="XQ46" s="18"/>
      <c r="XR46" s="18"/>
      <c r="XS46" s="18"/>
      <c r="XT46" s="18"/>
      <c r="XU46" s="18"/>
      <c r="XV46" s="18"/>
      <c r="XW46" s="18"/>
      <c r="XX46" s="18"/>
      <c r="XY46" s="18"/>
      <c r="XZ46" s="18"/>
      <c r="YA46" s="18"/>
      <c r="YB46" s="18"/>
      <c r="YC46" s="18"/>
      <c r="YD46" s="18"/>
      <c r="YE46" s="18"/>
      <c r="YF46" s="18"/>
      <c r="YG46" s="18"/>
      <c r="YH46" s="18"/>
      <c r="YI46" s="18"/>
      <c r="YJ46" s="18"/>
      <c r="YK46" s="18"/>
      <c r="YL46" s="18"/>
      <c r="YM46" s="18"/>
      <c r="YN46" s="18"/>
      <c r="YO46" s="18"/>
      <c r="YP46" s="18"/>
      <c r="YQ46" s="18"/>
      <c r="YR46" s="18"/>
      <c r="YS46" s="18"/>
      <c r="YT46" s="18"/>
      <c r="YU46" s="18"/>
      <c r="YV46" s="18"/>
      <c r="YW46" s="18"/>
      <c r="YX46" s="18"/>
      <c r="YY46" s="18"/>
      <c r="YZ46" s="18"/>
      <c r="ZA46" s="18"/>
      <c r="ZB46" s="18"/>
      <c r="ZC46" s="18"/>
      <c r="ZD46" s="18"/>
      <c r="ZE46" s="18"/>
      <c r="ZF46" s="18"/>
      <c r="ZG46" s="18"/>
      <c r="ZH46" s="18"/>
      <c r="ZI46" s="18"/>
      <c r="ZJ46" s="18"/>
      <c r="ZK46" s="18"/>
      <c r="ZL46" s="18"/>
      <c r="ZM46" s="18"/>
      <c r="ZN46" s="18"/>
      <c r="ZO46" s="18"/>
      <c r="ZP46" s="18"/>
      <c r="ZQ46" s="18"/>
      <c r="ZR46" s="18"/>
      <c r="ZS46" s="18"/>
      <c r="ZT46" s="18"/>
      <c r="ZU46" s="18"/>
      <c r="ZV46" s="18"/>
      <c r="ZW46" s="18"/>
      <c r="ZX46" s="18"/>
      <c r="ZY46" s="18"/>
      <c r="ZZ46" s="18"/>
      <c r="AAA46" s="18"/>
      <c r="AAB46" s="18"/>
      <c r="AAC46" s="18"/>
      <c r="AAD46" s="18"/>
      <c r="AAE46" s="18"/>
      <c r="AAF46" s="18"/>
      <c r="AAG46" s="18"/>
      <c r="AAH46" s="18"/>
      <c r="AAI46" s="18"/>
      <c r="AAJ46" s="18"/>
      <c r="AAK46" s="18"/>
      <c r="AAL46" s="18"/>
      <c r="AAM46" s="18"/>
      <c r="AAN46" s="18"/>
      <c r="AAO46" s="18"/>
      <c r="AAP46" s="18"/>
      <c r="AAQ46" s="18"/>
      <c r="AAR46" s="18"/>
      <c r="AAS46" s="18"/>
      <c r="AAT46" s="18"/>
      <c r="AAU46" s="18"/>
      <c r="AAV46" s="18"/>
      <c r="AAW46" s="18"/>
      <c r="AAX46" s="18"/>
      <c r="AAY46" s="18"/>
      <c r="AAZ46" s="18"/>
      <c r="ABA46" s="18"/>
      <c r="ABB46" s="18"/>
      <c r="ABC46" s="18"/>
      <c r="ABD46" s="18"/>
      <c r="ABE46" s="18"/>
      <c r="ABF46" s="18"/>
      <c r="ABG46" s="18"/>
      <c r="ABH46" s="18"/>
      <c r="ABI46" s="18"/>
      <c r="ABJ46" s="18"/>
      <c r="ABK46" s="18"/>
      <c r="ABL46" s="18"/>
      <c r="ABM46" s="18"/>
      <c r="ABN46" s="18"/>
      <c r="ABO46" s="18"/>
      <c r="ABP46" s="18"/>
      <c r="ABQ46" s="18"/>
      <c r="ABR46" s="18"/>
      <c r="ABS46" s="18"/>
      <c r="ABT46" s="18"/>
      <c r="ABU46" s="18"/>
      <c r="ABV46" s="18"/>
      <c r="ABW46" s="18"/>
      <c r="ABX46" s="18"/>
      <c r="ABY46" s="18"/>
      <c r="ABZ46" s="18"/>
      <c r="ACA46" s="18"/>
      <c r="ACB46" s="18"/>
      <c r="ACC46" s="18"/>
      <c r="ACD46" s="18"/>
      <c r="ACE46" s="18"/>
      <c r="ACF46" s="18"/>
      <c r="ACG46" s="18"/>
      <c r="ACH46" s="18"/>
      <c r="ACI46" s="18"/>
      <c r="ACJ46" s="18"/>
      <c r="ACK46" s="18"/>
      <c r="ACL46" s="18"/>
      <c r="ACM46" s="18"/>
      <c r="ACN46" s="18"/>
      <c r="ACO46" s="18"/>
      <c r="ACP46" s="18"/>
      <c r="ACQ46" s="18"/>
      <c r="ACR46" s="18"/>
      <c r="ACS46" s="18"/>
      <c r="ACT46" s="18"/>
      <c r="ACU46" s="18"/>
      <c r="ACV46" s="18"/>
      <c r="ACW46" s="18"/>
      <c r="ACX46" s="18"/>
      <c r="ACY46" s="18"/>
      <c r="ACZ46" s="18"/>
      <c r="ADA46" s="18"/>
      <c r="ADB46" s="18"/>
      <c r="ADC46" s="18"/>
      <c r="ADD46" s="18"/>
      <c r="ADE46" s="18"/>
      <c r="ADF46" s="18"/>
      <c r="ADG46" s="18"/>
      <c r="ADH46" s="18"/>
      <c r="ADI46" s="18"/>
      <c r="ADJ46" s="18"/>
      <c r="ADK46" s="18"/>
      <c r="ADL46" s="18"/>
      <c r="ADM46" s="18"/>
      <c r="ADN46" s="18"/>
      <c r="ADO46" s="18"/>
      <c r="ADP46" s="18"/>
      <c r="ADQ46" s="18"/>
      <c r="ADR46" s="18"/>
      <c r="ADS46" s="18"/>
      <c r="ADT46" s="18"/>
      <c r="ADU46" s="18"/>
      <c r="ADV46" s="18"/>
      <c r="ADW46" s="18"/>
      <c r="ADX46" s="18"/>
      <c r="ADY46" s="18"/>
      <c r="ADZ46" s="18"/>
      <c r="AEA46" s="18"/>
      <c r="AEB46" s="18"/>
      <c r="AEC46" s="18"/>
      <c r="AED46" s="18"/>
      <c r="AEE46" s="18"/>
      <c r="AEF46" s="18"/>
      <c r="AEG46" s="18"/>
      <c r="AEH46" s="18"/>
      <c r="AEI46" s="18"/>
      <c r="AEJ46" s="18"/>
      <c r="AEK46" s="18"/>
      <c r="AEL46" s="18"/>
      <c r="AEM46" s="18"/>
      <c r="AEN46" s="18"/>
      <c r="AEO46" s="18"/>
      <c r="AEP46" s="18"/>
      <c r="AEQ46" s="18"/>
      <c r="AER46" s="18"/>
      <c r="AES46" s="18"/>
      <c r="AET46" s="18"/>
      <c r="AEU46" s="18"/>
      <c r="AEV46" s="18"/>
      <c r="AEW46" s="18"/>
      <c r="AEX46" s="18"/>
      <c r="AEY46" s="18"/>
      <c r="AEZ46" s="18"/>
      <c r="AFA46" s="18"/>
      <c r="AFB46" s="18"/>
      <c r="AFC46" s="18"/>
      <c r="AFD46" s="18"/>
      <c r="AFE46" s="18"/>
      <c r="AFF46" s="18"/>
      <c r="AFG46" s="18"/>
      <c r="AFH46" s="18"/>
      <c r="AFI46" s="18"/>
      <c r="AFJ46" s="18"/>
      <c r="AFK46" s="18"/>
      <c r="AFL46" s="18"/>
      <c r="AFM46" s="18"/>
      <c r="AFN46" s="18"/>
      <c r="AFO46" s="18"/>
      <c r="AFP46" s="18"/>
      <c r="AFQ46" s="18"/>
      <c r="AFR46" s="18"/>
      <c r="AFS46" s="18"/>
      <c r="AFT46" s="18"/>
      <c r="AFU46" s="18"/>
      <c r="AFV46" s="18"/>
      <c r="AFW46" s="18"/>
      <c r="AFX46" s="18"/>
      <c r="AFY46" s="18"/>
      <c r="AFZ46" s="18"/>
      <c r="AGA46" s="18"/>
      <c r="AGB46" s="18"/>
      <c r="AGC46" s="18"/>
      <c r="AGD46" s="18"/>
      <c r="AGE46" s="18"/>
      <c r="AGF46" s="18"/>
      <c r="AGG46" s="18"/>
      <c r="AGH46" s="18"/>
      <c r="AGI46" s="18"/>
      <c r="AGJ46" s="18"/>
      <c r="AGK46" s="18"/>
      <c r="AGL46" s="18"/>
      <c r="AGM46" s="18"/>
      <c r="AGN46" s="18"/>
      <c r="AGO46" s="18"/>
      <c r="AGP46" s="18"/>
      <c r="AGQ46" s="18"/>
      <c r="AGR46" s="18"/>
      <c r="AGS46" s="18"/>
      <c r="AGT46" s="18"/>
      <c r="AGU46" s="18"/>
      <c r="AGV46" s="18"/>
      <c r="AGW46" s="18"/>
      <c r="AGX46" s="18"/>
      <c r="AGY46" s="18"/>
      <c r="AGZ46" s="18"/>
      <c r="AHA46" s="18"/>
      <c r="AHB46" s="18"/>
      <c r="AHC46" s="18"/>
      <c r="AHD46" s="18"/>
      <c r="AHE46" s="18"/>
      <c r="AHF46" s="18"/>
      <c r="AHG46" s="18"/>
      <c r="AHH46" s="18"/>
      <c r="AHI46" s="18"/>
      <c r="AHJ46" s="18"/>
      <c r="AHK46" s="18"/>
      <c r="AHL46" s="18"/>
      <c r="AHM46" s="18"/>
      <c r="AHN46" s="18"/>
      <c r="AHO46" s="18"/>
      <c r="AHP46" s="18"/>
      <c r="AHQ46" s="18"/>
      <c r="AHR46" s="18"/>
      <c r="AHS46" s="18"/>
      <c r="AHT46" s="18"/>
      <c r="AHU46" s="18"/>
      <c r="AHV46" s="18"/>
      <c r="AHW46" s="18"/>
      <c r="AHX46" s="18"/>
      <c r="AHY46" s="18"/>
      <c r="AHZ46" s="18"/>
      <c r="AIA46" s="18"/>
      <c r="AIB46" s="18"/>
      <c r="AIC46" s="18"/>
      <c r="AID46" s="18"/>
      <c r="AIE46" s="18"/>
      <c r="AIF46" s="18"/>
      <c r="AIG46" s="18"/>
      <c r="AIH46" s="18"/>
      <c r="AII46" s="18"/>
      <c r="AIJ46" s="18"/>
      <c r="AIK46" s="18"/>
      <c r="AIL46" s="18"/>
      <c r="AIM46" s="18"/>
      <c r="AIN46" s="18"/>
      <c r="AIO46" s="18"/>
      <c r="AIP46" s="18"/>
      <c r="AIQ46" s="18"/>
      <c r="AIR46" s="18"/>
      <c r="AIS46" s="18"/>
      <c r="AIT46" s="18"/>
      <c r="AIU46" s="18"/>
      <c r="AIV46" s="18"/>
      <c r="AIW46" s="18"/>
      <c r="AIX46" s="18"/>
      <c r="AIY46" s="18"/>
      <c r="AIZ46" s="18"/>
      <c r="AJA46" s="18"/>
      <c r="AJB46" s="18"/>
      <c r="AJC46" s="18"/>
      <c r="AJD46" s="18"/>
      <c r="AJE46" s="18"/>
      <c r="AJF46" s="18"/>
      <c r="AJG46" s="18"/>
      <c r="AJH46" s="18"/>
      <c r="AJI46" s="18"/>
      <c r="AJJ46" s="18"/>
      <c r="AJK46" s="18"/>
      <c r="AJL46" s="18"/>
      <c r="AJM46" s="18"/>
      <c r="AJN46" s="18"/>
      <c r="AJO46" s="18"/>
      <c r="AJP46" s="18"/>
      <c r="AJQ46" s="18"/>
      <c r="AJR46" s="18"/>
      <c r="AJS46" s="18"/>
      <c r="AJT46" s="18"/>
      <c r="AJU46" s="18"/>
      <c r="AJV46" s="18"/>
      <c r="AJW46" s="18"/>
      <c r="AJX46" s="18"/>
      <c r="AJY46" s="18"/>
      <c r="AJZ46" s="18"/>
      <c r="AKA46" s="18"/>
      <c r="AKB46" s="18"/>
      <c r="AKC46" s="18"/>
      <c r="AKD46" s="18"/>
      <c r="AKE46" s="18"/>
      <c r="AKF46" s="18"/>
      <c r="AKG46" s="18"/>
      <c r="AKH46" s="18"/>
      <c r="AKI46" s="18"/>
      <c r="AKJ46" s="18"/>
      <c r="AKK46" s="18"/>
      <c r="AKL46" s="18"/>
      <c r="AKM46" s="18"/>
      <c r="AKN46" s="18"/>
      <c r="AKO46" s="18"/>
      <c r="AKP46" s="18"/>
      <c r="AKQ46" s="18"/>
      <c r="AKR46" s="18"/>
      <c r="AKS46" s="18"/>
      <c r="AKT46" s="18"/>
      <c r="AKU46" s="18"/>
      <c r="AKV46" s="18"/>
      <c r="AKW46" s="18"/>
      <c r="AKX46" s="18"/>
      <c r="AKY46" s="18"/>
      <c r="AKZ46" s="18"/>
      <c r="ALA46" s="18"/>
      <c r="ALB46" s="18"/>
      <c r="ALC46" s="18"/>
      <c r="ALD46" s="18"/>
      <c r="ALE46" s="18"/>
      <c r="ALF46" s="18"/>
      <c r="ALG46" s="18"/>
      <c r="ALH46" s="18"/>
      <c r="ALI46" s="18"/>
      <c r="ALJ46" s="18"/>
      <c r="ALK46" s="18"/>
      <c r="ALL46" s="18"/>
      <c r="ALM46" s="18"/>
      <c r="ALN46" s="18"/>
      <c r="ALO46" s="18"/>
      <c r="ALP46" s="18"/>
      <c r="ALQ46" s="18"/>
      <c r="ALR46" s="18"/>
      <c r="ALS46" s="18"/>
      <c r="ALT46" s="18"/>
      <c r="ALU46" s="18"/>
      <c r="ALV46" s="18"/>
      <c r="ALW46" s="18"/>
      <c r="ALX46" s="18"/>
      <c r="ALY46" s="18"/>
      <c r="ALZ46" s="18"/>
      <c r="AMA46" s="18"/>
      <c r="AMB46" s="18"/>
      <c r="AMC46" s="18"/>
      <c r="AMD46" s="18"/>
      <c r="AME46" s="18"/>
      <c r="AMF46" s="18"/>
      <c r="AMG46" s="18"/>
      <c r="AMH46" s="18"/>
      <c r="AMI46" s="18"/>
      <c r="AMJ46" s="18"/>
      <c r="AMK46" s="18"/>
      <c r="AML46" s="18"/>
      <c r="AMM46" s="18"/>
      <c r="AMN46" s="18"/>
      <c r="AMO46" s="18"/>
      <c r="AMP46" s="18"/>
      <c r="AMQ46" s="18"/>
      <c r="AMR46" s="18"/>
      <c r="AMS46" s="18"/>
      <c r="AMT46" s="18"/>
      <c r="AMU46" s="18"/>
      <c r="AMV46" s="18"/>
      <c r="AMW46" s="18"/>
      <c r="AMX46" s="18"/>
      <c r="AMY46" s="18"/>
      <c r="AMZ46" s="18"/>
      <c r="ANA46" s="18"/>
      <c r="ANB46" s="18"/>
      <c r="ANC46" s="18"/>
      <c r="AND46" s="18"/>
      <c r="ANE46" s="18"/>
      <c r="ANF46" s="18"/>
      <c r="ANG46" s="18"/>
      <c r="ANH46" s="18"/>
      <c r="ANI46" s="18"/>
      <c r="ANJ46" s="18"/>
      <c r="ANK46" s="18"/>
      <c r="ANL46" s="18"/>
      <c r="ANM46" s="18"/>
      <c r="ANN46" s="18"/>
      <c r="ANO46" s="18"/>
      <c r="ANP46" s="18"/>
      <c r="ANQ46" s="18"/>
      <c r="ANR46" s="18"/>
      <c r="ANS46" s="18"/>
      <c r="ANT46" s="18"/>
      <c r="ANU46" s="18"/>
      <c r="ANV46" s="18"/>
      <c r="ANW46" s="18"/>
      <c r="ANX46" s="18"/>
      <c r="ANY46" s="18"/>
      <c r="ANZ46" s="18"/>
      <c r="AOA46" s="18"/>
      <c r="AOB46" s="18"/>
      <c r="AOC46" s="18"/>
      <c r="AOD46" s="18"/>
      <c r="AOE46" s="18"/>
      <c r="AOF46" s="18"/>
      <c r="AOG46" s="18"/>
      <c r="AOH46" s="18"/>
      <c r="AOI46" s="18"/>
      <c r="AOJ46" s="18"/>
      <c r="AOK46" s="18"/>
      <c r="AOL46" s="18"/>
      <c r="AOM46" s="18"/>
      <c r="AON46" s="18"/>
      <c r="AOO46" s="18"/>
      <c r="AOP46" s="18"/>
      <c r="AOQ46" s="18"/>
      <c r="AOR46" s="18"/>
      <c r="AOS46" s="18"/>
      <c r="AOT46" s="18"/>
      <c r="AOU46" s="18"/>
      <c r="AOV46" s="18"/>
      <c r="AOW46" s="18"/>
      <c r="AOX46" s="18"/>
      <c r="AOY46" s="18"/>
      <c r="AOZ46" s="18"/>
      <c r="APA46" s="18"/>
      <c r="APB46" s="18"/>
      <c r="APC46" s="18"/>
      <c r="APD46" s="18"/>
      <c r="APE46" s="18"/>
      <c r="APF46" s="18"/>
      <c r="APG46" s="18"/>
      <c r="APH46" s="18"/>
      <c r="API46" s="18"/>
      <c r="APJ46" s="18"/>
      <c r="APK46" s="18"/>
      <c r="APL46" s="18"/>
      <c r="APM46" s="18"/>
      <c r="APN46" s="18"/>
      <c r="APO46" s="18"/>
      <c r="APP46" s="18"/>
      <c r="APQ46" s="18"/>
      <c r="APR46" s="18"/>
      <c r="APS46" s="18"/>
      <c r="APT46" s="18"/>
      <c r="APU46" s="18"/>
      <c r="APV46" s="18"/>
      <c r="APW46" s="18"/>
      <c r="APX46" s="18"/>
      <c r="APY46" s="18"/>
      <c r="APZ46" s="18"/>
      <c r="AQA46" s="18"/>
      <c r="AQB46" s="18"/>
      <c r="AQC46" s="18"/>
      <c r="AQD46" s="18"/>
      <c r="AQE46" s="18"/>
      <c r="AQF46" s="18"/>
      <c r="AQG46" s="18"/>
      <c r="AQH46" s="18"/>
      <c r="AQI46" s="18"/>
      <c r="AQJ46" s="18"/>
      <c r="AQK46" s="18"/>
      <c r="AQL46" s="18"/>
      <c r="AQM46" s="18"/>
      <c r="AQN46" s="18"/>
      <c r="AQO46" s="18"/>
      <c r="AQP46" s="18"/>
      <c r="AQQ46" s="18"/>
      <c r="AQR46" s="18"/>
      <c r="AQS46" s="18"/>
      <c r="AQT46" s="18"/>
      <c r="AQU46" s="18"/>
      <c r="AQV46" s="18"/>
      <c r="AQW46" s="18"/>
      <c r="AQX46" s="18"/>
      <c r="AQY46" s="18"/>
      <c r="AQZ46" s="18"/>
      <c r="ARA46" s="18"/>
      <c r="ARB46" s="18"/>
      <c r="ARC46" s="18"/>
      <c r="ARD46" s="18"/>
      <c r="ARE46" s="18"/>
      <c r="ARF46" s="18"/>
      <c r="ARG46" s="18"/>
      <c r="ARH46" s="18"/>
      <c r="ARI46" s="18"/>
      <c r="ARJ46" s="18"/>
      <c r="ARK46" s="18"/>
      <c r="ARL46" s="18"/>
      <c r="ARM46" s="18"/>
      <c r="ARN46" s="18"/>
      <c r="ARO46" s="18"/>
      <c r="ARP46" s="18"/>
      <c r="ARQ46" s="18"/>
      <c r="ARR46" s="18"/>
      <c r="ARS46" s="18"/>
      <c r="ART46" s="18"/>
      <c r="ARU46" s="18"/>
      <c r="ARV46" s="18"/>
      <c r="ARW46" s="18"/>
      <c r="ARX46" s="18"/>
      <c r="ARY46" s="18"/>
      <c r="ARZ46" s="18"/>
      <c r="ASA46" s="18"/>
      <c r="ASB46" s="18"/>
      <c r="ASC46" s="18"/>
      <c r="ASD46" s="18"/>
      <c r="ASE46" s="18"/>
      <c r="ASF46" s="18"/>
      <c r="ASG46" s="18"/>
      <c r="ASH46" s="18"/>
      <c r="ASI46" s="18"/>
      <c r="ASJ46" s="18"/>
      <c r="ASK46" s="18"/>
      <c r="ASL46" s="18"/>
      <c r="ASM46" s="18"/>
      <c r="ASN46" s="18"/>
      <c r="ASO46" s="18"/>
      <c r="ASP46" s="18"/>
      <c r="ASQ46" s="18"/>
      <c r="ASR46" s="18"/>
      <c r="ASS46" s="18"/>
      <c r="AST46" s="18"/>
      <c r="ASU46" s="18"/>
      <c r="ASV46" s="18"/>
      <c r="ASW46" s="18"/>
      <c r="ASX46" s="18"/>
      <c r="ASY46" s="18"/>
      <c r="ASZ46" s="18"/>
      <c r="ATA46" s="18"/>
      <c r="ATB46" s="18"/>
      <c r="ATC46" s="18"/>
      <c r="ATD46" s="18"/>
      <c r="ATE46" s="18"/>
      <c r="ATF46" s="18"/>
      <c r="ATG46" s="18"/>
      <c r="ATH46" s="18"/>
      <c r="ATI46" s="18"/>
      <c r="ATJ46" s="18"/>
      <c r="ATK46" s="18"/>
      <c r="ATL46" s="18"/>
      <c r="ATM46" s="18"/>
      <c r="ATN46" s="18"/>
      <c r="ATO46" s="18"/>
      <c r="ATP46" s="18"/>
      <c r="ATQ46" s="18"/>
      <c r="ATR46" s="18"/>
      <c r="ATS46" s="18"/>
      <c r="ATT46" s="18"/>
      <c r="ATU46" s="18"/>
      <c r="ATV46" s="18"/>
      <c r="ATW46" s="18"/>
      <c r="ATX46" s="18"/>
      <c r="ATY46" s="18"/>
      <c r="ATZ46" s="18"/>
      <c r="AUA46" s="18"/>
      <c r="AUB46" s="18"/>
      <c r="AUC46" s="18"/>
      <c r="AUD46" s="18"/>
      <c r="AUE46" s="18"/>
      <c r="AUF46" s="18"/>
      <c r="AUG46" s="18"/>
      <c r="AUH46" s="18"/>
      <c r="AUI46" s="18"/>
      <c r="AUJ46" s="18"/>
      <c r="AUK46" s="18"/>
      <c r="AUL46" s="18"/>
      <c r="AUM46" s="18"/>
      <c r="AUN46" s="18"/>
      <c r="AUO46" s="18"/>
      <c r="AUP46" s="18"/>
      <c r="AUQ46" s="18"/>
      <c r="AUR46" s="18"/>
      <c r="AUS46" s="18"/>
      <c r="AUT46" s="18"/>
      <c r="AUU46" s="18"/>
      <c r="AUV46" s="18"/>
      <c r="AUW46" s="18"/>
      <c r="AUX46" s="18"/>
      <c r="AUY46" s="18"/>
      <c r="AUZ46" s="18"/>
      <c r="AVA46" s="18"/>
      <c r="AVB46" s="18"/>
      <c r="AVC46" s="18"/>
      <c r="AVD46" s="18"/>
      <c r="AVE46" s="18"/>
      <c r="AVF46" s="18"/>
      <c r="AVG46" s="18"/>
      <c r="AVH46" s="18"/>
      <c r="AVI46" s="18"/>
      <c r="AVJ46" s="18"/>
      <c r="AVK46" s="18"/>
      <c r="AVL46" s="18"/>
      <c r="AVM46" s="18"/>
      <c r="AVN46" s="18"/>
      <c r="AVO46" s="18"/>
      <c r="AVP46" s="18"/>
      <c r="AVQ46" s="18"/>
      <c r="AVR46" s="18"/>
      <c r="AVS46" s="18"/>
      <c r="AVT46" s="18"/>
      <c r="AVU46" s="18"/>
      <c r="AVV46" s="18"/>
      <c r="AVW46" s="18"/>
      <c r="AVX46" s="18"/>
      <c r="AVY46" s="18"/>
      <c r="AVZ46" s="18"/>
      <c r="AWA46" s="18"/>
      <c r="AWB46" s="18"/>
      <c r="AWC46" s="18"/>
      <c r="AWD46" s="18"/>
      <c r="AWE46" s="18"/>
      <c r="AWF46" s="18"/>
      <c r="AWG46" s="18"/>
      <c r="AWH46" s="18"/>
      <c r="AWI46" s="18"/>
      <c r="AWJ46" s="18"/>
      <c r="AWK46" s="18"/>
      <c r="AWL46" s="18"/>
      <c r="AWM46" s="18"/>
      <c r="AWN46" s="18"/>
      <c r="AWO46" s="18"/>
      <c r="AWP46" s="18"/>
      <c r="AWQ46" s="18"/>
      <c r="AWR46" s="18"/>
      <c r="AWS46" s="18"/>
      <c r="AWT46" s="18"/>
      <c r="AWU46" s="18"/>
      <c r="AWV46" s="18"/>
      <c r="AWW46" s="18"/>
      <c r="AWX46" s="18"/>
      <c r="AWY46" s="18"/>
      <c r="AWZ46" s="18"/>
      <c r="AXA46" s="18"/>
      <c r="AXB46" s="18"/>
      <c r="AXC46" s="18"/>
      <c r="AXD46" s="18"/>
      <c r="AXE46" s="18"/>
      <c r="AXF46" s="18"/>
      <c r="AXG46" s="18"/>
      <c r="AXH46" s="18"/>
      <c r="AXI46" s="18"/>
      <c r="AXJ46" s="18"/>
      <c r="AXK46" s="18"/>
      <c r="AXL46" s="18"/>
      <c r="AXM46" s="18"/>
      <c r="AXN46" s="18"/>
      <c r="AXO46" s="18"/>
      <c r="AXP46" s="18"/>
      <c r="AXQ46" s="18"/>
      <c r="AXR46" s="18"/>
      <c r="AXS46" s="18"/>
      <c r="AXT46" s="18"/>
      <c r="AXU46" s="18"/>
      <c r="AXV46" s="18"/>
      <c r="AXW46" s="18"/>
      <c r="AXX46" s="18"/>
      <c r="AXY46" s="18"/>
      <c r="AXZ46" s="18"/>
      <c r="AYA46" s="18"/>
      <c r="AYB46" s="18"/>
      <c r="AYC46" s="18"/>
      <c r="AYD46" s="18"/>
      <c r="AYE46" s="18"/>
      <c r="AYF46" s="18"/>
      <c r="AYG46" s="18"/>
      <c r="AYH46" s="18"/>
      <c r="AYI46" s="18"/>
      <c r="AYJ46" s="18"/>
      <c r="AYK46" s="18"/>
      <c r="AYL46" s="18"/>
      <c r="AYM46" s="18"/>
      <c r="AYN46" s="18"/>
      <c r="AYO46" s="18"/>
      <c r="AYP46" s="18"/>
      <c r="AYQ46" s="18"/>
      <c r="AYR46" s="18"/>
      <c r="AYS46" s="18"/>
      <c r="AYT46" s="18"/>
      <c r="AYU46" s="18"/>
      <c r="AYV46" s="18"/>
      <c r="AYW46" s="18"/>
      <c r="AYX46" s="18"/>
      <c r="AYY46" s="18"/>
      <c r="AYZ46" s="18"/>
      <c r="AZA46" s="18"/>
      <c r="AZB46" s="18"/>
      <c r="AZC46" s="18"/>
      <c r="AZD46" s="18"/>
      <c r="AZE46" s="18"/>
      <c r="AZF46" s="18"/>
      <c r="AZG46" s="18"/>
      <c r="AZH46" s="18"/>
      <c r="AZI46" s="18"/>
      <c r="AZJ46" s="18"/>
      <c r="AZK46" s="18"/>
      <c r="AZL46" s="18"/>
      <c r="AZM46" s="18"/>
      <c r="AZN46" s="18"/>
      <c r="AZO46" s="18"/>
      <c r="AZP46" s="18"/>
      <c r="AZQ46" s="18"/>
      <c r="AZR46" s="18"/>
      <c r="AZS46" s="18"/>
      <c r="AZT46" s="18"/>
      <c r="AZU46" s="18"/>
      <c r="AZV46" s="18"/>
      <c r="AZW46" s="18"/>
      <c r="AZX46" s="18"/>
      <c r="AZY46" s="18"/>
      <c r="AZZ46" s="18"/>
      <c r="BAA46" s="18"/>
      <c r="BAB46" s="18"/>
      <c r="BAC46" s="18"/>
      <c r="BAD46" s="18"/>
      <c r="BAE46" s="18"/>
      <c r="BAF46" s="18"/>
      <c r="BAG46" s="18"/>
      <c r="BAH46" s="18"/>
      <c r="BAI46" s="18"/>
      <c r="BAJ46" s="18"/>
      <c r="BAK46" s="18"/>
      <c r="BAL46" s="18"/>
      <c r="BAM46" s="18"/>
      <c r="BAN46" s="18"/>
      <c r="BAO46" s="18"/>
      <c r="BAP46" s="18"/>
      <c r="BAQ46" s="18"/>
      <c r="BAR46" s="18"/>
      <c r="BAS46" s="18"/>
      <c r="BAT46" s="18"/>
      <c r="BAU46" s="18"/>
      <c r="BAV46" s="18"/>
      <c r="BAW46" s="18"/>
      <c r="BAX46" s="18"/>
      <c r="BAY46" s="18"/>
      <c r="BAZ46" s="18"/>
      <c r="BBA46" s="18"/>
      <c r="BBB46" s="18"/>
      <c r="BBC46" s="18"/>
      <c r="BBD46" s="18"/>
      <c r="BBE46" s="18"/>
      <c r="BBF46" s="18"/>
      <c r="BBG46" s="18"/>
      <c r="BBH46" s="18"/>
      <c r="BBI46" s="18"/>
      <c r="BBJ46" s="18"/>
      <c r="BBK46" s="18"/>
      <c r="BBL46" s="18"/>
      <c r="BBM46" s="18"/>
      <c r="BBN46" s="18"/>
      <c r="BBO46" s="18"/>
      <c r="BBP46" s="18"/>
      <c r="BBQ46" s="18"/>
      <c r="BBR46" s="18"/>
      <c r="BBS46" s="18"/>
      <c r="BBT46" s="18"/>
      <c r="BBU46" s="18"/>
      <c r="BBV46" s="18"/>
      <c r="BBW46" s="18"/>
      <c r="BBX46" s="18"/>
      <c r="BBY46" s="18"/>
      <c r="BBZ46" s="18"/>
      <c r="BCA46" s="18"/>
      <c r="BCB46" s="18"/>
      <c r="BCC46" s="18"/>
      <c r="BCD46" s="18"/>
      <c r="BCE46" s="18"/>
      <c r="BCF46" s="18"/>
      <c r="BCG46" s="18"/>
      <c r="BCH46" s="18"/>
      <c r="BCI46" s="18"/>
      <c r="BCJ46" s="18"/>
      <c r="BCK46" s="18"/>
      <c r="BCL46" s="18"/>
      <c r="BCM46" s="18"/>
      <c r="BCN46" s="18"/>
      <c r="BCO46" s="18"/>
      <c r="BCP46" s="18"/>
      <c r="BCQ46" s="18"/>
      <c r="BCR46" s="18"/>
      <c r="BCS46" s="18"/>
      <c r="BCT46" s="18"/>
      <c r="BCU46" s="18"/>
      <c r="BCV46" s="18"/>
      <c r="BCW46" s="18"/>
      <c r="BCX46" s="18"/>
      <c r="BCY46" s="18"/>
      <c r="BCZ46" s="18"/>
      <c r="BDA46" s="18"/>
      <c r="BDB46" s="18"/>
      <c r="BDC46" s="18"/>
      <c r="BDD46" s="18"/>
      <c r="BDE46" s="18"/>
      <c r="BDF46" s="18"/>
      <c r="BDG46" s="18"/>
      <c r="BDH46" s="18"/>
      <c r="BDI46" s="18"/>
      <c r="BDJ46" s="18"/>
      <c r="BDK46" s="18"/>
      <c r="BDL46" s="18"/>
      <c r="BDM46" s="18"/>
      <c r="BDN46" s="18"/>
      <c r="BDO46" s="18"/>
      <c r="BDP46" s="18"/>
      <c r="BDQ46" s="18"/>
      <c r="BDR46" s="18"/>
      <c r="BDS46" s="18"/>
      <c r="BDT46" s="18"/>
      <c r="BDU46" s="18"/>
      <c r="BDV46" s="18"/>
      <c r="BDW46" s="18"/>
      <c r="BDX46" s="18"/>
      <c r="BDY46" s="18"/>
      <c r="BDZ46" s="18"/>
      <c r="BEA46" s="18"/>
      <c r="BEB46" s="18"/>
      <c r="BEC46" s="18"/>
      <c r="BED46" s="18"/>
      <c r="BEE46" s="18"/>
      <c r="BEF46" s="18"/>
      <c r="BEG46" s="18"/>
      <c r="BEH46" s="18"/>
      <c r="BEI46" s="18"/>
      <c r="BEJ46" s="18"/>
      <c r="BEK46" s="18"/>
      <c r="BEL46" s="18"/>
      <c r="BEM46" s="18"/>
      <c r="BEN46" s="18"/>
      <c r="BEO46" s="18"/>
      <c r="BEP46" s="18"/>
      <c r="BEQ46" s="18"/>
      <c r="BER46" s="18"/>
      <c r="BES46" s="18"/>
      <c r="BET46" s="18"/>
      <c r="BEU46" s="18"/>
      <c r="BEV46" s="18"/>
      <c r="BEW46" s="18"/>
      <c r="BEX46" s="18"/>
      <c r="BEY46" s="18"/>
      <c r="BEZ46" s="18"/>
      <c r="BFA46" s="18"/>
      <c r="BFB46" s="18"/>
      <c r="BFC46" s="18"/>
      <c r="BFD46" s="18"/>
      <c r="BFE46" s="18"/>
      <c r="BFF46" s="18"/>
      <c r="BFG46" s="18"/>
      <c r="BFH46" s="18"/>
      <c r="BFI46" s="18"/>
      <c r="BFJ46" s="18"/>
      <c r="BFK46" s="18"/>
      <c r="BFL46" s="18"/>
      <c r="BFM46" s="18"/>
      <c r="BFN46" s="18"/>
      <c r="BFO46" s="18"/>
      <c r="BFP46" s="18"/>
      <c r="BFQ46" s="18"/>
      <c r="BFR46" s="18"/>
      <c r="BFS46" s="18"/>
      <c r="BFT46" s="18"/>
      <c r="BFU46" s="18"/>
      <c r="BFV46" s="18"/>
      <c r="BFW46" s="18"/>
      <c r="BFX46" s="18"/>
      <c r="BFY46" s="18"/>
      <c r="BFZ46" s="18"/>
      <c r="BGA46" s="18"/>
      <c r="BGB46" s="18"/>
      <c r="BGC46" s="18"/>
      <c r="BGD46" s="18"/>
      <c r="BGE46" s="18"/>
      <c r="BGF46" s="18"/>
      <c r="BGG46" s="18"/>
      <c r="BGH46" s="18"/>
      <c r="BGI46" s="18"/>
      <c r="BGJ46" s="18"/>
      <c r="BGK46" s="18"/>
      <c r="BGL46" s="18"/>
      <c r="BGM46" s="18"/>
      <c r="BGN46" s="18"/>
      <c r="BGO46" s="18"/>
      <c r="BGP46" s="18"/>
      <c r="BGQ46" s="18"/>
      <c r="BGR46" s="18"/>
      <c r="BGS46" s="18"/>
      <c r="BGT46" s="18"/>
      <c r="BGU46" s="18"/>
      <c r="BGV46" s="18"/>
      <c r="BGW46" s="18"/>
      <c r="BGX46" s="18"/>
      <c r="BGY46" s="18"/>
      <c r="BGZ46" s="18"/>
      <c r="BHA46" s="18"/>
      <c r="BHB46" s="18"/>
      <c r="BHC46" s="18"/>
      <c r="BHD46" s="18"/>
      <c r="BHE46" s="18"/>
      <c r="BHF46" s="18"/>
      <c r="BHG46" s="18"/>
      <c r="BHH46" s="18"/>
      <c r="BHI46" s="18"/>
      <c r="BHJ46" s="18"/>
      <c r="BHK46" s="18"/>
      <c r="BHL46" s="18"/>
      <c r="BHM46" s="18"/>
      <c r="BHN46" s="18"/>
      <c r="BHO46" s="18"/>
      <c r="BHP46" s="18"/>
      <c r="BHQ46" s="18"/>
      <c r="BHR46" s="18"/>
      <c r="BHS46" s="18"/>
      <c r="BHT46" s="18"/>
      <c r="BHU46" s="18"/>
      <c r="BHV46" s="18"/>
      <c r="BHW46" s="18"/>
      <c r="BHX46" s="18"/>
      <c r="BHY46" s="18"/>
      <c r="BHZ46" s="18"/>
      <c r="BIA46" s="18"/>
      <c r="BIB46" s="18"/>
      <c r="BIC46" s="18"/>
      <c r="BID46" s="18"/>
      <c r="BIE46" s="18"/>
      <c r="BIF46" s="18"/>
      <c r="BIG46" s="18"/>
      <c r="BIH46" s="18"/>
      <c r="BII46" s="18"/>
      <c r="BIJ46" s="18"/>
      <c r="BIK46" s="18"/>
      <c r="BIL46" s="18"/>
      <c r="BIM46" s="18"/>
      <c r="BIN46" s="18"/>
      <c r="BIO46" s="18"/>
      <c r="BIP46" s="18"/>
      <c r="BIQ46" s="18"/>
      <c r="BIR46" s="18"/>
      <c r="BIS46" s="18"/>
      <c r="BIT46" s="18"/>
      <c r="BIU46" s="18"/>
      <c r="BIV46" s="18"/>
      <c r="BIW46" s="18"/>
      <c r="BIX46" s="18"/>
      <c r="BIY46" s="18"/>
      <c r="BIZ46" s="18"/>
      <c r="BJA46" s="18"/>
      <c r="BJB46" s="18"/>
      <c r="BJC46" s="18"/>
      <c r="BJD46" s="18"/>
      <c r="BJE46" s="18"/>
      <c r="BJF46" s="18"/>
      <c r="BJG46" s="18"/>
      <c r="BJH46" s="18"/>
      <c r="BJI46" s="18"/>
      <c r="BJJ46" s="18"/>
      <c r="BJK46" s="18"/>
      <c r="BJL46" s="18"/>
      <c r="BJM46" s="18"/>
      <c r="BJN46" s="18"/>
      <c r="BJO46" s="18"/>
      <c r="BJP46" s="18"/>
      <c r="BJQ46" s="18"/>
      <c r="BJR46" s="18"/>
      <c r="BJS46" s="18"/>
      <c r="BJT46" s="18"/>
      <c r="BJU46" s="18"/>
      <c r="BJV46" s="18"/>
      <c r="BJW46" s="18"/>
      <c r="BJX46" s="18"/>
      <c r="BJY46" s="18"/>
      <c r="BJZ46" s="18"/>
      <c r="BKA46" s="18"/>
      <c r="BKB46" s="18"/>
      <c r="BKC46" s="18"/>
      <c r="BKD46" s="18"/>
      <c r="BKE46" s="18"/>
      <c r="BKF46" s="18"/>
      <c r="BKG46" s="18"/>
      <c r="BKH46" s="18"/>
      <c r="BKI46" s="18"/>
      <c r="BKJ46" s="18"/>
      <c r="BKK46" s="18"/>
      <c r="BKL46" s="18"/>
      <c r="BKM46" s="18"/>
      <c r="BKN46" s="18"/>
      <c r="BKO46" s="18"/>
      <c r="BKP46" s="18"/>
      <c r="BKQ46" s="18"/>
      <c r="BKR46" s="18"/>
      <c r="BKS46" s="18"/>
      <c r="BKT46" s="18"/>
      <c r="BKU46" s="18"/>
      <c r="BKV46" s="18"/>
      <c r="BKW46" s="18"/>
      <c r="BKX46" s="18"/>
      <c r="BKY46" s="18"/>
      <c r="BKZ46" s="18"/>
      <c r="BLA46" s="18"/>
      <c r="BLB46" s="18"/>
      <c r="BLC46" s="18"/>
      <c r="BLD46" s="18"/>
      <c r="BLE46" s="18"/>
      <c r="BLF46" s="18"/>
      <c r="BLG46" s="18"/>
      <c r="BLH46" s="18"/>
      <c r="BLI46" s="18"/>
      <c r="BLJ46" s="18"/>
      <c r="BLK46" s="18"/>
      <c r="BLL46" s="18"/>
      <c r="BLM46" s="18"/>
      <c r="BLN46" s="18"/>
      <c r="BLO46" s="18"/>
      <c r="BLP46" s="18"/>
      <c r="BLQ46" s="18"/>
      <c r="BLR46" s="18"/>
      <c r="BLS46" s="18"/>
      <c r="BLT46" s="18"/>
      <c r="BLU46" s="18"/>
      <c r="BLV46" s="18"/>
      <c r="BLW46" s="18"/>
      <c r="BLX46" s="18"/>
      <c r="BLY46" s="18"/>
      <c r="BLZ46" s="18"/>
      <c r="BMA46" s="18"/>
      <c r="BMB46" s="18"/>
      <c r="BMC46" s="18"/>
      <c r="BMD46" s="18"/>
      <c r="BME46" s="18"/>
      <c r="BMF46" s="18"/>
      <c r="BMG46" s="18"/>
      <c r="BMH46" s="18"/>
      <c r="BMI46" s="18"/>
      <c r="BMJ46" s="18"/>
      <c r="BMK46" s="18"/>
      <c r="BML46" s="18"/>
      <c r="BMM46" s="18"/>
      <c r="BMN46" s="18"/>
      <c r="BMO46" s="18"/>
      <c r="BMP46" s="18"/>
      <c r="BMQ46" s="18"/>
      <c r="BMR46" s="18"/>
      <c r="BMS46" s="18"/>
      <c r="BMT46" s="18"/>
      <c r="BMU46" s="18"/>
      <c r="BMV46" s="18"/>
      <c r="BMW46" s="18"/>
      <c r="BMX46" s="18"/>
      <c r="BMY46" s="18"/>
      <c r="BMZ46" s="18"/>
      <c r="BNA46" s="18"/>
      <c r="BNB46" s="18"/>
      <c r="BNC46" s="18"/>
      <c r="BND46" s="18"/>
      <c r="BNE46" s="18"/>
      <c r="BNF46" s="18"/>
      <c r="BNG46" s="18"/>
      <c r="BNH46" s="18"/>
      <c r="BNI46" s="18"/>
      <c r="BNJ46" s="18"/>
      <c r="BNK46" s="18"/>
      <c r="BNL46" s="18"/>
      <c r="BNM46" s="18"/>
      <c r="BNN46" s="18"/>
      <c r="BNO46" s="18"/>
      <c r="BNP46" s="18"/>
      <c r="BNQ46" s="18"/>
      <c r="BNR46" s="18"/>
      <c r="BNS46" s="18"/>
      <c r="BNT46" s="18"/>
      <c r="BNU46" s="18"/>
      <c r="BNV46" s="18"/>
      <c r="BNW46" s="18"/>
      <c r="BNX46" s="18"/>
      <c r="BNY46" s="18"/>
      <c r="BNZ46" s="18"/>
      <c r="BOA46" s="18"/>
      <c r="BOB46" s="18"/>
      <c r="BOC46" s="18"/>
      <c r="BOD46" s="18"/>
      <c r="BOE46" s="18"/>
      <c r="BOF46" s="18"/>
      <c r="BOG46" s="18"/>
      <c r="BOH46" s="18"/>
      <c r="BOI46" s="18"/>
      <c r="BOJ46" s="18"/>
      <c r="BOK46" s="18"/>
      <c r="BOL46" s="18"/>
      <c r="BOM46" s="18"/>
      <c r="BON46" s="18"/>
      <c r="BOO46" s="18"/>
      <c r="BOP46" s="18"/>
      <c r="BOQ46" s="18"/>
      <c r="BOR46" s="18"/>
      <c r="BOS46" s="18"/>
      <c r="BOT46" s="18"/>
      <c r="BOU46" s="18"/>
      <c r="BOV46" s="18"/>
      <c r="BOW46" s="18"/>
      <c r="BOX46" s="18"/>
      <c r="BOY46" s="18"/>
      <c r="BOZ46" s="18"/>
      <c r="BPA46" s="18"/>
      <c r="BPB46" s="18"/>
      <c r="BPC46" s="18"/>
      <c r="BPD46" s="18"/>
      <c r="BPE46" s="18"/>
      <c r="BPF46" s="18"/>
      <c r="BPG46" s="18"/>
      <c r="BPH46" s="18"/>
      <c r="BPI46" s="18"/>
      <c r="BPJ46" s="18"/>
      <c r="BPK46" s="18"/>
      <c r="BPL46" s="18"/>
      <c r="BPM46" s="18"/>
      <c r="BPN46" s="18"/>
      <c r="BPO46" s="18"/>
      <c r="BPP46" s="18"/>
      <c r="BPQ46" s="18"/>
      <c r="BPR46" s="18"/>
      <c r="BPS46" s="18"/>
      <c r="BPT46" s="18"/>
      <c r="BPU46" s="18"/>
      <c r="BPV46" s="18"/>
      <c r="BPW46" s="18"/>
      <c r="BPX46" s="18"/>
      <c r="BPY46" s="18"/>
      <c r="BPZ46" s="18"/>
      <c r="BQA46" s="18"/>
      <c r="BQB46" s="18"/>
      <c r="BQC46" s="18"/>
      <c r="BQD46" s="18"/>
      <c r="BQE46" s="18"/>
      <c r="BQF46" s="18"/>
      <c r="BQG46" s="18"/>
      <c r="BQH46" s="18"/>
      <c r="BQI46" s="18"/>
      <c r="BQJ46" s="18"/>
      <c r="BQK46" s="18"/>
      <c r="BQL46" s="18"/>
      <c r="BQM46" s="18"/>
      <c r="BQN46" s="18"/>
      <c r="BQO46" s="18"/>
      <c r="BQP46" s="18"/>
      <c r="BQQ46" s="18"/>
      <c r="BQR46" s="18"/>
      <c r="BQS46" s="18"/>
      <c r="BQT46" s="18"/>
      <c r="BQU46" s="18"/>
      <c r="BQV46" s="18"/>
      <c r="BQW46" s="18"/>
      <c r="BQX46" s="18"/>
      <c r="BQY46" s="18"/>
      <c r="BQZ46" s="18"/>
      <c r="BRA46" s="18"/>
      <c r="BRB46" s="18"/>
      <c r="BRC46" s="18"/>
      <c r="BRD46" s="18"/>
      <c r="BRE46" s="18"/>
      <c r="BRF46" s="18"/>
      <c r="BRG46" s="18"/>
      <c r="BRH46" s="18"/>
      <c r="BRI46" s="18"/>
      <c r="BRJ46" s="18"/>
      <c r="BRK46" s="18"/>
      <c r="BRL46" s="18"/>
      <c r="BRM46" s="18"/>
      <c r="BRN46" s="18"/>
      <c r="BRO46" s="18"/>
      <c r="BRP46" s="18"/>
      <c r="BRQ46" s="18"/>
      <c r="BRR46" s="18"/>
      <c r="BRS46" s="18"/>
      <c r="BRT46" s="18"/>
      <c r="BRU46" s="18"/>
      <c r="BRV46" s="18"/>
      <c r="BRW46" s="18"/>
      <c r="BRX46" s="18"/>
      <c r="BRY46" s="18"/>
      <c r="BRZ46" s="18"/>
      <c r="BSA46" s="18"/>
      <c r="BSB46" s="18"/>
      <c r="BSC46" s="18"/>
      <c r="BSD46" s="18"/>
      <c r="BSE46" s="18"/>
      <c r="BSF46" s="18"/>
      <c r="BSG46" s="18"/>
      <c r="BSH46" s="18"/>
      <c r="BSI46" s="18"/>
      <c r="BSJ46" s="18"/>
      <c r="BSK46" s="18"/>
      <c r="BSL46" s="18"/>
      <c r="BSM46" s="18"/>
      <c r="BSN46" s="18"/>
      <c r="BSO46" s="18"/>
      <c r="BSP46" s="18"/>
      <c r="BSQ46" s="18"/>
      <c r="BSR46" s="18"/>
      <c r="BSS46" s="18"/>
      <c r="BST46" s="18"/>
      <c r="BSU46" s="18"/>
      <c r="BSV46" s="18"/>
      <c r="BSW46" s="18"/>
      <c r="BSX46" s="18"/>
      <c r="BSY46" s="18"/>
      <c r="BSZ46" s="18"/>
      <c r="BTA46" s="18"/>
      <c r="BTB46" s="18"/>
      <c r="BTC46" s="18"/>
      <c r="BTD46" s="18"/>
      <c r="BTE46" s="18"/>
      <c r="BTF46" s="18"/>
      <c r="BTG46" s="18"/>
      <c r="BTH46" s="18"/>
      <c r="BTI46" s="18"/>
      <c r="BTJ46" s="18"/>
      <c r="BTK46" s="18"/>
      <c r="BTL46" s="18"/>
      <c r="BTM46" s="18"/>
      <c r="BTN46" s="18"/>
      <c r="BTO46" s="18"/>
      <c r="BTP46" s="18"/>
      <c r="BTQ46" s="18"/>
      <c r="BTR46" s="18"/>
      <c r="BTS46" s="18"/>
      <c r="BTT46" s="18"/>
      <c r="BTU46" s="18"/>
      <c r="BTV46" s="18"/>
      <c r="BTW46" s="18"/>
      <c r="BTX46" s="18"/>
      <c r="BTY46" s="18"/>
      <c r="BTZ46" s="18"/>
      <c r="BUA46" s="18"/>
      <c r="BUB46" s="18"/>
      <c r="BUC46" s="18"/>
      <c r="BUD46" s="18"/>
      <c r="BUE46" s="18"/>
      <c r="BUF46" s="18"/>
      <c r="BUG46" s="18"/>
      <c r="BUH46" s="18"/>
      <c r="BUI46" s="18"/>
      <c r="BUJ46" s="18"/>
      <c r="BUK46" s="18"/>
      <c r="BUL46" s="18"/>
      <c r="BUM46" s="18"/>
      <c r="BUN46" s="18"/>
      <c r="BUO46" s="18"/>
      <c r="BUP46" s="18"/>
      <c r="BUQ46" s="18"/>
      <c r="BUR46" s="18"/>
      <c r="BUS46" s="18"/>
      <c r="BUT46" s="18"/>
      <c r="BUU46" s="18"/>
      <c r="BUV46" s="18"/>
      <c r="BUW46" s="18"/>
      <c r="BUX46" s="18"/>
      <c r="BUY46" s="18"/>
      <c r="BUZ46" s="18"/>
      <c r="BVA46" s="18"/>
      <c r="BVB46" s="18"/>
      <c r="BVC46" s="18"/>
      <c r="BVD46" s="18"/>
      <c r="BVE46" s="18"/>
      <c r="BVF46" s="18"/>
      <c r="BVG46" s="18"/>
      <c r="BVH46" s="18"/>
      <c r="BVI46" s="18"/>
      <c r="BVJ46" s="18"/>
      <c r="BVK46" s="18"/>
      <c r="BVL46" s="18"/>
      <c r="BVM46" s="18"/>
      <c r="BVN46" s="18"/>
      <c r="BVO46" s="18"/>
      <c r="BVP46" s="18"/>
      <c r="BVQ46" s="18"/>
      <c r="BVR46" s="18"/>
      <c r="BVS46" s="18"/>
      <c r="BVT46" s="18"/>
      <c r="BVU46" s="18"/>
      <c r="BVV46" s="18"/>
      <c r="BVW46" s="18"/>
      <c r="BVX46" s="18"/>
      <c r="BVY46" s="18"/>
      <c r="BVZ46" s="18"/>
      <c r="BWA46" s="18"/>
      <c r="BWB46" s="18"/>
      <c r="BWC46" s="18"/>
      <c r="BWD46" s="18"/>
      <c r="BWE46" s="18"/>
      <c r="BWF46" s="18"/>
      <c r="BWG46" s="18"/>
      <c r="BWH46" s="18"/>
      <c r="BWI46" s="18"/>
      <c r="BWJ46" s="18"/>
      <c r="BWK46" s="18"/>
      <c r="BWL46" s="18"/>
      <c r="BWM46" s="18"/>
      <c r="BWN46" s="18"/>
      <c r="BWO46" s="18"/>
      <c r="BWP46" s="18"/>
      <c r="BWQ46" s="18"/>
      <c r="BWR46" s="18"/>
      <c r="BWS46" s="18"/>
      <c r="BWT46" s="18"/>
      <c r="BWU46" s="18"/>
      <c r="BWV46" s="18"/>
      <c r="BWW46" s="18"/>
      <c r="BWX46" s="18"/>
      <c r="BWY46" s="18"/>
      <c r="BWZ46" s="18"/>
      <c r="BXA46" s="18"/>
      <c r="BXB46" s="18"/>
      <c r="BXC46" s="18"/>
      <c r="BXD46" s="18"/>
      <c r="BXE46" s="18"/>
      <c r="BXF46" s="18"/>
      <c r="BXG46" s="18"/>
      <c r="BXH46" s="18"/>
      <c r="BXI46" s="18"/>
      <c r="BXJ46" s="18"/>
      <c r="BXK46" s="18"/>
      <c r="BXL46" s="18"/>
      <c r="BXM46" s="18"/>
      <c r="BXN46" s="18"/>
      <c r="BXO46" s="18"/>
      <c r="BXP46" s="18"/>
      <c r="BXQ46" s="18"/>
      <c r="BXR46" s="18"/>
      <c r="BXS46" s="18"/>
      <c r="BXT46" s="18"/>
      <c r="BXU46" s="18"/>
      <c r="BXV46" s="18"/>
      <c r="BXW46" s="18"/>
      <c r="BXX46" s="18"/>
      <c r="BXY46" s="18"/>
      <c r="BXZ46" s="18"/>
      <c r="BYA46" s="18"/>
      <c r="BYB46" s="18"/>
      <c r="BYC46" s="18"/>
      <c r="BYD46" s="18"/>
      <c r="BYE46" s="18"/>
      <c r="BYF46" s="18"/>
      <c r="BYG46" s="18"/>
      <c r="BYH46" s="18"/>
      <c r="BYI46" s="18"/>
      <c r="BYJ46" s="18"/>
      <c r="BYK46" s="18"/>
      <c r="BYL46" s="18"/>
      <c r="BYM46" s="18"/>
      <c r="BYN46" s="18"/>
      <c r="BYO46" s="18"/>
      <c r="BYP46" s="18"/>
      <c r="BYQ46" s="18"/>
      <c r="BYR46" s="18"/>
      <c r="BYS46" s="18"/>
      <c r="BYT46" s="18"/>
      <c r="BYU46" s="18"/>
      <c r="BYV46" s="18"/>
      <c r="BYW46" s="18"/>
      <c r="BYX46" s="18"/>
      <c r="BYY46" s="18"/>
      <c r="BYZ46" s="18"/>
      <c r="BZA46" s="18"/>
      <c r="BZB46" s="18"/>
      <c r="BZC46" s="18"/>
      <c r="BZD46" s="18"/>
      <c r="BZE46" s="18"/>
      <c r="BZF46" s="18"/>
      <c r="BZG46" s="18"/>
      <c r="BZH46" s="18"/>
      <c r="BZI46" s="18"/>
      <c r="BZJ46" s="18"/>
      <c r="BZK46" s="18"/>
      <c r="BZL46" s="18"/>
      <c r="BZM46" s="18"/>
      <c r="BZN46" s="18"/>
      <c r="BZO46" s="18"/>
      <c r="BZP46" s="18"/>
      <c r="BZQ46" s="18"/>
      <c r="BZR46" s="18"/>
      <c r="BZS46" s="18"/>
      <c r="BZT46" s="18"/>
      <c r="BZU46" s="18"/>
      <c r="BZV46" s="18"/>
      <c r="BZW46" s="18"/>
      <c r="BZX46" s="18"/>
      <c r="BZY46" s="18"/>
      <c r="BZZ46" s="18"/>
      <c r="CAA46" s="18"/>
      <c r="CAB46" s="18"/>
      <c r="CAC46" s="18"/>
      <c r="CAD46" s="18"/>
      <c r="CAE46" s="18"/>
      <c r="CAF46" s="18"/>
      <c r="CAG46" s="18"/>
      <c r="CAH46" s="18"/>
      <c r="CAI46" s="18"/>
      <c r="CAJ46" s="18"/>
      <c r="CAK46" s="18"/>
      <c r="CAL46" s="18"/>
      <c r="CAM46" s="18"/>
      <c r="CAN46" s="18"/>
      <c r="CAO46" s="18"/>
      <c r="CAP46" s="18"/>
      <c r="CAQ46" s="18"/>
      <c r="CAR46" s="18"/>
      <c r="CAS46" s="18"/>
      <c r="CAT46" s="18"/>
      <c r="CAU46" s="18"/>
      <c r="CAV46" s="18"/>
      <c r="CAW46" s="18"/>
      <c r="CAX46" s="18"/>
      <c r="CAY46" s="18"/>
      <c r="CAZ46" s="18"/>
      <c r="CBA46" s="18"/>
      <c r="CBB46" s="18"/>
      <c r="CBC46" s="18"/>
      <c r="CBD46" s="18"/>
      <c r="CBE46" s="18"/>
      <c r="CBF46" s="18"/>
      <c r="CBG46" s="18"/>
      <c r="CBH46" s="18"/>
      <c r="CBI46" s="18"/>
      <c r="CBJ46" s="18"/>
      <c r="CBK46" s="18"/>
      <c r="CBL46" s="18"/>
      <c r="CBM46" s="18"/>
      <c r="CBN46" s="18"/>
      <c r="CBO46" s="18"/>
      <c r="CBP46" s="18"/>
      <c r="CBQ46" s="18"/>
      <c r="CBR46" s="18"/>
      <c r="CBS46" s="18"/>
      <c r="CBT46" s="18"/>
      <c r="CBU46" s="18"/>
      <c r="CBV46" s="18"/>
      <c r="CBW46" s="18"/>
      <c r="CBX46" s="18"/>
      <c r="CBY46" s="18"/>
      <c r="CBZ46" s="18"/>
      <c r="CCA46" s="18"/>
      <c r="CCB46" s="18"/>
      <c r="CCC46" s="18"/>
      <c r="CCD46" s="18"/>
      <c r="CCE46" s="18"/>
      <c r="CCF46" s="18"/>
      <c r="CCG46" s="18"/>
      <c r="CCH46" s="18"/>
      <c r="CCI46" s="18"/>
      <c r="CCJ46" s="18"/>
      <c r="CCK46" s="18"/>
      <c r="CCL46" s="18"/>
      <c r="CCM46" s="18"/>
      <c r="CCN46" s="18"/>
      <c r="CCO46" s="18"/>
      <c r="CCP46" s="18"/>
      <c r="CCQ46" s="18"/>
      <c r="CCR46" s="18"/>
      <c r="CCS46" s="18"/>
      <c r="CCT46" s="18"/>
      <c r="CCU46" s="18"/>
      <c r="CCV46" s="18"/>
      <c r="CCW46" s="18"/>
      <c r="CCX46" s="18"/>
      <c r="CCY46" s="18"/>
      <c r="CCZ46" s="18"/>
      <c r="CDA46" s="18"/>
      <c r="CDB46" s="18"/>
      <c r="CDC46" s="18"/>
      <c r="CDD46" s="18"/>
      <c r="CDE46" s="18"/>
      <c r="CDF46" s="18"/>
      <c r="CDG46" s="18"/>
      <c r="CDH46" s="18"/>
      <c r="CDI46" s="18"/>
      <c r="CDJ46" s="18"/>
      <c r="CDK46" s="18"/>
      <c r="CDL46" s="18"/>
      <c r="CDM46" s="18"/>
      <c r="CDN46" s="18"/>
      <c r="CDO46" s="18"/>
      <c r="CDP46" s="18"/>
      <c r="CDQ46" s="18"/>
      <c r="CDR46" s="18"/>
      <c r="CDS46" s="18"/>
      <c r="CDT46" s="18"/>
      <c r="CDU46" s="18"/>
      <c r="CDV46" s="18"/>
      <c r="CDW46" s="18"/>
      <c r="CDX46" s="18"/>
      <c r="CDY46" s="18"/>
      <c r="CDZ46" s="18"/>
      <c r="CEA46" s="18"/>
      <c r="CEB46" s="18"/>
      <c r="CEC46" s="18"/>
      <c r="CED46" s="18"/>
      <c r="CEE46" s="18"/>
      <c r="CEF46" s="18"/>
      <c r="CEG46" s="18"/>
      <c r="CEH46" s="18"/>
      <c r="CEI46" s="18"/>
      <c r="CEJ46" s="18"/>
      <c r="CEK46" s="18"/>
      <c r="CEL46" s="18"/>
      <c r="CEM46" s="18"/>
      <c r="CEN46" s="18"/>
      <c r="CEO46" s="18"/>
      <c r="CEP46" s="18"/>
      <c r="CEQ46" s="18"/>
      <c r="CER46" s="18"/>
      <c r="CES46" s="18"/>
      <c r="CET46" s="18"/>
      <c r="CEU46" s="18"/>
      <c r="CEV46" s="18"/>
      <c r="CEW46" s="18"/>
      <c r="CEX46" s="18"/>
      <c r="CEY46" s="18"/>
      <c r="CEZ46" s="18"/>
      <c r="CFA46" s="18"/>
      <c r="CFB46" s="18"/>
      <c r="CFC46" s="18"/>
      <c r="CFD46" s="18"/>
      <c r="CFE46" s="18"/>
      <c r="CFF46" s="18"/>
      <c r="CFG46" s="18"/>
      <c r="CFH46" s="18"/>
      <c r="CFI46" s="18"/>
      <c r="CFJ46" s="18"/>
      <c r="CFK46" s="18"/>
      <c r="CFL46" s="18"/>
      <c r="CFM46" s="18"/>
      <c r="CFN46" s="18"/>
      <c r="CFO46" s="18"/>
      <c r="CFP46" s="18"/>
      <c r="CFQ46" s="18"/>
      <c r="CFR46" s="18"/>
      <c r="CFS46" s="18"/>
      <c r="CFT46" s="18"/>
      <c r="CFU46" s="18"/>
      <c r="CFV46" s="18"/>
      <c r="CFW46" s="18"/>
      <c r="CFX46" s="18"/>
      <c r="CFY46" s="18"/>
      <c r="CFZ46" s="18"/>
      <c r="CGA46" s="18"/>
      <c r="CGB46" s="18"/>
      <c r="CGC46" s="18"/>
      <c r="CGD46" s="18"/>
      <c r="CGE46" s="18"/>
      <c r="CGF46" s="18"/>
      <c r="CGG46" s="18"/>
      <c r="CGH46" s="18"/>
      <c r="CGI46" s="18"/>
      <c r="CGJ46" s="18"/>
      <c r="CGK46" s="18"/>
      <c r="CGL46" s="18"/>
      <c r="CGM46" s="18"/>
      <c r="CGN46" s="18"/>
      <c r="CGO46" s="18"/>
      <c r="CGP46" s="18"/>
      <c r="CGQ46" s="18"/>
      <c r="CGR46" s="18"/>
      <c r="CGS46" s="18"/>
      <c r="CGT46" s="18"/>
      <c r="CGU46" s="18"/>
      <c r="CGV46" s="18"/>
      <c r="CGW46" s="18"/>
      <c r="CGX46" s="18"/>
      <c r="CGY46" s="18"/>
      <c r="CGZ46" s="18"/>
      <c r="CHA46" s="18"/>
      <c r="CHB46" s="18"/>
      <c r="CHC46" s="18"/>
      <c r="CHD46" s="18"/>
      <c r="CHE46" s="18"/>
      <c r="CHF46" s="18"/>
      <c r="CHG46" s="18"/>
      <c r="CHH46" s="18"/>
      <c r="CHI46" s="18"/>
      <c r="CHJ46" s="18"/>
      <c r="CHK46" s="18"/>
      <c r="CHL46" s="18"/>
      <c r="CHM46" s="18"/>
      <c r="CHN46" s="18"/>
      <c r="CHO46" s="18"/>
      <c r="CHP46" s="18"/>
      <c r="CHQ46" s="18"/>
      <c r="CHR46" s="18"/>
      <c r="CHS46" s="18"/>
      <c r="CHT46" s="18"/>
      <c r="CHU46" s="18"/>
      <c r="CHV46" s="18"/>
      <c r="CHW46" s="18"/>
      <c r="CHX46" s="18"/>
      <c r="CHY46" s="18"/>
      <c r="CHZ46" s="18"/>
      <c r="CIA46" s="18"/>
      <c r="CIB46" s="18"/>
      <c r="CIC46" s="18"/>
      <c r="CID46" s="18"/>
      <c r="CIE46" s="18"/>
      <c r="CIF46" s="18"/>
      <c r="CIG46" s="18"/>
      <c r="CIH46" s="18"/>
      <c r="CII46" s="18"/>
      <c r="CIJ46" s="18"/>
      <c r="CIK46" s="18"/>
      <c r="CIL46" s="18"/>
      <c r="CIM46" s="18"/>
      <c r="CIN46" s="18"/>
      <c r="CIO46" s="18"/>
      <c r="CIP46" s="18"/>
      <c r="CIQ46" s="18"/>
      <c r="CIR46" s="18"/>
      <c r="CIS46" s="18"/>
      <c r="CIT46" s="18"/>
      <c r="CIU46" s="18"/>
      <c r="CIV46" s="18"/>
      <c r="CIW46" s="18"/>
      <c r="CIX46" s="18"/>
      <c r="CIY46" s="18"/>
      <c r="CIZ46" s="18"/>
      <c r="CJA46" s="18"/>
      <c r="CJB46" s="18"/>
      <c r="CJC46" s="18"/>
      <c r="CJD46" s="18"/>
      <c r="CJE46" s="18"/>
      <c r="CJF46" s="18"/>
      <c r="CJG46" s="18"/>
      <c r="CJH46" s="18"/>
      <c r="CJI46" s="18"/>
      <c r="CJJ46" s="18"/>
      <c r="CJK46" s="18"/>
      <c r="CJL46" s="18"/>
      <c r="CJM46" s="18"/>
      <c r="CJN46" s="18"/>
      <c r="CJO46" s="18"/>
      <c r="CJP46" s="18"/>
      <c r="CJQ46" s="18"/>
      <c r="CJR46" s="18"/>
      <c r="CJS46" s="18"/>
      <c r="CJT46" s="18"/>
      <c r="CJU46" s="18"/>
      <c r="CJV46" s="18"/>
      <c r="CJW46" s="18"/>
      <c r="CJX46" s="18"/>
      <c r="CJY46" s="18"/>
      <c r="CJZ46" s="18"/>
      <c r="CKA46" s="18"/>
      <c r="CKB46" s="18"/>
      <c r="CKC46" s="18"/>
      <c r="CKD46" s="18"/>
      <c r="CKE46" s="18"/>
      <c r="CKF46" s="18"/>
      <c r="CKG46" s="18"/>
      <c r="CKH46" s="18"/>
      <c r="CKI46" s="18"/>
      <c r="CKJ46" s="18"/>
      <c r="CKK46" s="18"/>
      <c r="CKL46" s="18"/>
      <c r="CKM46" s="18"/>
      <c r="CKN46" s="18"/>
      <c r="CKO46" s="18"/>
      <c r="CKP46" s="18"/>
      <c r="CKQ46" s="18"/>
      <c r="CKR46" s="18"/>
      <c r="CKS46" s="18"/>
      <c r="CKT46" s="18"/>
      <c r="CKU46" s="18"/>
      <c r="CKV46" s="18"/>
      <c r="CKW46" s="18"/>
      <c r="CKX46" s="18"/>
      <c r="CKY46" s="18"/>
      <c r="CKZ46" s="18"/>
      <c r="CLA46" s="18"/>
      <c r="CLB46" s="18"/>
      <c r="CLC46" s="18"/>
      <c r="CLD46" s="18"/>
      <c r="CLE46" s="18"/>
      <c r="CLF46" s="18"/>
      <c r="CLG46" s="18"/>
      <c r="CLH46" s="18"/>
      <c r="CLI46" s="18"/>
      <c r="CLJ46" s="18"/>
      <c r="CLK46" s="18"/>
      <c r="CLL46" s="18"/>
      <c r="CLM46" s="18"/>
      <c r="CLN46" s="18"/>
      <c r="CLO46" s="18"/>
      <c r="CLP46" s="18"/>
      <c r="CLQ46" s="18"/>
      <c r="CLR46" s="18"/>
      <c r="CLS46" s="18"/>
      <c r="CLT46" s="18"/>
      <c r="CLU46" s="18"/>
      <c r="CLV46" s="18"/>
      <c r="CLW46" s="18"/>
      <c r="CLX46" s="18"/>
      <c r="CLY46" s="18"/>
      <c r="CLZ46" s="18"/>
      <c r="CMA46" s="18"/>
      <c r="CMB46" s="18"/>
      <c r="CMC46" s="18"/>
      <c r="CMD46" s="18"/>
      <c r="CME46" s="18"/>
      <c r="CMF46" s="18"/>
      <c r="CMG46" s="18"/>
      <c r="CMH46" s="18"/>
      <c r="CMI46" s="18"/>
      <c r="CMJ46" s="18"/>
      <c r="CMK46" s="18"/>
      <c r="CML46" s="18"/>
      <c r="CMM46" s="18"/>
      <c r="CMN46" s="18"/>
      <c r="CMO46" s="18"/>
      <c r="CMP46" s="18"/>
      <c r="CMQ46" s="18"/>
      <c r="CMR46" s="18"/>
      <c r="CMS46" s="18"/>
      <c r="CMT46" s="18"/>
      <c r="CMU46" s="18"/>
      <c r="CMV46" s="18"/>
      <c r="CMW46" s="18"/>
      <c r="CMX46" s="18"/>
      <c r="CMY46" s="18"/>
      <c r="CMZ46" s="18"/>
      <c r="CNA46" s="18"/>
      <c r="CNB46" s="18"/>
      <c r="CNC46" s="18"/>
      <c r="CND46" s="18"/>
      <c r="CNE46" s="18"/>
      <c r="CNF46" s="18"/>
      <c r="CNG46" s="18"/>
      <c r="CNH46" s="18"/>
      <c r="CNI46" s="18"/>
      <c r="CNJ46" s="18"/>
      <c r="CNK46" s="18"/>
      <c r="CNL46" s="18"/>
      <c r="CNM46" s="18"/>
      <c r="CNN46" s="18"/>
      <c r="CNO46" s="18"/>
      <c r="CNP46" s="18"/>
      <c r="CNQ46" s="18"/>
      <c r="CNR46" s="18"/>
      <c r="CNS46" s="18"/>
      <c r="CNT46" s="18"/>
      <c r="CNU46" s="18"/>
      <c r="CNV46" s="18"/>
      <c r="CNW46" s="18"/>
      <c r="CNX46" s="18"/>
      <c r="CNY46" s="18"/>
      <c r="CNZ46" s="18"/>
      <c r="COA46" s="18"/>
      <c r="COB46" s="18"/>
      <c r="COC46" s="18"/>
      <c r="COD46" s="18"/>
      <c r="COE46" s="18"/>
      <c r="COF46" s="18"/>
      <c r="COG46" s="18"/>
      <c r="COH46" s="18"/>
      <c r="COI46" s="18"/>
      <c r="COJ46" s="18"/>
      <c r="COK46" s="18"/>
      <c r="COL46" s="18"/>
      <c r="COM46" s="18"/>
      <c r="CON46" s="18"/>
      <c r="COO46" s="18"/>
      <c r="COP46" s="18"/>
      <c r="COQ46" s="18"/>
      <c r="COR46" s="18"/>
      <c r="COS46" s="18"/>
      <c r="COT46" s="18"/>
      <c r="COU46" s="18"/>
      <c r="COV46" s="18"/>
      <c r="COW46" s="18"/>
      <c r="COX46" s="18"/>
      <c r="COY46" s="18"/>
      <c r="COZ46" s="18"/>
      <c r="CPA46" s="18"/>
      <c r="CPB46" s="18"/>
      <c r="CPC46" s="18"/>
      <c r="CPD46" s="18"/>
      <c r="CPE46" s="18"/>
      <c r="CPF46" s="18"/>
      <c r="CPG46" s="18"/>
      <c r="CPH46" s="18"/>
      <c r="CPI46" s="18"/>
      <c r="CPJ46" s="18"/>
      <c r="CPK46" s="18"/>
      <c r="CPL46" s="18"/>
      <c r="CPM46" s="18"/>
      <c r="CPN46" s="18"/>
      <c r="CPO46" s="18"/>
      <c r="CPP46" s="18"/>
      <c r="CPQ46" s="18"/>
      <c r="CPR46" s="18"/>
      <c r="CPS46" s="18"/>
      <c r="CPT46" s="18"/>
      <c r="CPU46" s="18"/>
      <c r="CPV46" s="18"/>
      <c r="CPW46" s="18"/>
      <c r="CPX46" s="18"/>
      <c r="CPY46" s="18"/>
      <c r="CPZ46" s="18"/>
      <c r="CQA46" s="18"/>
      <c r="CQB46" s="18"/>
      <c r="CQC46" s="18"/>
      <c r="CQD46" s="18"/>
      <c r="CQE46" s="18"/>
      <c r="CQF46" s="18"/>
      <c r="CQG46" s="18"/>
      <c r="CQH46" s="18"/>
      <c r="CQI46" s="18"/>
      <c r="CQJ46" s="18"/>
      <c r="CQK46" s="18"/>
      <c r="CQL46" s="18"/>
      <c r="CQM46" s="18"/>
      <c r="CQN46" s="18"/>
      <c r="CQO46" s="18"/>
      <c r="CQP46" s="18"/>
      <c r="CQQ46" s="18"/>
      <c r="CQR46" s="18"/>
      <c r="CQS46" s="18"/>
      <c r="CQT46" s="18"/>
      <c r="CQU46" s="18"/>
      <c r="CQV46" s="18"/>
      <c r="CQW46" s="18"/>
      <c r="CQX46" s="18"/>
      <c r="CQY46" s="18"/>
      <c r="CQZ46" s="18"/>
      <c r="CRA46" s="18"/>
      <c r="CRB46" s="18"/>
      <c r="CRC46" s="18"/>
      <c r="CRD46" s="18"/>
      <c r="CRE46" s="18"/>
      <c r="CRF46" s="18"/>
      <c r="CRG46" s="18"/>
      <c r="CRH46" s="18"/>
      <c r="CRI46" s="18"/>
      <c r="CRJ46" s="18"/>
      <c r="CRK46" s="18"/>
      <c r="CRL46" s="18"/>
      <c r="CRM46" s="18"/>
      <c r="CRN46" s="18"/>
      <c r="CRO46" s="18"/>
      <c r="CRP46" s="18"/>
      <c r="CRQ46" s="18"/>
      <c r="CRR46" s="18"/>
      <c r="CRS46" s="18"/>
      <c r="CRT46" s="18"/>
      <c r="CRU46" s="18"/>
      <c r="CRV46" s="18"/>
      <c r="CRW46" s="18"/>
      <c r="CRX46" s="18"/>
      <c r="CRY46" s="18"/>
      <c r="CRZ46" s="18"/>
      <c r="CSA46" s="18"/>
      <c r="CSB46" s="18"/>
      <c r="CSC46" s="18"/>
      <c r="CSD46" s="18"/>
      <c r="CSE46" s="18"/>
      <c r="CSF46" s="18"/>
      <c r="CSG46" s="18"/>
      <c r="CSH46" s="18"/>
      <c r="CSI46" s="18"/>
      <c r="CSJ46" s="18"/>
      <c r="CSK46" s="18"/>
      <c r="CSL46" s="18"/>
      <c r="CSM46" s="18"/>
      <c r="CSN46" s="18"/>
      <c r="CSO46" s="18"/>
      <c r="CSP46" s="18"/>
      <c r="CSQ46" s="18"/>
      <c r="CSR46" s="18"/>
      <c r="CSS46" s="18"/>
      <c r="CST46" s="18"/>
      <c r="CSU46" s="18"/>
      <c r="CSV46" s="18"/>
      <c r="CSW46" s="18"/>
      <c r="CSX46" s="18"/>
      <c r="CSY46" s="18"/>
      <c r="CSZ46" s="18"/>
      <c r="CTA46" s="18"/>
      <c r="CTB46" s="18"/>
      <c r="CTC46" s="18"/>
      <c r="CTD46" s="18"/>
      <c r="CTE46" s="18"/>
      <c r="CTF46" s="18"/>
      <c r="CTG46" s="18"/>
      <c r="CTH46" s="18"/>
      <c r="CTI46" s="18"/>
      <c r="CTJ46" s="18"/>
      <c r="CTK46" s="18"/>
      <c r="CTL46" s="18"/>
      <c r="CTM46" s="18"/>
      <c r="CTN46" s="18"/>
      <c r="CTO46" s="18"/>
      <c r="CTP46" s="18"/>
      <c r="CTQ46" s="18"/>
      <c r="CTR46" s="18"/>
      <c r="CTS46" s="18"/>
      <c r="CTT46" s="18"/>
      <c r="CTU46" s="18"/>
      <c r="CTV46" s="18"/>
      <c r="CTW46" s="18"/>
      <c r="CTX46" s="18"/>
      <c r="CTY46" s="18"/>
      <c r="CTZ46" s="18"/>
      <c r="CUA46" s="18"/>
      <c r="CUB46" s="18"/>
      <c r="CUC46" s="18"/>
      <c r="CUD46" s="18"/>
      <c r="CUE46" s="18"/>
      <c r="CUF46" s="18"/>
      <c r="CUG46" s="18"/>
      <c r="CUH46" s="18"/>
      <c r="CUI46" s="18"/>
      <c r="CUJ46" s="18"/>
      <c r="CUK46" s="18"/>
      <c r="CUL46" s="18"/>
      <c r="CUM46" s="18"/>
      <c r="CUN46" s="18"/>
      <c r="CUO46" s="18"/>
      <c r="CUP46" s="18"/>
      <c r="CUQ46" s="18"/>
      <c r="CUR46" s="18"/>
      <c r="CUS46" s="18"/>
      <c r="CUT46" s="18"/>
    </row>
    <row r="47" spans="1:2594" s="18" customFormat="1" ht="15" customHeight="1" x14ac:dyDescent="0.2">
      <c r="A47" s="585" t="s">
        <v>184</v>
      </c>
      <c r="B47" s="586" t="s">
        <v>185</v>
      </c>
      <c r="C47" s="435" t="s">
        <v>61</v>
      </c>
      <c r="D47" s="653">
        <v>5</v>
      </c>
      <c r="E47" s="653">
        <v>2181</v>
      </c>
      <c r="F47" s="52">
        <v>3</v>
      </c>
      <c r="G47" s="52">
        <v>1084</v>
      </c>
      <c r="H47" s="653">
        <v>0.1</v>
      </c>
      <c r="I47" s="659">
        <v>78</v>
      </c>
      <c r="J47" s="52">
        <v>0.1</v>
      </c>
      <c r="K47" s="159">
        <v>78</v>
      </c>
      <c r="L47" s="237"/>
      <c r="M47" s="238"/>
      <c r="N47" s="6" t="str">
        <f t="shared" si="11"/>
        <v>9.1</v>
      </c>
      <c r="O47" s="41" t="str">
        <f t="shared" si="12"/>
        <v>MECHANICAL AND SEMI-CHEMICAL WOOD PULP</v>
      </c>
      <c r="P47" s="435" t="s">
        <v>61</v>
      </c>
      <c r="Q47" s="216"/>
      <c r="R47" s="216"/>
      <c r="S47" s="216"/>
      <c r="T47" s="216"/>
      <c r="U47" s="216"/>
      <c r="V47" s="216"/>
      <c r="W47" s="216"/>
      <c r="X47" s="217"/>
      <c r="Y47" s="239"/>
      <c r="Z47" s="367" t="str">
        <f t="shared" si="4"/>
        <v>9.1</v>
      </c>
      <c r="AA47" s="41" t="str">
        <f t="shared" si="4"/>
        <v>MECHANICAL AND SEMI-CHEMICAL WOOD PULP</v>
      </c>
      <c r="AB47" s="435" t="s">
        <v>61</v>
      </c>
      <c r="AC47" s="363">
        <f>IF(ISNUMBER('JQ1|Primary Products|Production'!D59+D47-H47),'JQ1|Primary Products|Production'!D59+D47-H47,IF(ISNUMBER(H47-D47),"NT " &amp; H47-D47,"…"))</f>
        <v>4.9000000000000004</v>
      </c>
      <c r="AD47" s="285">
        <f>IF(ISNUMBER('JQ1|Primary Products|Production'!E59+F47-J47),'JQ1|Primary Products|Production'!E59+F47-J47,IF(ISNUMBER(J47-F47),"NT " &amp; J47-F47,"…"))</f>
        <v>2.9</v>
      </c>
    </row>
    <row r="48" spans="1:2594" s="18" customFormat="1" ht="15" customHeight="1" x14ac:dyDescent="0.2">
      <c r="A48" s="585" t="s">
        <v>186</v>
      </c>
      <c r="B48" s="41" t="s">
        <v>106</v>
      </c>
      <c r="C48" s="140" t="s">
        <v>61</v>
      </c>
      <c r="D48" s="655">
        <v>67.099999999999994</v>
      </c>
      <c r="E48" s="655">
        <v>57599</v>
      </c>
      <c r="F48" s="50">
        <v>70</v>
      </c>
      <c r="G48" s="50">
        <v>43719</v>
      </c>
      <c r="H48" s="655">
        <v>0</v>
      </c>
      <c r="I48" s="658">
        <v>0</v>
      </c>
      <c r="J48" s="50">
        <v>0</v>
      </c>
      <c r="K48" s="161">
        <v>0</v>
      </c>
      <c r="L48" s="237"/>
      <c r="M48" s="238"/>
      <c r="N48" s="6" t="str">
        <f t="shared" si="11"/>
        <v>9.2</v>
      </c>
      <c r="O48" s="41" t="str">
        <f t="shared" si="12"/>
        <v>CHEMICAL WOOD PULP</v>
      </c>
      <c r="P48" s="140" t="s">
        <v>61</v>
      </c>
      <c r="Q48" s="537">
        <f>D48-(D49+D51)</f>
        <v>0</v>
      </c>
      <c r="R48" s="218">
        <f t="shared" ref="R48:X48" si="32">E48-(E49+E51)</f>
        <v>0</v>
      </c>
      <c r="S48" s="218">
        <f t="shared" si="32"/>
        <v>0</v>
      </c>
      <c r="T48" s="218">
        <f t="shared" si="32"/>
        <v>0</v>
      </c>
      <c r="U48" s="218">
        <f t="shared" si="32"/>
        <v>0</v>
      </c>
      <c r="V48" s="218">
        <f t="shared" si="32"/>
        <v>0</v>
      </c>
      <c r="W48" s="218">
        <f t="shared" si="32"/>
        <v>0</v>
      </c>
      <c r="X48" s="219">
        <f t="shared" si="32"/>
        <v>0</v>
      </c>
      <c r="Y48" s="257"/>
      <c r="Z48" s="367" t="str">
        <f t="shared" si="4"/>
        <v>9.2</v>
      </c>
      <c r="AA48" s="41" t="str">
        <f t="shared" si="4"/>
        <v>CHEMICAL WOOD PULP</v>
      </c>
      <c r="AB48" s="140" t="s">
        <v>61</v>
      </c>
      <c r="AC48" s="363">
        <f>IF(ISNUMBER('JQ1|Primary Products|Production'!D60+D48-H48),'JQ1|Primary Products|Production'!D60+D48-H48,IF(ISNUMBER(H48-D48),"NT " &amp; H48-D48,"…"))</f>
        <v>67.099999999999994</v>
      </c>
      <c r="AD48" s="285">
        <f>IF(ISNUMBER('JQ1|Primary Products|Production'!E60+F48-J48),'JQ1|Primary Products|Production'!E60+F48-J48,IF(ISNUMBER(J48-F48),"NT " &amp; J48-F48,"…"))</f>
        <v>70</v>
      </c>
    </row>
    <row r="49" spans="1:2594" s="18" customFormat="1" ht="15" customHeight="1" x14ac:dyDescent="0.2">
      <c r="A49" s="585" t="s">
        <v>187</v>
      </c>
      <c r="B49" s="39" t="s">
        <v>189</v>
      </c>
      <c r="C49" s="51" t="s">
        <v>61</v>
      </c>
      <c r="D49" s="653">
        <v>67</v>
      </c>
      <c r="E49" s="653">
        <v>57266</v>
      </c>
      <c r="F49" s="52">
        <v>68</v>
      </c>
      <c r="G49" s="52">
        <v>42190</v>
      </c>
      <c r="H49" s="653">
        <v>0</v>
      </c>
      <c r="I49" s="659">
        <v>0</v>
      </c>
      <c r="J49" s="52">
        <v>0</v>
      </c>
      <c r="K49" s="159">
        <v>0</v>
      </c>
      <c r="L49" s="237"/>
      <c r="M49" s="238"/>
      <c r="N49" s="6" t="str">
        <f t="shared" si="11"/>
        <v>9.2.1</v>
      </c>
      <c r="O49" s="39" t="str">
        <f t="shared" si="12"/>
        <v>SULPHATE PULP</v>
      </c>
      <c r="P49" s="51" t="s">
        <v>61</v>
      </c>
      <c r="Q49" s="216"/>
      <c r="R49" s="216"/>
      <c r="S49" s="216"/>
      <c r="T49" s="216"/>
      <c r="U49" s="216"/>
      <c r="V49" s="216"/>
      <c r="W49" s="216"/>
      <c r="X49" s="217"/>
      <c r="Y49" s="239"/>
      <c r="Z49" s="367" t="str">
        <f t="shared" si="4"/>
        <v>9.2.1</v>
      </c>
      <c r="AA49" s="39" t="str">
        <f t="shared" si="4"/>
        <v>SULPHATE PULP</v>
      </c>
      <c r="AB49" s="51" t="s">
        <v>61</v>
      </c>
      <c r="AC49" s="363">
        <f>IF(ISNUMBER('JQ1|Primary Products|Production'!D61+D49-H49),'JQ1|Primary Products|Production'!D61+D49-H49,IF(ISNUMBER(H49-D49),"NT " &amp; H49-D49,"…"))</f>
        <v>67</v>
      </c>
      <c r="AD49" s="285">
        <f>IF(ISNUMBER('JQ1|Primary Products|Production'!E61+F49-J49),'JQ1|Primary Products|Production'!E61+F49-J49,IF(ISNUMBER(J49-F49),"NT " &amp; J49-F49,"…"))</f>
        <v>68</v>
      </c>
    </row>
    <row r="50" spans="1:2594" s="18" customFormat="1" ht="15" customHeight="1" x14ac:dyDescent="0.2">
      <c r="A50" s="585" t="s">
        <v>188</v>
      </c>
      <c r="B50" s="40" t="s">
        <v>190</v>
      </c>
      <c r="C50" s="51" t="s">
        <v>61</v>
      </c>
      <c r="D50" s="653">
        <v>67</v>
      </c>
      <c r="E50" s="653">
        <v>57266</v>
      </c>
      <c r="F50" s="52">
        <v>68</v>
      </c>
      <c r="G50" s="52">
        <v>42190</v>
      </c>
      <c r="H50" s="653">
        <v>0</v>
      </c>
      <c r="I50" s="659">
        <v>0</v>
      </c>
      <c r="J50" s="52">
        <v>0</v>
      </c>
      <c r="K50" s="159">
        <v>0</v>
      </c>
      <c r="L50" s="237"/>
      <c r="M50" s="238"/>
      <c r="N50" s="6" t="str">
        <f t="shared" si="11"/>
        <v>9.2.1.1</v>
      </c>
      <c r="O50" s="40" t="str">
        <f t="shared" si="12"/>
        <v>of which: BLEACHED</v>
      </c>
      <c r="P50" s="51" t="s">
        <v>61</v>
      </c>
      <c r="Q50" s="216"/>
      <c r="R50" s="216"/>
      <c r="S50" s="216"/>
      <c r="T50" s="216"/>
      <c r="U50" s="216"/>
      <c r="V50" s="216"/>
      <c r="W50" s="216"/>
      <c r="X50" s="217"/>
      <c r="Y50" s="239"/>
      <c r="Z50" s="367" t="str">
        <f t="shared" si="4"/>
        <v>9.2.1.1</v>
      </c>
      <c r="AA50" s="40" t="str">
        <f t="shared" si="4"/>
        <v>of which: BLEACHED</v>
      </c>
      <c r="AB50" s="51" t="s">
        <v>61</v>
      </c>
      <c r="AC50" s="363">
        <f>IF(ISNUMBER('JQ1|Primary Products|Production'!D62+D50-H50),'JQ1|Primary Products|Production'!D62+D50-H50,IF(ISNUMBER(H50-D50),"NT " &amp; H50-D50,"…"))</f>
        <v>67</v>
      </c>
      <c r="AD50" s="285">
        <f>IF(ISNUMBER('JQ1|Primary Products|Production'!E62+F50-J50),'JQ1|Primary Products|Production'!E62+F50-J50,IF(ISNUMBER(J50-F50),"NT " &amp; J50-F50,"…"))</f>
        <v>68</v>
      </c>
    </row>
    <row r="51" spans="1:2594" s="18" customFormat="1" ht="15" customHeight="1" x14ac:dyDescent="0.2">
      <c r="A51" s="585" t="s">
        <v>192</v>
      </c>
      <c r="B51" s="42" t="s">
        <v>191</v>
      </c>
      <c r="C51" s="51" t="s">
        <v>61</v>
      </c>
      <c r="D51" s="653">
        <v>0.1</v>
      </c>
      <c r="E51" s="653">
        <v>333</v>
      </c>
      <c r="F51" s="52">
        <v>2</v>
      </c>
      <c r="G51" s="52">
        <v>1529</v>
      </c>
      <c r="H51" s="653">
        <v>0</v>
      </c>
      <c r="I51" s="659">
        <v>0</v>
      </c>
      <c r="J51" s="52">
        <v>0</v>
      </c>
      <c r="K51" s="159">
        <v>0</v>
      </c>
      <c r="L51" s="237"/>
      <c r="M51" s="238"/>
      <c r="N51" s="6" t="str">
        <f t="shared" si="11"/>
        <v>9.2.2</v>
      </c>
      <c r="O51" s="39" t="str">
        <f t="shared" si="12"/>
        <v>SULPHITE PULP</v>
      </c>
      <c r="P51" s="51" t="s">
        <v>61</v>
      </c>
      <c r="Q51" s="216"/>
      <c r="R51" s="216"/>
      <c r="S51" s="216"/>
      <c r="T51" s="216"/>
      <c r="U51" s="216"/>
      <c r="V51" s="216"/>
      <c r="W51" s="216"/>
      <c r="X51" s="217"/>
      <c r="Y51" s="239"/>
      <c r="Z51" s="367" t="str">
        <f t="shared" si="4"/>
        <v>9.2.2</v>
      </c>
      <c r="AA51" s="39" t="str">
        <f t="shared" si="4"/>
        <v>SULPHITE PULP</v>
      </c>
      <c r="AB51" s="51" t="s">
        <v>61</v>
      </c>
      <c r="AC51" s="363">
        <f>IF(ISNUMBER('JQ1|Primary Products|Production'!D63+D51-H51),'JQ1|Primary Products|Production'!D63+D51-H51,IF(ISNUMBER(H51-D51),"NT " &amp; H51-D51,"…"))</f>
        <v>0.1</v>
      </c>
      <c r="AD51" s="285">
        <f>IF(ISNUMBER('JQ1|Primary Products|Production'!E63+F51-J51),'JQ1|Primary Products|Production'!E63+F51-J51,IF(ISNUMBER(J51-F51),"NT " &amp; J51-F51,"…"))</f>
        <v>2</v>
      </c>
    </row>
    <row r="52" spans="1:2594" s="18" customFormat="1" ht="15" customHeight="1" x14ac:dyDescent="0.2">
      <c r="A52" s="587" t="s">
        <v>193</v>
      </c>
      <c r="B52" s="44" t="s">
        <v>36</v>
      </c>
      <c r="C52" s="55" t="s">
        <v>61</v>
      </c>
      <c r="D52" s="655">
        <v>0.6</v>
      </c>
      <c r="E52" s="655">
        <v>796</v>
      </c>
      <c r="F52" s="50">
        <v>0.4</v>
      </c>
      <c r="G52" s="50">
        <v>481</v>
      </c>
      <c r="H52" s="655">
        <v>0</v>
      </c>
      <c r="I52" s="658">
        <v>0</v>
      </c>
      <c r="J52" s="50">
        <v>0</v>
      </c>
      <c r="K52" s="161">
        <v>0</v>
      </c>
      <c r="L52" s="237"/>
      <c r="M52" s="238"/>
      <c r="N52" s="6" t="str">
        <f t="shared" si="11"/>
        <v>9.3</v>
      </c>
      <c r="O52" s="38" t="str">
        <f t="shared" si="12"/>
        <v>DISSOLVING GRADES</v>
      </c>
      <c r="P52" s="55" t="s">
        <v>61</v>
      </c>
      <c r="Q52" s="224"/>
      <c r="R52" s="224"/>
      <c r="S52" s="224"/>
      <c r="T52" s="224"/>
      <c r="U52" s="224"/>
      <c r="V52" s="224"/>
      <c r="W52" s="224"/>
      <c r="X52" s="225"/>
      <c r="Y52" s="239"/>
      <c r="Z52" s="366" t="str">
        <f t="shared" si="4"/>
        <v>9.3</v>
      </c>
      <c r="AA52" s="38" t="str">
        <f t="shared" si="4"/>
        <v>DISSOLVING GRADES</v>
      </c>
      <c r="AB52" s="55" t="s">
        <v>61</v>
      </c>
      <c r="AC52" s="274">
        <f>IF(ISNUMBER('JQ1|Primary Products|Production'!D64+D52-H52),'JQ1|Primary Products|Production'!D64+D52-H52,IF(ISNUMBER(H52-D52),"NT " &amp; H52-D52,"…"))</f>
        <v>0.6</v>
      </c>
      <c r="AD52" s="285">
        <f>IF(ISNUMBER('JQ1|Primary Products|Production'!E64+F52-J52),'JQ1|Primary Products|Production'!E64+F52-J52,IF(ISNUMBER(J52-F52),"NT " &amp; J52-F52,"…"))</f>
        <v>0.4</v>
      </c>
    </row>
    <row r="53" spans="1:2594" s="124" customFormat="1" ht="15" customHeight="1" x14ac:dyDescent="0.2">
      <c r="A53" s="584" t="s">
        <v>194</v>
      </c>
      <c r="B53" s="121" t="s">
        <v>43</v>
      </c>
      <c r="C53" s="133" t="s">
        <v>61</v>
      </c>
      <c r="D53" s="123">
        <v>0.04</v>
      </c>
      <c r="E53" s="123">
        <v>329</v>
      </c>
      <c r="F53" s="123">
        <v>0.3</v>
      </c>
      <c r="G53" s="123">
        <v>269</v>
      </c>
      <c r="H53" s="123">
        <v>0</v>
      </c>
      <c r="I53" s="156">
        <v>0</v>
      </c>
      <c r="J53" s="123">
        <v>0</v>
      </c>
      <c r="K53" s="156">
        <v>0</v>
      </c>
      <c r="L53" s="237"/>
      <c r="M53" s="238"/>
      <c r="N53" s="135" t="str">
        <f t="shared" si="11"/>
        <v>10</v>
      </c>
      <c r="O53" s="126" t="str">
        <f t="shared" si="12"/>
        <v xml:space="preserve">OTHER PULP </v>
      </c>
      <c r="P53" s="133" t="s">
        <v>61</v>
      </c>
      <c r="Q53" s="437">
        <f>D53-(D54+D55)</f>
        <v>0</v>
      </c>
      <c r="R53" s="222">
        <f t="shared" ref="R53:X53" si="33">E53-(E54+E55)</f>
        <v>0</v>
      </c>
      <c r="S53" s="222">
        <f t="shared" si="33"/>
        <v>0</v>
      </c>
      <c r="T53" s="222">
        <f t="shared" si="33"/>
        <v>0</v>
      </c>
      <c r="U53" s="222">
        <f t="shared" si="33"/>
        <v>0</v>
      </c>
      <c r="V53" s="222">
        <f t="shared" si="33"/>
        <v>0</v>
      </c>
      <c r="W53" s="222">
        <f t="shared" si="33"/>
        <v>0</v>
      </c>
      <c r="X53" s="223">
        <f t="shared" si="33"/>
        <v>0</v>
      </c>
      <c r="Y53" s="257"/>
      <c r="Z53" s="266" t="str">
        <f t="shared" si="4"/>
        <v>10</v>
      </c>
      <c r="AA53" s="126" t="str">
        <f t="shared" si="4"/>
        <v xml:space="preserve">OTHER PULP </v>
      </c>
      <c r="AB53" s="133" t="s">
        <v>61</v>
      </c>
      <c r="AC53" s="270">
        <f>IF(ISNUMBER('JQ1|Primary Products|Production'!D65+D53-H53),'JQ1|Primary Products|Production'!D65+D53-H53,IF(ISNUMBER(H53-D53),"NT " &amp; H53-D53,"…"))</f>
        <v>0.04</v>
      </c>
      <c r="AD53" s="271">
        <f>IF(ISNUMBER('JQ1|Primary Products|Production'!E65+F53-J53),'JQ1|Primary Products|Production'!E65+F53-J53,IF(ISNUMBER(J53-F53),"NT " &amp; J53-F53,"…"))</f>
        <v>0.3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</row>
    <row r="54" spans="1:2594" s="18" customFormat="1" ht="15" customHeight="1" x14ac:dyDescent="0.2">
      <c r="A54" s="579" t="s">
        <v>195</v>
      </c>
      <c r="B54" s="41" t="s">
        <v>54</v>
      </c>
      <c r="C54" s="51" t="s">
        <v>61</v>
      </c>
      <c r="D54" s="653">
        <v>0.03</v>
      </c>
      <c r="E54" s="653">
        <v>71</v>
      </c>
      <c r="F54" s="52">
        <v>0.1</v>
      </c>
      <c r="G54" s="52">
        <v>83</v>
      </c>
      <c r="H54" s="653">
        <v>0</v>
      </c>
      <c r="I54" s="659">
        <v>0</v>
      </c>
      <c r="J54" s="52">
        <v>0</v>
      </c>
      <c r="K54" s="159">
        <v>0</v>
      </c>
      <c r="L54" s="237"/>
      <c r="M54" s="238"/>
      <c r="N54" s="35" t="str">
        <f t="shared" si="11"/>
        <v>10.1</v>
      </c>
      <c r="O54" s="41" t="str">
        <f t="shared" si="12"/>
        <v>PULP FROM FIBRES OTHER THAN WOOD</v>
      </c>
      <c r="P54" s="51" t="s">
        <v>61</v>
      </c>
      <c r="Q54" s="216"/>
      <c r="R54" s="216"/>
      <c r="S54" s="216"/>
      <c r="T54" s="216"/>
      <c r="U54" s="216"/>
      <c r="V54" s="216"/>
      <c r="W54" s="216"/>
      <c r="X54" s="217"/>
      <c r="Y54" s="239"/>
      <c r="Z54" s="367" t="str">
        <f t="shared" si="4"/>
        <v>10.1</v>
      </c>
      <c r="AA54" s="41" t="str">
        <f t="shared" si="4"/>
        <v>PULP FROM FIBRES OTHER THAN WOOD</v>
      </c>
      <c r="AB54" s="51" t="s">
        <v>61</v>
      </c>
      <c r="AC54" s="275">
        <f>IF(ISNUMBER('JQ1|Primary Products|Production'!D66+D54-H54),'JQ1|Primary Products|Production'!D66+D54-H54,IF(ISNUMBER(H54-D54),"NT " &amp; H54-D54,"…"))</f>
        <v>0.03</v>
      </c>
      <c r="AD54" s="285">
        <f>IF(ISNUMBER('JQ1|Primary Products|Production'!E66+F54-J54),'JQ1|Primary Products|Production'!E66+F54-J54,IF(ISNUMBER(J54-F54),"NT " &amp; J54-F54,"…"))</f>
        <v>0.1</v>
      </c>
    </row>
    <row r="55" spans="1:2594" s="18" customFormat="1" ht="15" customHeight="1" x14ac:dyDescent="0.2">
      <c r="A55" s="583" t="s">
        <v>129</v>
      </c>
      <c r="B55" s="44" t="s">
        <v>44</v>
      </c>
      <c r="C55" s="51" t="s">
        <v>61</v>
      </c>
      <c r="D55" s="653">
        <v>0.01</v>
      </c>
      <c r="E55" s="653">
        <v>258</v>
      </c>
      <c r="F55" s="52">
        <v>0.2</v>
      </c>
      <c r="G55" s="52">
        <v>186</v>
      </c>
      <c r="H55" s="653">
        <v>0</v>
      </c>
      <c r="I55" s="659">
        <v>0</v>
      </c>
      <c r="J55" s="52">
        <v>0</v>
      </c>
      <c r="K55" s="159">
        <v>0</v>
      </c>
      <c r="L55" s="237"/>
      <c r="M55" s="238"/>
      <c r="N55" s="36" t="str">
        <f t="shared" si="11"/>
        <v>10.2</v>
      </c>
      <c r="O55" s="44" t="str">
        <f t="shared" si="12"/>
        <v>RECOVERED FIBRE PULP</v>
      </c>
      <c r="P55" s="51" t="s">
        <v>61</v>
      </c>
      <c r="Q55" s="216"/>
      <c r="R55" s="216"/>
      <c r="S55" s="216"/>
      <c r="T55" s="216"/>
      <c r="U55" s="216"/>
      <c r="V55" s="216"/>
      <c r="W55" s="216"/>
      <c r="X55" s="217"/>
      <c r="Y55" s="239"/>
      <c r="Z55" s="366" t="str">
        <f t="shared" si="4"/>
        <v>10.2</v>
      </c>
      <c r="AA55" s="44" t="str">
        <f t="shared" si="4"/>
        <v>RECOVERED FIBRE PULP</v>
      </c>
      <c r="AB55" s="51" t="s">
        <v>61</v>
      </c>
      <c r="AC55" s="274">
        <f>IF(ISNUMBER('JQ1|Primary Products|Production'!D67+D55-H55),'JQ1|Primary Products|Production'!D67+D55-H55,IF(ISNUMBER(H55-D55),"NT " &amp; H55-D55,"…"))</f>
        <v>0.01</v>
      </c>
      <c r="AD55" s="285">
        <f>IF(ISNUMBER('JQ1|Primary Products|Production'!E67+F55-J55),'JQ1|Primary Products|Production'!E67+F55-J55,IF(ISNUMBER(J55-F55),"NT " &amp; J55-F55,"…"))</f>
        <v>0.2</v>
      </c>
    </row>
    <row r="56" spans="1:2594" s="124" customFormat="1" ht="15" customHeight="1" x14ac:dyDescent="0.2">
      <c r="A56" s="588" t="s">
        <v>196</v>
      </c>
      <c r="B56" s="137" t="s">
        <v>37</v>
      </c>
      <c r="C56" s="138" t="s">
        <v>61</v>
      </c>
      <c r="D56" s="127">
        <v>128</v>
      </c>
      <c r="E56" s="127">
        <v>22167</v>
      </c>
      <c r="F56" s="127">
        <v>148</v>
      </c>
      <c r="G56" s="127">
        <v>21633</v>
      </c>
      <c r="H56" s="127">
        <v>75</v>
      </c>
      <c r="I56" s="163">
        <v>12383</v>
      </c>
      <c r="J56" s="127">
        <v>80</v>
      </c>
      <c r="K56" s="163">
        <v>12352</v>
      </c>
      <c r="L56" s="237"/>
      <c r="M56" s="238"/>
      <c r="N56" s="136" t="str">
        <f t="shared" si="11"/>
        <v>11</v>
      </c>
      <c r="O56" s="132" t="str">
        <f t="shared" si="12"/>
        <v>RECOVERED PAPER</v>
      </c>
      <c r="P56" s="138" t="s">
        <v>61</v>
      </c>
      <c r="Q56" s="220"/>
      <c r="R56" s="220"/>
      <c r="S56" s="220"/>
      <c r="T56" s="220"/>
      <c r="U56" s="220"/>
      <c r="V56" s="220"/>
      <c r="W56" s="220"/>
      <c r="X56" s="221"/>
      <c r="Y56" s="239"/>
      <c r="Z56" s="265" t="str">
        <f t="shared" si="4"/>
        <v>11</v>
      </c>
      <c r="AA56" s="132" t="str">
        <f t="shared" si="4"/>
        <v>RECOVERED PAPER</v>
      </c>
      <c r="AB56" s="138" t="s">
        <v>61</v>
      </c>
      <c r="AC56" s="273">
        <f>IF(ISNUMBER('JQ1|Primary Products|Production'!D68+D56-H56),'JQ1|Primary Products|Production'!D68+D56-H56,IF(ISNUMBER(H56-D56),"NT " &amp; H56-D56,"…"))</f>
        <v>250</v>
      </c>
      <c r="AD56" s="271">
        <f>IF(ISNUMBER('JQ1|Primary Products|Production'!E68+F56-J56),'JQ1|Primary Products|Production'!E68+F56-J56,IF(ISNUMBER(J56-F56),"NT " &amp; J56-F56,"…"))</f>
        <v>274</v>
      </c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  <c r="PC56" s="18"/>
      <c r="PD56" s="18"/>
      <c r="PE56" s="18"/>
      <c r="PF56" s="18"/>
      <c r="PG56" s="18"/>
      <c r="PH56" s="18"/>
      <c r="PI56" s="18"/>
      <c r="PJ56" s="18"/>
      <c r="PK56" s="18"/>
      <c r="PL56" s="18"/>
      <c r="PM56" s="18"/>
      <c r="PN56" s="18"/>
      <c r="PO56" s="18"/>
      <c r="PP56" s="18"/>
      <c r="PQ56" s="18"/>
      <c r="PR56" s="18"/>
      <c r="PS56" s="18"/>
      <c r="PT56" s="18"/>
      <c r="PU56" s="18"/>
      <c r="PV56" s="18"/>
      <c r="PW56" s="18"/>
      <c r="PX56" s="18"/>
      <c r="PY56" s="18"/>
      <c r="PZ56" s="18"/>
      <c r="QA56" s="18"/>
      <c r="QB56" s="18"/>
      <c r="QC56" s="18"/>
      <c r="QD56" s="18"/>
      <c r="QE56" s="18"/>
      <c r="QF56" s="18"/>
      <c r="QG56" s="18"/>
      <c r="QH56" s="18"/>
      <c r="QI56" s="18"/>
      <c r="QJ56" s="18"/>
      <c r="QK56" s="18"/>
      <c r="QL56" s="18"/>
      <c r="QM56" s="18"/>
      <c r="QN56" s="18"/>
      <c r="QO56" s="18"/>
      <c r="QP56" s="18"/>
      <c r="QQ56" s="18"/>
      <c r="QR56" s="18"/>
      <c r="QS56" s="18"/>
      <c r="QT56" s="18"/>
      <c r="QU56" s="18"/>
      <c r="QV56" s="18"/>
      <c r="QW56" s="18"/>
      <c r="QX56" s="18"/>
      <c r="QY56" s="18"/>
      <c r="QZ56" s="18"/>
      <c r="RA56" s="18"/>
      <c r="RB56" s="18"/>
      <c r="RC56" s="18"/>
      <c r="RD56" s="18"/>
      <c r="RE56" s="18"/>
      <c r="RF56" s="18"/>
      <c r="RG56" s="18"/>
      <c r="RH56" s="18"/>
      <c r="RI56" s="18"/>
      <c r="RJ56" s="18"/>
      <c r="RK56" s="18"/>
      <c r="RL56" s="18"/>
      <c r="RM56" s="18"/>
      <c r="RN56" s="18"/>
      <c r="RO56" s="18"/>
      <c r="RP56" s="18"/>
      <c r="RQ56" s="18"/>
      <c r="RR56" s="18"/>
      <c r="RS56" s="18"/>
      <c r="RT56" s="18"/>
      <c r="RU56" s="18"/>
      <c r="RV56" s="18"/>
      <c r="RW56" s="18"/>
      <c r="RX56" s="18"/>
      <c r="RY56" s="18"/>
      <c r="RZ56" s="18"/>
      <c r="SA56" s="18"/>
      <c r="SB56" s="18"/>
      <c r="SC56" s="18"/>
      <c r="SD56" s="18"/>
      <c r="SE56" s="18"/>
      <c r="SF56" s="18"/>
      <c r="SG56" s="18"/>
      <c r="SH56" s="18"/>
      <c r="SI56" s="18"/>
      <c r="SJ56" s="18"/>
      <c r="SK56" s="18"/>
      <c r="SL56" s="18"/>
      <c r="SM56" s="18"/>
      <c r="SN56" s="18"/>
      <c r="SO56" s="18"/>
      <c r="SP56" s="18"/>
      <c r="SQ56" s="18"/>
      <c r="SR56" s="18"/>
      <c r="SS56" s="18"/>
      <c r="ST56" s="18"/>
      <c r="SU56" s="18"/>
      <c r="SV56" s="18"/>
      <c r="SW56" s="18"/>
      <c r="SX56" s="18"/>
      <c r="SY56" s="18"/>
      <c r="SZ56" s="18"/>
      <c r="TA56" s="18"/>
      <c r="TB56" s="18"/>
      <c r="TC56" s="18"/>
      <c r="TD56" s="18"/>
      <c r="TE56" s="18"/>
      <c r="TF56" s="18"/>
      <c r="TG56" s="18"/>
      <c r="TH56" s="18"/>
      <c r="TI56" s="18"/>
      <c r="TJ56" s="18"/>
      <c r="TK56" s="18"/>
      <c r="TL56" s="18"/>
      <c r="TM56" s="18"/>
      <c r="TN56" s="18"/>
      <c r="TO56" s="18"/>
      <c r="TP56" s="18"/>
      <c r="TQ56" s="18"/>
      <c r="TR56" s="18"/>
      <c r="TS56" s="18"/>
      <c r="TT56" s="18"/>
      <c r="TU56" s="18"/>
      <c r="TV56" s="18"/>
      <c r="TW56" s="18"/>
      <c r="TX56" s="18"/>
      <c r="TY56" s="18"/>
      <c r="TZ56" s="18"/>
      <c r="UA56" s="18"/>
      <c r="UB56" s="18"/>
      <c r="UC56" s="18"/>
      <c r="UD56" s="18"/>
      <c r="UE56" s="18"/>
      <c r="UF56" s="18"/>
      <c r="UG56" s="18"/>
      <c r="UH56" s="18"/>
      <c r="UI56" s="18"/>
      <c r="UJ56" s="18"/>
      <c r="UK56" s="18"/>
      <c r="UL56" s="18"/>
      <c r="UM56" s="18"/>
      <c r="UN56" s="18"/>
      <c r="UO56" s="18"/>
      <c r="UP56" s="18"/>
      <c r="UQ56" s="18"/>
      <c r="UR56" s="18"/>
      <c r="US56" s="18"/>
      <c r="UT56" s="18"/>
      <c r="UU56" s="18"/>
      <c r="UV56" s="18"/>
      <c r="UW56" s="18"/>
      <c r="UX56" s="18"/>
      <c r="UY56" s="18"/>
      <c r="UZ56" s="18"/>
      <c r="VA56" s="18"/>
      <c r="VB56" s="18"/>
      <c r="VC56" s="18"/>
      <c r="VD56" s="18"/>
      <c r="VE56" s="18"/>
      <c r="VF56" s="18"/>
      <c r="VG56" s="18"/>
      <c r="VH56" s="18"/>
      <c r="VI56" s="18"/>
      <c r="VJ56" s="18"/>
      <c r="VK56" s="18"/>
      <c r="VL56" s="18"/>
      <c r="VM56" s="18"/>
      <c r="VN56" s="18"/>
      <c r="VO56" s="18"/>
      <c r="VP56" s="18"/>
      <c r="VQ56" s="18"/>
      <c r="VR56" s="18"/>
      <c r="VS56" s="18"/>
      <c r="VT56" s="18"/>
      <c r="VU56" s="18"/>
      <c r="VV56" s="18"/>
      <c r="VW56" s="18"/>
      <c r="VX56" s="18"/>
      <c r="VY56" s="18"/>
      <c r="VZ56" s="18"/>
      <c r="WA56" s="18"/>
      <c r="WB56" s="18"/>
      <c r="WC56" s="18"/>
      <c r="WD56" s="18"/>
      <c r="WE56" s="18"/>
      <c r="WF56" s="18"/>
      <c r="WG56" s="18"/>
      <c r="WH56" s="18"/>
      <c r="WI56" s="18"/>
      <c r="WJ56" s="18"/>
      <c r="WK56" s="18"/>
      <c r="WL56" s="18"/>
      <c r="WM56" s="18"/>
      <c r="WN56" s="18"/>
      <c r="WO56" s="18"/>
      <c r="WP56" s="18"/>
      <c r="WQ56" s="18"/>
      <c r="WR56" s="18"/>
      <c r="WS56" s="18"/>
      <c r="WT56" s="18"/>
      <c r="WU56" s="18"/>
      <c r="WV56" s="18"/>
      <c r="WW56" s="18"/>
      <c r="WX56" s="18"/>
      <c r="WY56" s="18"/>
      <c r="WZ56" s="18"/>
      <c r="XA56" s="18"/>
      <c r="XB56" s="18"/>
      <c r="XC56" s="18"/>
      <c r="XD56" s="18"/>
      <c r="XE56" s="18"/>
      <c r="XF56" s="18"/>
      <c r="XG56" s="18"/>
      <c r="XH56" s="18"/>
      <c r="XI56" s="18"/>
      <c r="XJ56" s="18"/>
      <c r="XK56" s="18"/>
      <c r="XL56" s="18"/>
      <c r="XM56" s="18"/>
      <c r="XN56" s="18"/>
      <c r="XO56" s="18"/>
      <c r="XP56" s="18"/>
      <c r="XQ56" s="18"/>
      <c r="XR56" s="18"/>
      <c r="XS56" s="18"/>
      <c r="XT56" s="18"/>
      <c r="XU56" s="18"/>
      <c r="XV56" s="18"/>
      <c r="XW56" s="18"/>
      <c r="XX56" s="18"/>
      <c r="XY56" s="18"/>
      <c r="XZ56" s="18"/>
      <c r="YA56" s="18"/>
      <c r="YB56" s="18"/>
      <c r="YC56" s="18"/>
      <c r="YD56" s="18"/>
      <c r="YE56" s="18"/>
      <c r="YF56" s="18"/>
      <c r="YG56" s="18"/>
      <c r="YH56" s="18"/>
      <c r="YI56" s="18"/>
      <c r="YJ56" s="18"/>
      <c r="YK56" s="18"/>
      <c r="YL56" s="18"/>
      <c r="YM56" s="18"/>
      <c r="YN56" s="18"/>
      <c r="YO56" s="18"/>
      <c r="YP56" s="18"/>
      <c r="YQ56" s="18"/>
      <c r="YR56" s="18"/>
      <c r="YS56" s="18"/>
      <c r="YT56" s="18"/>
      <c r="YU56" s="18"/>
      <c r="YV56" s="18"/>
      <c r="YW56" s="18"/>
      <c r="YX56" s="18"/>
      <c r="YY56" s="18"/>
      <c r="YZ56" s="18"/>
      <c r="ZA56" s="18"/>
      <c r="ZB56" s="18"/>
      <c r="ZC56" s="18"/>
      <c r="ZD56" s="18"/>
      <c r="ZE56" s="18"/>
      <c r="ZF56" s="18"/>
      <c r="ZG56" s="18"/>
      <c r="ZH56" s="18"/>
      <c r="ZI56" s="18"/>
      <c r="ZJ56" s="18"/>
      <c r="ZK56" s="18"/>
      <c r="ZL56" s="18"/>
      <c r="ZM56" s="18"/>
      <c r="ZN56" s="18"/>
      <c r="ZO56" s="18"/>
      <c r="ZP56" s="18"/>
      <c r="ZQ56" s="18"/>
      <c r="ZR56" s="18"/>
      <c r="ZS56" s="18"/>
      <c r="ZT56" s="18"/>
      <c r="ZU56" s="18"/>
      <c r="ZV56" s="18"/>
      <c r="ZW56" s="18"/>
      <c r="ZX56" s="18"/>
      <c r="ZY56" s="18"/>
      <c r="ZZ56" s="18"/>
      <c r="AAA56" s="18"/>
      <c r="AAB56" s="18"/>
      <c r="AAC56" s="18"/>
      <c r="AAD56" s="18"/>
      <c r="AAE56" s="18"/>
      <c r="AAF56" s="18"/>
      <c r="AAG56" s="18"/>
      <c r="AAH56" s="18"/>
      <c r="AAI56" s="18"/>
      <c r="AAJ56" s="18"/>
      <c r="AAK56" s="18"/>
      <c r="AAL56" s="18"/>
      <c r="AAM56" s="18"/>
      <c r="AAN56" s="18"/>
      <c r="AAO56" s="18"/>
      <c r="AAP56" s="18"/>
      <c r="AAQ56" s="18"/>
      <c r="AAR56" s="18"/>
      <c r="AAS56" s="18"/>
      <c r="AAT56" s="18"/>
      <c r="AAU56" s="18"/>
      <c r="AAV56" s="18"/>
      <c r="AAW56" s="18"/>
      <c r="AAX56" s="18"/>
      <c r="AAY56" s="18"/>
      <c r="AAZ56" s="18"/>
      <c r="ABA56" s="18"/>
      <c r="ABB56" s="18"/>
      <c r="ABC56" s="18"/>
      <c r="ABD56" s="18"/>
      <c r="ABE56" s="18"/>
      <c r="ABF56" s="18"/>
      <c r="ABG56" s="18"/>
      <c r="ABH56" s="18"/>
      <c r="ABI56" s="18"/>
      <c r="ABJ56" s="18"/>
      <c r="ABK56" s="18"/>
      <c r="ABL56" s="18"/>
      <c r="ABM56" s="18"/>
      <c r="ABN56" s="18"/>
      <c r="ABO56" s="18"/>
      <c r="ABP56" s="18"/>
      <c r="ABQ56" s="18"/>
      <c r="ABR56" s="18"/>
      <c r="ABS56" s="18"/>
      <c r="ABT56" s="18"/>
      <c r="ABU56" s="18"/>
      <c r="ABV56" s="18"/>
      <c r="ABW56" s="18"/>
      <c r="ABX56" s="18"/>
      <c r="ABY56" s="18"/>
      <c r="ABZ56" s="18"/>
      <c r="ACA56" s="18"/>
      <c r="ACB56" s="18"/>
      <c r="ACC56" s="18"/>
      <c r="ACD56" s="18"/>
      <c r="ACE56" s="18"/>
      <c r="ACF56" s="18"/>
      <c r="ACG56" s="18"/>
      <c r="ACH56" s="18"/>
      <c r="ACI56" s="18"/>
      <c r="ACJ56" s="18"/>
      <c r="ACK56" s="18"/>
      <c r="ACL56" s="18"/>
      <c r="ACM56" s="18"/>
      <c r="ACN56" s="18"/>
      <c r="ACO56" s="18"/>
      <c r="ACP56" s="18"/>
      <c r="ACQ56" s="18"/>
      <c r="ACR56" s="18"/>
      <c r="ACS56" s="18"/>
      <c r="ACT56" s="18"/>
      <c r="ACU56" s="18"/>
      <c r="ACV56" s="18"/>
      <c r="ACW56" s="18"/>
      <c r="ACX56" s="18"/>
      <c r="ACY56" s="18"/>
      <c r="ACZ56" s="18"/>
      <c r="ADA56" s="18"/>
      <c r="ADB56" s="18"/>
      <c r="ADC56" s="18"/>
      <c r="ADD56" s="18"/>
      <c r="ADE56" s="18"/>
      <c r="ADF56" s="18"/>
      <c r="ADG56" s="18"/>
      <c r="ADH56" s="18"/>
      <c r="ADI56" s="18"/>
      <c r="ADJ56" s="18"/>
      <c r="ADK56" s="18"/>
      <c r="ADL56" s="18"/>
      <c r="ADM56" s="18"/>
      <c r="ADN56" s="18"/>
      <c r="ADO56" s="18"/>
      <c r="ADP56" s="18"/>
      <c r="ADQ56" s="18"/>
      <c r="ADR56" s="18"/>
      <c r="ADS56" s="18"/>
      <c r="ADT56" s="18"/>
      <c r="ADU56" s="18"/>
      <c r="ADV56" s="18"/>
      <c r="ADW56" s="18"/>
      <c r="ADX56" s="18"/>
      <c r="ADY56" s="18"/>
      <c r="ADZ56" s="18"/>
      <c r="AEA56" s="18"/>
      <c r="AEB56" s="18"/>
      <c r="AEC56" s="18"/>
      <c r="AED56" s="18"/>
      <c r="AEE56" s="18"/>
      <c r="AEF56" s="18"/>
      <c r="AEG56" s="18"/>
      <c r="AEH56" s="18"/>
      <c r="AEI56" s="18"/>
      <c r="AEJ56" s="18"/>
      <c r="AEK56" s="18"/>
      <c r="AEL56" s="18"/>
      <c r="AEM56" s="18"/>
      <c r="AEN56" s="18"/>
      <c r="AEO56" s="18"/>
      <c r="AEP56" s="18"/>
      <c r="AEQ56" s="18"/>
      <c r="AER56" s="18"/>
      <c r="AES56" s="18"/>
      <c r="AET56" s="18"/>
      <c r="AEU56" s="18"/>
      <c r="AEV56" s="18"/>
      <c r="AEW56" s="18"/>
      <c r="AEX56" s="18"/>
      <c r="AEY56" s="18"/>
      <c r="AEZ56" s="18"/>
      <c r="AFA56" s="18"/>
      <c r="AFB56" s="18"/>
      <c r="AFC56" s="18"/>
      <c r="AFD56" s="18"/>
      <c r="AFE56" s="18"/>
      <c r="AFF56" s="18"/>
      <c r="AFG56" s="18"/>
      <c r="AFH56" s="18"/>
      <c r="AFI56" s="18"/>
      <c r="AFJ56" s="18"/>
      <c r="AFK56" s="18"/>
      <c r="AFL56" s="18"/>
      <c r="AFM56" s="18"/>
      <c r="AFN56" s="18"/>
      <c r="AFO56" s="18"/>
      <c r="AFP56" s="18"/>
      <c r="AFQ56" s="18"/>
      <c r="AFR56" s="18"/>
      <c r="AFS56" s="18"/>
      <c r="AFT56" s="18"/>
      <c r="AFU56" s="18"/>
      <c r="AFV56" s="18"/>
      <c r="AFW56" s="18"/>
      <c r="AFX56" s="18"/>
      <c r="AFY56" s="18"/>
      <c r="AFZ56" s="18"/>
      <c r="AGA56" s="18"/>
      <c r="AGB56" s="18"/>
      <c r="AGC56" s="18"/>
      <c r="AGD56" s="18"/>
      <c r="AGE56" s="18"/>
      <c r="AGF56" s="18"/>
      <c r="AGG56" s="18"/>
      <c r="AGH56" s="18"/>
      <c r="AGI56" s="18"/>
      <c r="AGJ56" s="18"/>
      <c r="AGK56" s="18"/>
      <c r="AGL56" s="18"/>
      <c r="AGM56" s="18"/>
      <c r="AGN56" s="18"/>
      <c r="AGO56" s="18"/>
      <c r="AGP56" s="18"/>
      <c r="AGQ56" s="18"/>
      <c r="AGR56" s="18"/>
      <c r="AGS56" s="18"/>
      <c r="AGT56" s="18"/>
      <c r="AGU56" s="18"/>
      <c r="AGV56" s="18"/>
      <c r="AGW56" s="18"/>
      <c r="AGX56" s="18"/>
      <c r="AGY56" s="18"/>
      <c r="AGZ56" s="18"/>
      <c r="AHA56" s="18"/>
      <c r="AHB56" s="18"/>
      <c r="AHC56" s="18"/>
      <c r="AHD56" s="18"/>
      <c r="AHE56" s="18"/>
      <c r="AHF56" s="18"/>
      <c r="AHG56" s="18"/>
      <c r="AHH56" s="18"/>
      <c r="AHI56" s="18"/>
      <c r="AHJ56" s="18"/>
      <c r="AHK56" s="18"/>
      <c r="AHL56" s="18"/>
      <c r="AHM56" s="18"/>
      <c r="AHN56" s="18"/>
      <c r="AHO56" s="18"/>
      <c r="AHP56" s="18"/>
      <c r="AHQ56" s="18"/>
      <c r="AHR56" s="18"/>
      <c r="AHS56" s="18"/>
      <c r="AHT56" s="18"/>
      <c r="AHU56" s="18"/>
      <c r="AHV56" s="18"/>
      <c r="AHW56" s="18"/>
      <c r="AHX56" s="18"/>
      <c r="AHY56" s="18"/>
      <c r="AHZ56" s="18"/>
      <c r="AIA56" s="18"/>
      <c r="AIB56" s="18"/>
      <c r="AIC56" s="18"/>
      <c r="AID56" s="18"/>
      <c r="AIE56" s="18"/>
      <c r="AIF56" s="18"/>
      <c r="AIG56" s="18"/>
      <c r="AIH56" s="18"/>
      <c r="AII56" s="18"/>
      <c r="AIJ56" s="18"/>
      <c r="AIK56" s="18"/>
      <c r="AIL56" s="18"/>
      <c r="AIM56" s="18"/>
      <c r="AIN56" s="18"/>
      <c r="AIO56" s="18"/>
      <c r="AIP56" s="18"/>
      <c r="AIQ56" s="18"/>
      <c r="AIR56" s="18"/>
      <c r="AIS56" s="18"/>
      <c r="AIT56" s="18"/>
      <c r="AIU56" s="18"/>
      <c r="AIV56" s="18"/>
      <c r="AIW56" s="18"/>
      <c r="AIX56" s="18"/>
      <c r="AIY56" s="18"/>
      <c r="AIZ56" s="18"/>
      <c r="AJA56" s="18"/>
      <c r="AJB56" s="18"/>
      <c r="AJC56" s="18"/>
      <c r="AJD56" s="18"/>
      <c r="AJE56" s="18"/>
      <c r="AJF56" s="18"/>
      <c r="AJG56" s="18"/>
      <c r="AJH56" s="18"/>
      <c r="AJI56" s="18"/>
      <c r="AJJ56" s="18"/>
      <c r="AJK56" s="18"/>
      <c r="AJL56" s="18"/>
      <c r="AJM56" s="18"/>
      <c r="AJN56" s="18"/>
      <c r="AJO56" s="18"/>
      <c r="AJP56" s="18"/>
      <c r="AJQ56" s="18"/>
      <c r="AJR56" s="18"/>
      <c r="AJS56" s="18"/>
      <c r="AJT56" s="18"/>
      <c r="AJU56" s="18"/>
      <c r="AJV56" s="18"/>
      <c r="AJW56" s="18"/>
      <c r="AJX56" s="18"/>
      <c r="AJY56" s="18"/>
      <c r="AJZ56" s="18"/>
      <c r="AKA56" s="18"/>
      <c r="AKB56" s="18"/>
      <c r="AKC56" s="18"/>
      <c r="AKD56" s="18"/>
      <c r="AKE56" s="18"/>
      <c r="AKF56" s="18"/>
      <c r="AKG56" s="18"/>
      <c r="AKH56" s="18"/>
      <c r="AKI56" s="18"/>
      <c r="AKJ56" s="18"/>
      <c r="AKK56" s="18"/>
      <c r="AKL56" s="18"/>
      <c r="AKM56" s="18"/>
      <c r="AKN56" s="18"/>
      <c r="AKO56" s="18"/>
      <c r="AKP56" s="18"/>
      <c r="AKQ56" s="18"/>
      <c r="AKR56" s="18"/>
      <c r="AKS56" s="18"/>
      <c r="AKT56" s="18"/>
      <c r="AKU56" s="18"/>
      <c r="AKV56" s="18"/>
      <c r="AKW56" s="18"/>
      <c r="AKX56" s="18"/>
      <c r="AKY56" s="18"/>
      <c r="AKZ56" s="18"/>
      <c r="ALA56" s="18"/>
      <c r="ALB56" s="18"/>
      <c r="ALC56" s="18"/>
      <c r="ALD56" s="18"/>
      <c r="ALE56" s="18"/>
      <c r="ALF56" s="18"/>
      <c r="ALG56" s="18"/>
      <c r="ALH56" s="18"/>
      <c r="ALI56" s="18"/>
      <c r="ALJ56" s="18"/>
      <c r="ALK56" s="18"/>
      <c r="ALL56" s="18"/>
      <c r="ALM56" s="18"/>
      <c r="ALN56" s="18"/>
      <c r="ALO56" s="18"/>
      <c r="ALP56" s="18"/>
      <c r="ALQ56" s="18"/>
      <c r="ALR56" s="18"/>
      <c r="ALS56" s="18"/>
      <c r="ALT56" s="18"/>
      <c r="ALU56" s="18"/>
      <c r="ALV56" s="18"/>
      <c r="ALW56" s="18"/>
      <c r="ALX56" s="18"/>
      <c r="ALY56" s="18"/>
      <c r="ALZ56" s="18"/>
      <c r="AMA56" s="18"/>
      <c r="AMB56" s="18"/>
      <c r="AMC56" s="18"/>
      <c r="AMD56" s="18"/>
      <c r="AME56" s="18"/>
      <c r="AMF56" s="18"/>
      <c r="AMG56" s="18"/>
      <c r="AMH56" s="18"/>
      <c r="AMI56" s="18"/>
      <c r="AMJ56" s="18"/>
      <c r="AMK56" s="18"/>
      <c r="AML56" s="18"/>
      <c r="AMM56" s="18"/>
      <c r="AMN56" s="18"/>
      <c r="AMO56" s="18"/>
      <c r="AMP56" s="18"/>
      <c r="AMQ56" s="18"/>
      <c r="AMR56" s="18"/>
      <c r="AMS56" s="18"/>
      <c r="AMT56" s="18"/>
      <c r="AMU56" s="18"/>
      <c r="AMV56" s="18"/>
      <c r="AMW56" s="18"/>
      <c r="AMX56" s="18"/>
      <c r="AMY56" s="18"/>
      <c r="AMZ56" s="18"/>
      <c r="ANA56" s="18"/>
      <c r="ANB56" s="18"/>
      <c r="ANC56" s="18"/>
      <c r="AND56" s="18"/>
      <c r="ANE56" s="18"/>
      <c r="ANF56" s="18"/>
      <c r="ANG56" s="18"/>
      <c r="ANH56" s="18"/>
      <c r="ANI56" s="18"/>
      <c r="ANJ56" s="18"/>
      <c r="ANK56" s="18"/>
      <c r="ANL56" s="18"/>
      <c r="ANM56" s="18"/>
      <c r="ANN56" s="18"/>
      <c r="ANO56" s="18"/>
      <c r="ANP56" s="18"/>
      <c r="ANQ56" s="18"/>
      <c r="ANR56" s="18"/>
      <c r="ANS56" s="18"/>
      <c r="ANT56" s="18"/>
      <c r="ANU56" s="18"/>
      <c r="ANV56" s="18"/>
      <c r="ANW56" s="18"/>
      <c r="ANX56" s="18"/>
      <c r="ANY56" s="18"/>
      <c r="ANZ56" s="18"/>
      <c r="AOA56" s="18"/>
      <c r="AOB56" s="18"/>
      <c r="AOC56" s="18"/>
      <c r="AOD56" s="18"/>
      <c r="AOE56" s="18"/>
      <c r="AOF56" s="18"/>
      <c r="AOG56" s="18"/>
      <c r="AOH56" s="18"/>
      <c r="AOI56" s="18"/>
      <c r="AOJ56" s="18"/>
      <c r="AOK56" s="18"/>
      <c r="AOL56" s="18"/>
      <c r="AOM56" s="18"/>
      <c r="AON56" s="18"/>
      <c r="AOO56" s="18"/>
      <c r="AOP56" s="18"/>
      <c r="AOQ56" s="18"/>
      <c r="AOR56" s="18"/>
      <c r="AOS56" s="18"/>
      <c r="AOT56" s="18"/>
      <c r="AOU56" s="18"/>
      <c r="AOV56" s="18"/>
      <c r="AOW56" s="18"/>
      <c r="AOX56" s="18"/>
      <c r="AOY56" s="18"/>
      <c r="AOZ56" s="18"/>
      <c r="APA56" s="18"/>
      <c r="APB56" s="18"/>
      <c r="APC56" s="18"/>
      <c r="APD56" s="18"/>
      <c r="APE56" s="18"/>
      <c r="APF56" s="18"/>
      <c r="APG56" s="18"/>
      <c r="APH56" s="18"/>
      <c r="API56" s="18"/>
      <c r="APJ56" s="18"/>
      <c r="APK56" s="18"/>
      <c r="APL56" s="18"/>
      <c r="APM56" s="18"/>
      <c r="APN56" s="18"/>
      <c r="APO56" s="18"/>
      <c r="APP56" s="18"/>
      <c r="APQ56" s="18"/>
      <c r="APR56" s="18"/>
      <c r="APS56" s="18"/>
      <c r="APT56" s="18"/>
      <c r="APU56" s="18"/>
      <c r="APV56" s="18"/>
      <c r="APW56" s="18"/>
      <c r="APX56" s="18"/>
      <c r="APY56" s="18"/>
      <c r="APZ56" s="18"/>
      <c r="AQA56" s="18"/>
      <c r="AQB56" s="18"/>
      <c r="AQC56" s="18"/>
      <c r="AQD56" s="18"/>
      <c r="AQE56" s="18"/>
      <c r="AQF56" s="18"/>
      <c r="AQG56" s="18"/>
      <c r="AQH56" s="18"/>
      <c r="AQI56" s="18"/>
      <c r="AQJ56" s="18"/>
      <c r="AQK56" s="18"/>
      <c r="AQL56" s="18"/>
      <c r="AQM56" s="18"/>
      <c r="AQN56" s="18"/>
      <c r="AQO56" s="18"/>
      <c r="AQP56" s="18"/>
      <c r="AQQ56" s="18"/>
      <c r="AQR56" s="18"/>
      <c r="AQS56" s="18"/>
      <c r="AQT56" s="18"/>
      <c r="AQU56" s="18"/>
      <c r="AQV56" s="18"/>
      <c r="AQW56" s="18"/>
      <c r="AQX56" s="18"/>
      <c r="AQY56" s="18"/>
      <c r="AQZ56" s="18"/>
      <c r="ARA56" s="18"/>
      <c r="ARB56" s="18"/>
      <c r="ARC56" s="18"/>
      <c r="ARD56" s="18"/>
      <c r="ARE56" s="18"/>
      <c r="ARF56" s="18"/>
      <c r="ARG56" s="18"/>
      <c r="ARH56" s="18"/>
      <c r="ARI56" s="18"/>
      <c r="ARJ56" s="18"/>
      <c r="ARK56" s="18"/>
      <c r="ARL56" s="18"/>
      <c r="ARM56" s="18"/>
      <c r="ARN56" s="18"/>
      <c r="ARO56" s="18"/>
      <c r="ARP56" s="18"/>
      <c r="ARQ56" s="18"/>
      <c r="ARR56" s="18"/>
      <c r="ARS56" s="18"/>
      <c r="ART56" s="18"/>
      <c r="ARU56" s="18"/>
      <c r="ARV56" s="18"/>
      <c r="ARW56" s="18"/>
      <c r="ARX56" s="18"/>
      <c r="ARY56" s="18"/>
      <c r="ARZ56" s="18"/>
      <c r="ASA56" s="18"/>
      <c r="ASB56" s="18"/>
      <c r="ASC56" s="18"/>
      <c r="ASD56" s="18"/>
      <c r="ASE56" s="18"/>
      <c r="ASF56" s="18"/>
      <c r="ASG56" s="18"/>
      <c r="ASH56" s="18"/>
      <c r="ASI56" s="18"/>
      <c r="ASJ56" s="18"/>
      <c r="ASK56" s="18"/>
      <c r="ASL56" s="18"/>
      <c r="ASM56" s="18"/>
      <c r="ASN56" s="18"/>
      <c r="ASO56" s="18"/>
      <c r="ASP56" s="18"/>
      <c r="ASQ56" s="18"/>
      <c r="ASR56" s="18"/>
      <c r="ASS56" s="18"/>
      <c r="AST56" s="18"/>
      <c r="ASU56" s="18"/>
      <c r="ASV56" s="18"/>
      <c r="ASW56" s="18"/>
      <c r="ASX56" s="18"/>
      <c r="ASY56" s="18"/>
      <c r="ASZ56" s="18"/>
      <c r="ATA56" s="18"/>
      <c r="ATB56" s="18"/>
      <c r="ATC56" s="18"/>
      <c r="ATD56" s="18"/>
      <c r="ATE56" s="18"/>
      <c r="ATF56" s="18"/>
      <c r="ATG56" s="18"/>
      <c r="ATH56" s="18"/>
      <c r="ATI56" s="18"/>
      <c r="ATJ56" s="18"/>
      <c r="ATK56" s="18"/>
      <c r="ATL56" s="18"/>
      <c r="ATM56" s="18"/>
      <c r="ATN56" s="18"/>
      <c r="ATO56" s="18"/>
      <c r="ATP56" s="18"/>
      <c r="ATQ56" s="18"/>
      <c r="ATR56" s="18"/>
      <c r="ATS56" s="18"/>
      <c r="ATT56" s="18"/>
      <c r="ATU56" s="18"/>
      <c r="ATV56" s="18"/>
      <c r="ATW56" s="18"/>
      <c r="ATX56" s="18"/>
      <c r="ATY56" s="18"/>
      <c r="ATZ56" s="18"/>
      <c r="AUA56" s="18"/>
      <c r="AUB56" s="18"/>
      <c r="AUC56" s="18"/>
      <c r="AUD56" s="18"/>
      <c r="AUE56" s="18"/>
      <c r="AUF56" s="18"/>
      <c r="AUG56" s="18"/>
      <c r="AUH56" s="18"/>
      <c r="AUI56" s="18"/>
      <c r="AUJ56" s="18"/>
      <c r="AUK56" s="18"/>
      <c r="AUL56" s="18"/>
      <c r="AUM56" s="18"/>
      <c r="AUN56" s="18"/>
      <c r="AUO56" s="18"/>
      <c r="AUP56" s="18"/>
      <c r="AUQ56" s="18"/>
      <c r="AUR56" s="18"/>
      <c r="AUS56" s="18"/>
      <c r="AUT56" s="18"/>
      <c r="AUU56" s="18"/>
      <c r="AUV56" s="18"/>
      <c r="AUW56" s="18"/>
      <c r="AUX56" s="18"/>
      <c r="AUY56" s="18"/>
      <c r="AUZ56" s="18"/>
      <c r="AVA56" s="18"/>
      <c r="AVB56" s="18"/>
      <c r="AVC56" s="18"/>
      <c r="AVD56" s="18"/>
      <c r="AVE56" s="18"/>
      <c r="AVF56" s="18"/>
      <c r="AVG56" s="18"/>
      <c r="AVH56" s="18"/>
      <c r="AVI56" s="18"/>
      <c r="AVJ56" s="18"/>
      <c r="AVK56" s="18"/>
      <c r="AVL56" s="18"/>
      <c r="AVM56" s="18"/>
      <c r="AVN56" s="18"/>
      <c r="AVO56" s="18"/>
      <c r="AVP56" s="18"/>
      <c r="AVQ56" s="18"/>
      <c r="AVR56" s="18"/>
      <c r="AVS56" s="18"/>
      <c r="AVT56" s="18"/>
      <c r="AVU56" s="18"/>
      <c r="AVV56" s="18"/>
      <c r="AVW56" s="18"/>
      <c r="AVX56" s="18"/>
      <c r="AVY56" s="18"/>
      <c r="AVZ56" s="18"/>
      <c r="AWA56" s="18"/>
      <c r="AWB56" s="18"/>
      <c r="AWC56" s="18"/>
      <c r="AWD56" s="18"/>
      <c r="AWE56" s="18"/>
      <c r="AWF56" s="18"/>
      <c r="AWG56" s="18"/>
      <c r="AWH56" s="18"/>
      <c r="AWI56" s="18"/>
      <c r="AWJ56" s="18"/>
      <c r="AWK56" s="18"/>
      <c r="AWL56" s="18"/>
      <c r="AWM56" s="18"/>
      <c r="AWN56" s="18"/>
      <c r="AWO56" s="18"/>
      <c r="AWP56" s="18"/>
      <c r="AWQ56" s="18"/>
      <c r="AWR56" s="18"/>
      <c r="AWS56" s="18"/>
      <c r="AWT56" s="18"/>
      <c r="AWU56" s="18"/>
      <c r="AWV56" s="18"/>
      <c r="AWW56" s="18"/>
      <c r="AWX56" s="18"/>
      <c r="AWY56" s="18"/>
      <c r="AWZ56" s="18"/>
      <c r="AXA56" s="18"/>
      <c r="AXB56" s="18"/>
      <c r="AXC56" s="18"/>
      <c r="AXD56" s="18"/>
      <c r="AXE56" s="18"/>
      <c r="AXF56" s="18"/>
      <c r="AXG56" s="18"/>
      <c r="AXH56" s="18"/>
      <c r="AXI56" s="18"/>
      <c r="AXJ56" s="18"/>
      <c r="AXK56" s="18"/>
      <c r="AXL56" s="18"/>
      <c r="AXM56" s="18"/>
      <c r="AXN56" s="18"/>
      <c r="AXO56" s="18"/>
      <c r="AXP56" s="18"/>
      <c r="AXQ56" s="18"/>
      <c r="AXR56" s="18"/>
      <c r="AXS56" s="18"/>
      <c r="AXT56" s="18"/>
      <c r="AXU56" s="18"/>
      <c r="AXV56" s="18"/>
      <c r="AXW56" s="18"/>
      <c r="AXX56" s="18"/>
      <c r="AXY56" s="18"/>
      <c r="AXZ56" s="18"/>
      <c r="AYA56" s="18"/>
      <c r="AYB56" s="18"/>
      <c r="AYC56" s="18"/>
      <c r="AYD56" s="18"/>
      <c r="AYE56" s="18"/>
      <c r="AYF56" s="18"/>
      <c r="AYG56" s="18"/>
      <c r="AYH56" s="18"/>
      <c r="AYI56" s="18"/>
      <c r="AYJ56" s="18"/>
      <c r="AYK56" s="18"/>
      <c r="AYL56" s="18"/>
      <c r="AYM56" s="18"/>
      <c r="AYN56" s="18"/>
      <c r="AYO56" s="18"/>
      <c r="AYP56" s="18"/>
      <c r="AYQ56" s="18"/>
      <c r="AYR56" s="18"/>
      <c r="AYS56" s="18"/>
      <c r="AYT56" s="18"/>
      <c r="AYU56" s="18"/>
      <c r="AYV56" s="18"/>
      <c r="AYW56" s="18"/>
      <c r="AYX56" s="18"/>
      <c r="AYY56" s="18"/>
      <c r="AYZ56" s="18"/>
      <c r="AZA56" s="18"/>
      <c r="AZB56" s="18"/>
      <c r="AZC56" s="18"/>
      <c r="AZD56" s="18"/>
      <c r="AZE56" s="18"/>
      <c r="AZF56" s="18"/>
      <c r="AZG56" s="18"/>
      <c r="AZH56" s="18"/>
      <c r="AZI56" s="18"/>
      <c r="AZJ56" s="18"/>
      <c r="AZK56" s="18"/>
      <c r="AZL56" s="18"/>
      <c r="AZM56" s="18"/>
      <c r="AZN56" s="18"/>
      <c r="AZO56" s="18"/>
      <c r="AZP56" s="18"/>
      <c r="AZQ56" s="18"/>
      <c r="AZR56" s="18"/>
      <c r="AZS56" s="18"/>
      <c r="AZT56" s="18"/>
      <c r="AZU56" s="18"/>
      <c r="AZV56" s="18"/>
      <c r="AZW56" s="18"/>
      <c r="AZX56" s="18"/>
      <c r="AZY56" s="18"/>
      <c r="AZZ56" s="18"/>
      <c r="BAA56" s="18"/>
      <c r="BAB56" s="18"/>
      <c r="BAC56" s="18"/>
      <c r="BAD56" s="18"/>
      <c r="BAE56" s="18"/>
      <c r="BAF56" s="18"/>
      <c r="BAG56" s="18"/>
      <c r="BAH56" s="18"/>
      <c r="BAI56" s="18"/>
      <c r="BAJ56" s="18"/>
      <c r="BAK56" s="18"/>
      <c r="BAL56" s="18"/>
      <c r="BAM56" s="18"/>
      <c r="BAN56" s="18"/>
      <c r="BAO56" s="18"/>
      <c r="BAP56" s="18"/>
      <c r="BAQ56" s="18"/>
      <c r="BAR56" s="18"/>
      <c r="BAS56" s="18"/>
      <c r="BAT56" s="18"/>
      <c r="BAU56" s="18"/>
      <c r="BAV56" s="18"/>
      <c r="BAW56" s="18"/>
      <c r="BAX56" s="18"/>
      <c r="BAY56" s="18"/>
      <c r="BAZ56" s="18"/>
      <c r="BBA56" s="18"/>
      <c r="BBB56" s="18"/>
      <c r="BBC56" s="18"/>
      <c r="BBD56" s="18"/>
      <c r="BBE56" s="18"/>
      <c r="BBF56" s="18"/>
      <c r="BBG56" s="18"/>
      <c r="BBH56" s="18"/>
      <c r="BBI56" s="18"/>
      <c r="BBJ56" s="18"/>
      <c r="BBK56" s="18"/>
      <c r="BBL56" s="18"/>
      <c r="BBM56" s="18"/>
      <c r="BBN56" s="18"/>
      <c r="BBO56" s="18"/>
      <c r="BBP56" s="18"/>
      <c r="BBQ56" s="18"/>
      <c r="BBR56" s="18"/>
      <c r="BBS56" s="18"/>
      <c r="BBT56" s="18"/>
      <c r="BBU56" s="18"/>
      <c r="BBV56" s="18"/>
      <c r="BBW56" s="18"/>
      <c r="BBX56" s="18"/>
      <c r="BBY56" s="18"/>
      <c r="BBZ56" s="18"/>
      <c r="BCA56" s="18"/>
      <c r="BCB56" s="18"/>
      <c r="BCC56" s="18"/>
      <c r="BCD56" s="18"/>
      <c r="BCE56" s="18"/>
      <c r="BCF56" s="18"/>
      <c r="BCG56" s="18"/>
      <c r="BCH56" s="18"/>
      <c r="BCI56" s="18"/>
      <c r="BCJ56" s="18"/>
      <c r="BCK56" s="18"/>
      <c r="BCL56" s="18"/>
      <c r="BCM56" s="18"/>
      <c r="BCN56" s="18"/>
      <c r="BCO56" s="18"/>
      <c r="BCP56" s="18"/>
      <c r="BCQ56" s="18"/>
      <c r="BCR56" s="18"/>
      <c r="BCS56" s="18"/>
      <c r="BCT56" s="18"/>
      <c r="BCU56" s="18"/>
      <c r="BCV56" s="18"/>
      <c r="BCW56" s="18"/>
      <c r="BCX56" s="18"/>
      <c r="BCY56" s="18"/>
      <c r="BCZ56" s="18"/>
      <c r="BDA56" s="18"/>
      <c r="BDB56" s="18"/>
      <c r="BDC56" s="18"/>
      <c r="BDD56" s="18"/>
      <c r="BDE56" s="18"/>
      <c r="BDF56" s="18"/>
      <c r="BDG56" s="18"/>
      <c r="BDH56" s="18"/>
      <c r="BDI56" s="18"/>
      <c r="BDJ56" s="18"/>
      <c r="BDK56" s="18"/>
      <c r="BDL56" s="18"/>
      <c r="BDM56" s="18"/>
      <c r="BDN56" s="18"/>
      <c r="BDO56" s="18"/>
      <c r="BDP56" s="18"/>
      <c r="BDQ56" s="18"/>
      <c r="BDR56" s="18"/>
      <c r="BDS56" s="18"/>
      <c r="BDT56" s="18"/>
      <c r="BDU56" s="18"/>
      <c r="BDV56" s="18"/>
      <c r="BDW56" s="18"/>
      <c r="BDX56" s="18"/>
      <c r="BDY56" s="18"/>
      <c r="BDZ56" s="18"/>
      <c r="BEA56" s="18"/>
      <c r="BEB56" s="18"/>
      <c r="BEC56" s="18"/>
      <c r="BED56" s="18"/>
      <c r="BEE56" s="18"/>
      <c r="BEF56" s="18"/>
      <c r="BEG56" s="18"/>
      <c r="BEH56" s="18"/>
      <c r="BEI56" s="18"/>
      <c r="BEJ56" s="18"/>
      <c r="BEK56" s="18"/>
      <c r="BEL56" s="18"/>
      <c r="BEM56" s="18"/>
      <c r="BEN56" s="18"/>
      <c r="BEO56" s="18"/>
      <c r="BEP56" s="18"/>
      <c r="BEQ56" s="18"/>
      <c r="BER56" s="18"/>
      <c r="BES56" s="18"/>
      <c r="BET56" s="18"/>
      <c r="BEU56" s="18"/>
      <c r="BEV56" s="18"/>
      <c r="BEW56" s="18"/>
      <c r="BEX56" s="18"/>
      <c r="BEY56" s="18"/>
      <c r="BEZ56" s="18"/>
      <c r="BFA56" s="18"/>
      <c r="BFB56" s="18"/>
      <c r="BFC56" s="18"/>
      <c r="BFD56" s="18"/>
      <c r="BFE56" s="18"/>
      <c r="BFF56" s="18"/>
      <c r="BFG56" s="18"/>
      <c r="BFH56" s="18"/>
      <c r="BFI56" s="18"/>
      <c r="BFJ56" s="18"/>
      <c r="BFK56" s="18"/>
      <c r="BFL56" s="18"/>
      <c r="BFM56" s="18"/>
      <c r="BFN56" s="18"/>
      <c r="BFO56" s="18"/>
      <c r="BFP56" s="18"/>
      <c r="BFQ56" s="18"/>
      <c r="BFR56" s="18"/>
      <c r="BFS56" s="18"/>
      <c r="BFT56" s="18"/>
      <c r="BFU56" s="18"/>
      <c r="BFV56" s="18"/>
      <c r="BFW56" s="18"/>
      <c r="BFX56" s="18"/>
      <c r="BFY56" s="18"/>
      <c r="BFZ56" s="18"/>
      <c r="BGA56" s="18"/>
      <c r="BGB56" s="18"/>
      <c r="BGC56" s="18"/>
      <c r="BGD56" s="18"/>
      <c r="BGE56" s="18"/>
      <c r="BGF56" s="18"/>
      <c r="BGG56" s="18"/>
      <c r="BGH56" s="18"/>
      <c r="BGI56" s="18"/>
      <c r="BGJ56" s="18"/>
      <c r="BGK56" s="18"/>
      <c r="BGL56" s="18"/>
      <c r="BGM56" s="18"/>
      <c r="BGN56" s="18"/>
      <c r="BGO56" s="18"/>
      <c r="BGP56" s="18"/>
      <c r="BGQ56" s="18"/>
      <c r="BGR56" s="18"/>
      <c r="BGS56" s="18"/>
      <c r="BGT56" s="18"/>
      <c r="BGU56" s="18"/>
      <c r="BGV56" s="18"/>
      <c r="BGW56" s="18"/>
      <c r="BGX56" s="18"/>
      <c r="BGY56" s="18"/>
      <c r="BGZ56" s="18"/>
      <c r="BHA56" s="18"/>
      <c r="BHB56" s="18"/>
      <c r="BHC56" s="18"/>
      <c r="BHD56" s="18"/>
      <c r="BHE56" s="18"/>
      <c r="BHF56" s="18"/>
      <c r="BHG56" s="18"/>
      <c r="BHH56" s="18"/>
      <c r="BHI56" s="18"/>
      <c r="BHJ56" s="18"/>
      <c r="BHK56" s="18"/>
      <c r="BHL56" s="18"/>
      <c r="BHM56" s="18"/>
      <c r="BHN56" s="18"/>
      <c r="BHO56" s="18"/>
      <c r="BHP56" s="18"/>
      <c r="BHQ56" s="18"/>
      <c r="BHR56" s="18"/>
      <c r="BHS56" s="18"/>
      <c r="BHT56" s="18"/>
      <c r="BHU56" s="18"/>
      <c r="BHV56" s="18"/>
      <c r="BHW56" s="18"/>
      <c r="BHX56" s="18"/>
      <c r="BHY56" s="18"/>
      <c r="BHZ56" s="18"/>
      <c r="BIA56" s="18"/>
      <c r="BIB56" s="18"/>
      <c r="BIC56" s="18"/>
      <c r="BID56" s="18"/>
      <c r="BIE56" s="18"/>
      <c r="BIF56" s="18"/>
      <c r="BIG56" s="18"/>
      <c r="BIH56" s="18"/>
      <c r="BII56" s="18"/>
      <c r="BIJ56" s="18"/>
      <c r="BIK56" s="18"/>
      <c r="BIL56" s="18"/>
      <c r="BIM56" s="18"/>
      <c r="BIN56" s="18"/>
      <c r="BIO56" s="18"/>
      <c r="BIP56" s="18"/>
      <c r="BIQ56" s="18"/>
      <c r="BIR56" s="18"/>
      <c r="BIS56" s="18"/>
      <c r="BIT56" s="18"/>
      <c r="BIU56" s="18"/>
      <c r="BIV56" s="18"/>
      <c r="BIW56" s="18"/>
      <c r="BIX56" s="18"/>
      <c r="BIY56" s="18"/>
      <c r="BIZ56" s="18"/>
      <c r="BJA56" s="18"/>
      <c r="BJB56" s="18"/>
      <c r="BJC56" s="18"/>
      <c r="BJD56" s="18"/>
      <c r="BJE56" s="18"/>
      <c r="BJF56" s="18"/>
      <c r="BJG56" s="18"/>
      <c r="BJH56" s="18"/>
      <c r="BJI56" s="18"/>
      <c r="BJJ56" s="18"/>
      <c r="BJK56" s="18"/>
      <c r="BJL56" s="18"/>
      <c r="BJM56" s="18"/>
      <c r="BJN56" s="18"/>
      <c r="BJO56" s="18"/>
      <c r="BJP56" s="18"/>
      <c r="BJQ56" s="18"/>
      <c r="BJR56" s="18"/>
      <c r="BJS56" s="18"/>
      <c r="BJT56" s="18"/>
      <c r="BJU56" s="18"/>
      <c r="BJV56" s="18"/>
      <c r="BJW56" s="18"/>
      <c r="BJX56" s="18"/>
      <c r="BJY56" s="18"/>
      <c r="BJZ56" s="18"/>
      <c r="BKA56" s="18"/>
      <c r="BKB56" s="18"/>
      <c r="BKC56" s="18"/>
      <c r="BKD56" s="18"/>
      <c r="BKE56" s="18"/>
      <c r="BKF56" s="18"/>
      <c r="BKG56" s="18"/>
      <c r="BKH56" s="18"/>
      <c r="BKI56" s="18"/>
      <c r="BKJ56" s="18"/>
      <c r="BKK56" s="18"/>
      <c r="BKL56" s="18"/>
      <c r="BKM56" s="18"/>
      <c r="BKN56" s="18"/>
      <c r="BKO56" s="18"/>
      <c r="BKP56" s="18"/>
      <c r="BKQ56" s="18"/>
      <c r="BKR56" s="18"/>
      <c r="BKS56" s="18"/>
      <c r="BKT56" s="18"/>
      <c r="BKU56" s="18"/>
      <c r="BKV56" s="18"/>
      <c r="BKW56" s="18"/>
      <c r="BKX56" s="18"/>
      <c r="BKY56" s="18"/>
      <c r="BKZ56" s="18"/>
      <c r="BLA56" s="18"/>
      <c r="BLB56" s="18"/>
      <c r="BLC56" s="18"/>
      <c r="BLD56" s="18"/>
      <c r="BLE56" s="18"/>
      <c r="BLF56" s="18"/>
      <c r="BLG56" s="18"/>
      <c r="BLH56" s="18"/>
      <c r="BLI56" s="18"/>
      <c r="BLJ56" s="18"/>
      <c r="BLK56" s="18"/>
      <c r="BLL56" s="18"/>
      <c r="BLM56" s="18"/>
      <c r="BLN56" s="18"/>
      <c r="BLO56" s="18"/>
      <c r="BLP56" s="18"/>
      <c r="BLQ56" s="18"/>
      <c r="BLR56" s="18"/>
      <c r="BLS56" s="18"/>
      <c r="BLT56" s="18"/>
      <c r="BLU56" s="18"/>
      <c r="BLV56" s="18"/>
      <c r="BLW56" s="18"/>
      <c r="BLX56" s="18"/>
      <c r="BLY56" s="18"/>
      <c r="BLZ56" s="18"/>
      <c r="BMA56" s="18"/>
      <c r="BMB56" s="18"/>
      <c r="BMC56" s="18"/>
      <c r="BMD56" s="18"/>
      <c r="BME56" s="18"/>
      <c r="BMF56" s="18"/>
      <c r="BMG56" s="18"/>
      <c r="BMH56" s="18"/>
      <c r="BMI56" s="18"/>
      <c r="BMJ56" s="18"/>
      <c r="BMK56" s="18"/>
      <c r="BML56" s="18"/>
      <c r="BMM56" s="18"/>
      <c r="BMN56" s="18"/>
      <c r="BMO56" s="18"/>
      <c r="BMP56" s="18"/>
      <c r="BMQ56" s="18"/>
      <c r="BMR56" s="18"/>
      <c r="BMS56" s="18"/>
      <c r="BMT56" s="18"/>
      <c r="BMU56" s="18"/>
      <c r="BMV56" s="18"/>
      <c r="BMW56" s="18"/>
      <c r="BMX56" s="18"/>
      <c r="BMY56" s="18"/>
      <c r="BMZ56" s="18"/>
      <c r="BNA56" s="18"/>
      <c r="BNB56" s="18"/>
      <c r="BNC56" s="18"/>
      <c r="BND56" s="18"/>
      <c r="BNE56" s="18"/>
      <c r="BNF56" s="18"/>
      <c r="BNG56" s="18"/>
      <c r="BNH56" s="18"/>
      <c r="BNI56" s="18"/>
      <c r="BNJ56" s="18"/>
      <c r="BNK56" s="18"/>
      <c r="BNL56" s="18"/>
      <c r="BNM56" s="18"/>
      <c r="BNN56" s="18"/>
      <c r="BNO56" s="18"/>
      <c r="BNP56" s="18"/>
      <c r="BNQ56" s="18"/>
      <c r="BNR56" s="18"/>
      <c r="BNS56" s="18"/>
      <c r="BNT56" s="18"/>
      <c r="BNU56" s="18"/>
      <c r="BNV56" s="18"/>
      <c r="BNW56" s="18"/>
      <c r="BNX56" s="18"/>
      <c r="BNY56" s="18"/>
      <c r="BNZ56" s="18"/>
      <c r="BOA56" s="18"/>
      <c r="BOB56" s="18"/>
      <c r="BOC56" s="18"/>
      <c r="BOD56" s="18"/>
      <c r="BOE56" s="18"/>
      <c r="BOF56" s="18"/>
      <c r="BOG56" s="18"/>
      <c r="BOH56" s="18"/>
      <c r="BOI56" s="18"/>
      <c r="BOJ56" s="18"/>
      <c r="BOK56" s="18"/>
      <c r="BOL56" s="18"/>
      <c r="BOM56" s="18"/>
      <c r="BON56" s="18"/>
      <c r="BOO56" s="18"/>
      <c r="BOP56" s="18"/>
      <c r="BOQ56" s="18"/>
      <c r="BOR56" s="18"/>
      <c r="BOS56" s="18"/>
      <c r="BOT56" s="18"/>
      <c r="BOU56" s="18"/>
      <c r="BOV56" s="18"/>
      <c r="BOW56" s="18"/>
      <c r="BOX56" s="18"/>
      <c r="BOY56" s="18"/>
      <c r="BOZ56" s="18"/>
      <c r="BPA56" s="18"/>
      <c r="BPB56" s="18"/>
      <c r="BPC56" s="18"/>
      <c r="BPD56" s="18"/>
      <c r="BPE56" s="18"/>
      <c r="BPF56" s="18"/>
      <c r="BPG56" s="18"/>
      <c r="BPH56" s="18"/>
      <c r="BPI56" s="18"/>
      <c r="BPJ56" s="18"/>
      <c r="BPK56" s="18"/>
      <c r="BPL56" s="18"/>
      <c r="BPM56" s="18"/>
      <c r="BPN56" s="18"/>
      <c r="BPO56" s="18"/>
      <c r="BPP56" s="18"/>
      <c r="BPQ56" s="18"/>
      <c r="BPR56" s="18"/>
      <c r="BPS56" s="18"/>
      <c r="BPT56" s="18"/>
      <c r="BPU56" s="18"/>
      <c r="BPV56" s="18"/>
      <c r="BPW56" s="18"/>
      <c r="BPX56" s="18"/>
      <c r="BPY56" s="18"/>
      <c r="BPZ56" s="18"/>
      <c r="BQA56" s="18"/>
      <c r="BQB56" s="18"/>
      <c r="BQC56" s="18"/>
      <c r="BQD56" s="18"/>
      <c r="BQE56" s="18"/>
      <c r="BQF56" s="18"/>
      <c r="BQG56" s="18"/>
      <c r="BQH56" s="18"/>
      <c r="BQI56" s="18"/>
      <c r="BQJ56" s="18"/>
      <c r="BQK56" s="18"/>
      <c r="BQL56" s="18"/>
      <c r="BQM56" s="18"/>
      <c r="BQN56" s="18"/>
      <c r="BQO56" s="18"/>
      <c r="BQP56" s="18"/>
      <c r="BQQ56" s="18"/>
      <c r="BQR56" s="18"/>
      <c r="BQS56" s="18"/>
      <c r="BQT56" s="18"/>
      <c r="BQU56" s="18"/>
      <c r="BQV56" s="18"/>
      <c r="BQW56" s="18"/>
      <c r="BQX56" s="18"/>
      <c r="BQY56" s="18"/>
      <c r="BQZ56" s="18"/>
      <c r="BRA56" s="18"/>
      <c r="BRB56" s="18"/>
      <c r="BRC56" s="18"/>
      <c r="BRD56" s="18"/>
      <c r="BRE56" s="18"/>
      <c r="BRF56" s="18"/>
      <c r="BRG56" s="18"/>
      <c r="BRH56" s="18"/>
      <c r="BRI56" s="18"/>
      <c r="BRJ56" s="18"/>
      <c r="BRK56" s="18"/>
      <c r="BRL56" s="18"/>
      <c r="BRM56" s="18"/>
      <c r="BRN56" s="18"/>
      <c r="BRO56" s="18"/>
      <c r="BRP56" s="18"/>
      <c r="BRQ56" s="18"/>
      <c r="BRR56" s="18"/>
      <c r="BRS56" s="18"/>
      <c r="BRT56" s="18"/>
      <c r="BRU56" s="18"/>
      <c r="BRV56" s="18"/>
      <c r="BRW56" s="18"/>
      <c r="BRX56" s="18"/>
      <c r="BRY56" s="18"/>
      <c r="BRZ56" s="18"/>
      <c r="BSA56" s="18"/>
      <c r="BSB56" s="18"/>
      <c r="BSC56" s="18"/>
      <c r="BSD56" s="18"/>
      <c r="BSE56" s="18"/>
      <c r="BSF56" s="18"/>
      <c r="BSG56" s="18"/>
      <c r="BSH56" s="18"/>
      <c r="BSI56" s="18"/>
      <c r="BSJ56" s="18"/>
      <c r="BSK56" s="18"/>
      <c r="BSL56" s="18"/>
      <c r="BSM56" s="18"/>
      <c r="BSN56" s="18"/>
      <c r="BSO56" s="18"/>
      <c r="BSP56" s="18"/>
      <c r="BSQ56" s="18"/>
      <c r="BSR56" s="18"/>
      <c r="BSS56" s="18"/>
      <c r="BST56" s="18"/>
      <c r="BSU56" s="18"/>
      <c r="BSV56" s="18"/>
      <c r="BSW56" s="18"/>
      <c r="BSX56" s="18"/>
      <c r="BSY56" s="18"/>
      <c r="BSZ56" s="18"/>
      <c r="BTA56" s="18"/>
      <c r="BTB56" s="18"/>
      <c r="BTC56" s="18"/>
      <c r="BTD56" s="18"/>
      <c r="BTE56" s="18"/>
      <c r="BTF56" s="18"/>
      <c r="BTG56" s="18"/>
      <c r="BTH56" s="18"/>
      <c r="BTI56" s="18"/>
      <c r="BTJ56" s="18"/>
      <c r="BTK56" s="18"/>
      <c r="BTL56" s="18"/>
      <c r="BTM56" s="18"/>
      <c r="BTN56" s="18"/>
      <c r="BTO56" s="18"/>
      <c r="BTP56" s="18"/>
      <c r="BTQ56" s="18"/>
      <c r="BTR56" s="18"/>
      <c r="BTS56" s="18"/>
      <c r="BTT56" s="18"/>
      <c r="BTU56" s="18"/>
      <c r="BTV56" s="18"/>
      <c r="BTW56" s="18"/>
      <c r="BTX56" s="18"/>
      <c r="BTY56" s="18"/>
      <c r="BTZ56" s="18"/>
      <c r="BUA56" s="18"/>
      <c r="BUB56" s="18"/>
      <c r="BUC56" s="18"/>
      <c r="BUD56" s="18"/>
      <c r="BUE56" s="18"/>
      <c r="BUF56" s="18"/>
      <c r="BUG56" s="18"/>
      <c r="BUH56" s="18"/>
      <c r="BUI56" s="18"/>
      <c r="BUJ56" s="18"/>
      <c r="BUK56" s="18"/>
      <c r="BUL56" s="18"/>
      <c r="BUM56" s="18"/>
      <c r="BUN56" s="18"/>
      <c r="BUO56" s="18"/>
      <c r="BUP56" s="18"/>
      <c r="BUQ56" s="18"/>
      <c r="BUR56" s="18"/>
      <c r="BUS56" s="18"/>
      <c r="BUT56" s="18"/>
      <c r="BUU56" s="18"/>
      <c r="BUV56" s="18"/>
      <c r="BUW56" s="18"/>
      <c r="BUX56" s="18"/>
      <c r="BUY56" s="18"/>
      <c r="BUZ56" s="18"/>
      <c r="BVA56" s="18"/>
      <c r="BVB56" s="18"/>
      <c r="BVC56" s="18"/>
      <c r="BVD56" s="18"/>
      <c r="BVE56" s="18"/>
      <c r="BVF56" s="18"/>
      <c r="BVG56" s="18"/>
      <c r="BVH56" s="18"/>
      <c r="BVI56" s="18"/>
      <c r="BVJ56" s="18"/>
      <c r="BVK56" s="18"/>
      <c r="BVL56" s="18"/>
      <c r="BVM56" s="18"/>
      <c r="BVN56" s="18"/>
      <c r="BVO56" s="18"/>
      <c r="BVP56" s="18"/>
      <c r="BVQ56" s="18"/>
      <c r="BVR56" s="18"/>
      <c r="BVS56" s="18"/>
      <c r="BVT56" s="18"/>
      <c r="BVU56" s="18"/>
      <c r="BVV56" s="18"/>
      <c r="BVW56" s="18"/>
      <c r="BVX56" s="18"/>
      <c r="BVY56" s="18"/>
      <c r="BVZ56" s="18"/>
      <c r="BWA56" s="18"/>
      <c r="BWB56" s="18"/>
      <c r="BWC56" s="18"/>
      <c r="BWD56" s="18"/>
      <c r="BWE56" s="18"/>
      <c r="BWF56" s="18"/>
      <c r="BWG56" s="18"/>
      <c r="BWH56" s="18"/>
      <c r="BWI56" s="18"/>
      <c r="BWJ56" s="18"/>
      <c r="BWK56" s="18"/>
      <c r="BWL56" s="18"/>
      <c r="BWM56" s="18"/>
      <c r="BWN56" s="18"/>
      <c r="BWO56" s="18"/>
      <c r="BWP56" s="18"/>
      <c r="BWQ56" s="18"/>
      <c r="BWR56" s="18"/>
      <c r="BWS56" s="18"/>
      <c r="BWT56" s="18"/>
      <c r="BWU56" s="18"/>
      <c r="BWV56" s="18"/>
      <c r="BWW56" s="18"/>
      <c r="BWX56" s="18"/>
      <c r="BWY56" s="18"/>
      <c r="BWZ56" s="18"/>
      <c r="BXA56" s="18"/>
      <c r="BXB56" s="18"/>
      <c r="BXC56" s="18"/>
      <c r="BXD56" s="18"/>
      <c r="BXE56" s="18"/>
      <c r="BXF56" s="18"/>
      <c r="BXG56" s="18"/>
      <c r="BXH56" s="18"/>
      <c r="BXI56" s="18"/>
      <c r="BXJ56" s="18"/>
      <c r="BXK56" s="18"/>
      <c r="BXL56" s="18"/>
      <c r="BXM56" s="18"/>
      <c r="BXN56" s="18"/>
      <c r="BXO56" s="18"/>
      <c r="BXP56" s="18"/>
      <c r="BXQ56" s="18"/>
      <c r="BXR56" s="18"/>
      <c r="BXS56" s="18"/>
      <c r="BXT56" s="18"/>
      <c r="BXU56" s="18"/>
      <c r="BXV56" s="18"/>
      <c r="BXW56" s="18"/>
      <c r="BXX56" s="18"/>
      <c r="BXY56" s="18"/>
      <c r="BXZ56" s="18"/>
      <c r="BYA56" s="18"/>
      <c r="BYB56" s="18"/>
      <c r="BYC56" s="18"/>
      <c r="BYD56" s="18"/>
      <c r="BYE56" s="18"/>
      <c r="BYF56" s="18"/>
      <c r="BYG56" s="18"/>
      <c r="BYH56" s="18"/>
      <c r="BYI56" s="18"/>
      <c r="BYJ56" s="18"/>
      <c r="BYK56" s="18"/>
      <c r="BYL56" s="18"/>
      <c r="BYM56" s="18"/>
      <c r="BYN56" s="18"/>
      <c r="BYO56" s="18"/>
      <c r="BYP56" s="18"/>
      <c r="BYQ56" s="18"/>
      <c r="BYR56" s="18"/>
      <c r="BYS56" s="18"/>
      <c r="BYT56" s="18"/>
      <c r="BYU56" s="18"/>
      <c r="BYV56" s="18"/>
      <c r="BYW56" s="18"/>
      <c r="BYX56" s="18"/>
      <c r="BYY56" s="18"/>
      <c r="BYZ56" s="18"/>
      <c r="BZA56" s="18"/>
      <c r="BZB56" s="18"/>
      <c r="BZC56" s="18"/>
      <c r="BZD56" s="18"/>
      <c r="BZE56" s="18"/>
      <c r="BZF56" s="18"/>
      <c r="BZG56" s="18"/>
      <c r="BZH56" s="18"/>
      <c r="BZI56" s="18"/>
      <c r="BZJ56" s="18"/>
      <c r="BZK56" s="18"/>
      <c r="BZL56" s="18"/>
      <c r="BZM56" s="18"/>
      <c r="BZN56" s="18"/>
      <c r="BZO56" s="18"/>
      <c r="BZP56" s="18"/>
      <c r="BZQ56" s="18"/>
      <c r="BZR56" s="18"/>
      <c r="BZS56" s="18"/>
      <c r="BZT56" s="18"/>
      <c r="BZU56" s="18"/>
      <c r="BZV56" s="18"/>
      <c r="BZW56" s="18"/>
      <c r="BZX56" s="18"/>
      <c r="BZY56" s="18"/>
      <c r="BZZ56" s="18"/>
      <c r="CAA56" s="18"/>
      <c r="CAB56" s="18"/>
      <c r="CAC56" s="18"/>
      <c r="CAD56" s="18"/>
      <c r="CAE56" s="18"/>
      <c r="CAF56" s="18"/>
      <c r="CAG56" s="18"/>
      <c r="CAH56" s="18"/>
      <c r="CAI56" s="18"/>
      <c r="CAJ56" s="18"/>
      <c r="CAK56" s="18"/>
      <c r="CAL56" s="18"/>
      <c r="CAM56" s="18"/>
      <c r="CAN56" s="18"/>
      <c r="CAO56" s="18"/>
      <c r="CAP56" s="18"/>
      <c r="CAQ56" s="18"/>
      <c r="CAR56" s="18"/>
      <c r="CAS56" s="18"/>
      <c r="CAT56" s="18"/>
      <c r="CAU56" s="18"/>
      <c r="CAV56" s="18"/>
      <c r="CAW56" s="18"/>
      <c r="CAX56" s="18"/>
      <c r="CAY56" s="18"/>
      <c r="CAZ56" s="18"/>
      <c r="CBA56" s="18"/>
      <c r="CBB56" s="18"/>
      <c r="CBC56" s="18"/>
      <c r="CBD56" s="18"/>
      <c r="CBE56" s="18"/>
      <c r="CBF56" s="18"/>
      <c r="CBG56" s="18"/>
      <c r="CBH56" s="18"/>
      <c r="CBI56" s="18"/>
      <c r="CBJ56" s="18"/>
      <c r="CBK56" s="18"/>
      <c r="CBL56" s="18"/>
      <c r="CBM56" s="18"/>
      <c r="CBN56" s="18"/>
      <c r="CBO56" s="18"/>
      <c r="CBP56" s="18"/>
      <c r="CBQ56" s="18"/>
      <c r="CBR56" s="18"/>
      <c r="CBS56" s="18"/>
      <c r="CBT56" s="18"/>
      <c r="CBU56" s="18"/>
      <c r="CBV56" s="18"/>
      <c r="CBW56" s="18"/>
      <c r="CBX56" s="18"/>
      <c r="CBY56" s="18"/>
      <c r="CBZ56" s="18"/>
      <c r="CCA56" s="18"/>
      <c r="CCB56" s="18"/>
      <c r="CCC56" s="18"/>
      <c r="CCD56" s="18"/>
      <c r="CCE56" s="18"/>
      <c r="CCF56" s="18"/>
      <c r="CCG56" s="18"/>
      <c r="CCH56" s="18"/>
      <c r="CCI56" s="18"/>
      <c r="CCJ56" s="18"/>
      <c r="CCK56" s="18"/>
      <c r="CCL56" s="18"/>
      <c r="CCM56" s="18"/>
      <c r="CCN56" s="18"/>
      <c r="CCO56" s="18"/>
      <c r="CCP56" s="18"/>
      <c r="CCQ56" s="18"/>
      <c r="CCR56" s="18"/>
      <c r="CCS56" s="18"/>
      <c r="CCT56" s="18"/>
      <c r="CCU56" s="18"/>
      <c r="CCV56" s="18"/>
      <c r="CCW56" s="18"/>
      <c r="CCX56" s="18"/>
      <c r="CCY56" s="18"/>
      <c r="CCZ56" s="18"/>
      <c r="CDA56" s="18"/>
      <c r="CDB56" s="18"/>
      <c r="CDC56" s="18"/>
      <c r="CDD56" s="18"/>
      <c r="CDE56" s="18"/>
      <c r="CDF56" s="18"/>
      <c r="CDG56" s="18"/>
      <c r="CDH56" s="18"/>
      <c r="CDI56" s="18"/>
      <c r="CDJ56" s="18"/>
      <c r="CDK56" s="18"/>
      <c r="CDL56" s="18"/>
      <c r="CDM56" s="18"/>
      <c r="CDN56" s="18"/>
      <c r="CDO56" s="18"/>
      <c r="CDP56" s="18"/>
      <c r="CDQ56" s="18"/>
      <c r="CDR56" s="18"/>
      <c r="CDS56" s="18"/>
      <c r="CDT56" s="18"/>
      <c r="CDU56" s="18"/>
      <c r="CDV56" s="18"/>
      <c r="CDW56" s="18"/>
      <c r="CDX56" s="18"/>
      <c r="CDY56" s="18"/>
      <c r="CDZ56" s="18"/>
      <c r="CEA56" s="18"/>
      <c r="CEB56" s="18"/>
      <c r="CEC56" s="18"/>
      <c r="CED56" s="18"/>
      <c r="CEE56" s="18"/>
      <c r="CEF56" s="18"/>
      <c r="CEG56" s="18"/>
      <c r="CEH56" s="18"/>
      <c r="CEI56" s="18"/>
      <c r="CEJ56" s="18"/>
      <c r="CEK56" s="18"/>
      <c r="CEL56" s="18"/>
      <c r="CEM56" s="18"/>
      <c r="CEN56" s="18"/>
      <c r="CEO56" s="18"/>
      <c r="CEP56" s="18"/>
      <c r="CEQ56" s="18"/>
      <c r="CER56" s="18"/>
      <c r="CES56" s="18"/>
      <c r="CET56" s="18"/>
      <c r="CEU56" s="18"/>
      <c r="CEV56" s="18"/>
      <c r="CEW56" s="18"/>
      <c r="CEX56" s="18"/>
      <c r="CEY56" s="18"/>
      <c r="CEZ56" s="18"/>
      <c r="CFA56" s="18"/>
      <c r="CFB56" s="18"/>
      <c r="CFC56" s="18"/>
      <c r="CFD56" s="18"/>
      <c r="CFE56" s="18"/>
      <c r="CFF56" s="18"/>
      <c r="CFG56" s="18"/>
      <c r="CFH56" s="18"/>
      <c r="CFI56" s="18"/>
      <c r="CFJ56" s="18"/>
      <c r="CFK56" s="18"/>
      <c r="CFL56" s="18"/>
      <c r="CFM56" s="18"/>
      <c r="CFN56" s="18"/>
      <c r="CFO56" s="18"/>
      <c r="CFP56" s="18"/>
      <c r="CFQ56" s="18"/>
      <c r="CFR56" s="18"/>
      <c r="CFS56" s="18"/>
      <c r="CFT56" s="18"/>
      <c r="CFU56" s="18"/>
      <c r="CFV56" s="18"/>
      <c r="CFW56" s="18"/>
      <c r="CFX56" s="18"/>
      <c r="CFY56" s="18"/>
      <c r="CFZ56" s="18"/>
      <c r="CGA56" s="18"/>
      <c r="CGB56" s="18"/>
      <c r="CGC56" s="18"/>
      <c r="CGD56" s="18"/>
      <c r="CGE56" s="18"/>
      <c r="CGF56" s="18"/>
      <c r="CGG56" s="18"/>
      <c r="CGH56" s="18"/>
      <c r="CGI56" s="18"/>
      <c r="CGJ56" s="18"/>
      <c r="CGK56" s="18"/>
      <c r="CGL56" s="18"/>
      <c r="CGM56" s="18"/>
      <c r="CGN56" s="18"/>
      <c r="CGO56" s="18"/>
      <c r="CGP56" s="18"/>
      <c r="CGQ56" s="18"/>
      <c r="CGR56" s="18"/>
      <c r="CGS56" s="18"/>
      <c r="CGT56" s="18"/>
      <c r="CGU56" s="18"/>
      <c r="CGV56" s="18"/>
      <c r="CGW56" s="18"/>
      <c r="CGX56" s="18"/>
      <c r="CGY56" s="18"/>
      <c r="CGZ56" s="18"/>
      <c r="CHA56" s="18"/>
      <c r="CHB56" s="18"/>
      <c r="CHC56" s="18"/>
      <c r="CHD56" s="18"/>
      <c r="CHE56" s="18"/>
      <c r="CHF56" s="18"/>
      <c r="CHG56" s="18"/>
      <c r="CHH56" s="18"/>
      <c r="CHI56" s="18"/>
      <c r="CHJ56" s="18"/>
      <c r="CHK56" s="18"/>
      <c r="CHL56" s="18"/>
      <c r="CHM56" s="18"/>
      <c r="CHN56" s="18"/>
      <c r="CHO56" s="18"/>
      <c r="CHP56" s="18"/>
      <c r="CHQ56" s="18"/>
      <c r="CHR56" s="18"/>
      <c r="CHS56" s="18"/>
      <c r="CHT56" s="18"/>
      <c r="CHU56" s="18"/>
      <c r="CHV56" s="18"/>
      <c r="CHW56" s="18"/>
      <c r="CHX56" s="18"/>
      <c r="CHY56" s="18"/>
      <c r="CHZ56" s="18"/>
      <c r="CIA56" s="18"/>
      <c r="CIB56" s="18"/>
      <c r="CIC56" s="18"/>
      <c r="CID56" s="18"/>
      <c r="CIE56" s="18"/>
      <c r="CIF56" s="18"/>
      <c r="CIG56" s="18"/>
      <c r="CIH56" s="18"/>
      <c r="CII56" s="18"/>
      <c r="CIJ56" s="18"/>
      <c r="CIK56" s="18"/>
      <c r="CIL56" s="18"/>
      <c r="CIM56" s="18"/>
      <c r="CIN56" s="18"/>
      <c r="CIO56" s="18"/>
      <c r="CIP56" s="18"/>
      <c r="CIQ56" s="18"/>
      <c r="CIR56" s="18"/>
      <c r="CIS56" s="18"/>
      <c r="CIT56" s="18"/>
      <c r="CIU56" s="18"/>
      <c r="CIV56" s="18"/>
      <c r="CIW56" s="18"/>
      <c r="CIX56" s="18"/>
      <c r="CIY56" s="18"/>
      <c r="CIZ56" s="18"/>
      <c r="CJA56" s="18"/>
      <c r="CJB56" s="18"/>
      <c r="CJC56" s="18"/>
      <c r="CJD56" s="18"/>
      <c r="CJE56" s="18"/>
      <c r="CJF56" s="18"/>
      <c r="CJG56" s="18"/>
      <c r="CJH56" s="18"/>
      <c r="CJI56" s="18"/>
      <c r="CJJ56" s="18"/>
      <c r="CJK56" s="18"/>
      <c r="CJL56" s="18"/>
      <c r="CJM56" s="18"/>
      <c r="CJN56" s="18"/>
      <c r="CJO56" s="18"/>
      <c r="CJP56" s="18"/>
      <c r="CJQ56" s="18"/>
      <c r="CJR56" s="18"/>
      <c r="CJS56" s="18"/>
      <c r="CJT56" s="18"/>
      <c r="CJU56" s="18"/>
      <c r="CJV56" s="18"/>
      <c r="CJW56" s="18"/>
      <c r="CJX56" s="18"/>
      <c r="CJY56" s="18"/>
      <c r="CJZ56" s="18"/>
      <c r="CKA56" s="18"/>
      <c r="CKB56" s="18"/>
      <c r="CKC56" s="18"/>
      <c r="CKD56" s="18"/>
      <c r="CKE56" s="18"/>
      <c r="CKF56" s="18"/>
      <c r="CKG56" s="18"/>
      <c r="CKH56" s="18"/>
      <c r="CKI56" s="18"/>
      <c r="CKJ56" s="18"/>
      <c r="CKK56" s="18"/>
      <c r="CKL56" s="18"/>
      <c r="CKM56" s="18"/>
      <c r="CKN56" s="18"/>
      <c r="CKO56" s="18"/>
      <c r="CKP56" s="18"/>
      <c r="CKQ56" s="18"/>
      <c r="CKR56" s="18"/>
      <c r="CKS56" s="18"/>
      <c r="CKT56" s="18"/>
      <c r="CKU56" s="18"/>
      <c r="CKV56" s="18"/>
      <c r="CKW56" s="18"/>
      <c r="CKX56" s="18"/>
      <c r="CKY56" s="18"/>
      <c r="CKZ56" s="18"/>
      <c r="CLA56" s="18"/>
      <c r="CLB56" s="18"/>
      <c r="CLC56" s="18"/>
      <c r="CLD56" s="18"/>
      <c r="CLE56" s="18"/>
      <c r="CLF56" s="18"/>
      <c r="CLG56" s="18"/>
      <c r="CLH56" s="18"/>
      <c r="CLI56" s="18"/>
      <c r="CLJ56" s="18"/>
      <c r="CLK56" s="18"/>
      <c r="CLL56" s="18"/>
      <c r="CLM56" s="18"/>
      <c r="CLN56" s="18"/>
      <c r="CLO56" s="18"/>
      <c r="CLP56" s="18"/>
      <c r="CLQ56" s="18"/>
      <c r="CLR56" s="18"/>
      <c r="CLS56" s="18"/>
      <c r="CLT56" s="18"/>
      <c r="CLU56" s="18"/>
      <c r="CLV56" s="18"/>
      <c r="CLW56" s="18"/>
      <c r="CLX56" s="18"/>
      <c r="CLY56" s="18"/>
      <c r="CLZ56" s="18"/>
      <c r="CMA56" s="18"/>
      <c r="CMB56" s="18"/>
      <c r="CMC56" s="18"/>
      <c r="CMD56" s="18"/>
      <c r="CME56" s="18"/>
      <c r="CMF56" s="18"/>
      <c r="CMG56" s="18"/>
      <c r="CMH56" s="18"/>
      <c r="CMI56" s="18"/>
      <c r="CMJ56" s="18"/>
      <c r="CMK56" s="18"/>
      <c r="CML56" s="18"/>
      <c r="CMM56" s="18"/>
      <c r="CMN56" s="18"/>
      <c r="CMO56" s="18"/>
      <c r="CMP56" s="18"/>
      <c r="CMQ56" s="18"/>
      <c r="CMR56" s="18"/>
      <c r="CMS56" s="18"/>
      <c r="CMT56" s="18"/>
      <c r="CMU56" s="18"/>
      <c r="CMV56" s="18"/>
      <c r="CMW56" s="18"/>
      <c r="CMX56" s="18"/>
      <c r="CMY56" s="18"/>
      <c r="CMZ56" s="18"/>
      <c r="CNA56" s="18"/>
      <c r="CNB56" s="18"/>
      <c r="CNC56" s="18"/>
      <c r="CND56" s="18"/>
      <c r="CNE56" s="18"/>
      <c r="CNF56" s="18"/>
      <c r="CNG56" s="18"/>
      <c r="CNH56" s="18"/>
      <c r="CNI56" s="18"/>
      <c r="CNJ56" s="18"/>
      <c r="CNK56" s="18"/>
      <c r="CNL56" s="18"/>
      <c r="CNM56" s="18"/>
      <c r="CNN56" s="18"/>
      <c r="CNO56" s="18"/>
      <c r="CNP56" s="18"/>
      <c r="CNQ56" s="18"/>
      <c r="CNR56" s="18"/>
      <c r="CNS56" s="18"/>
      <c r="CNT56" s="18"/>
      <c r="CNU56" s="18"/>
      <c r="CNV56" s="18"/>
      <c r="CNW56" s="18"/>
      <c r="CNX56" s="18"/>
      <c r="CNY56" s="18"/>
      <c r="CNZ56" s="18"/>
      <c r="COA56" s="18"/>
      <c r="COB56" s="18"/>
      <c r="COC56" s="18"/>
      <c r="COD56" s="18"/>
      <c r="COE56" s="18"/>
      <c r="COF56" s="18"/>
      <c r="COG56" s="18"/>
      <c r="COH56" s="18"/>
      <c r="COI56" s="18"/>
      <c r="COJ56" s="18"/>
      <c r="COK56" s="18"/>
      <c r="COL56" s="18"/>
      <c r="COM56" s="18"/>
      <c r="CON56" s="18"/>
      <c r="COO56" s="18"/>
      <c r="COP56" s="18"/>
      <c r="COQ56" s="18"/>
      <c r="COR56" s="18"/>
      <c r="COS56" s="18"/>
      <c r="COT56" s="18"/>
      <c r="COU56" s="18"/>
      <c r="COV56" s="18"/>
      <c r="COW56" s="18"/>
      <c r="COX56" s="18"/>
      <c r="COY56" s="18"/>
      <c r="COZ56" s="18"/>
      <c r="CPA56" s="18"/>
      <c r="CPB56" s="18"/>
      <c r="CPC56" s="18"/>
      <c r="CPD56" s="18"/>
      <c r="CPE56" s="18"/>
      <c r="CPF56" s="18"/>
      <c r="CPG56" s="18"/>
      <c r="CPH56" s="18"/>
      <c r="CPI56" s="18"/>
      <c r="CPJ56" s="18"/>
      <c r="CPK56" s="18"/>
      <c r="CPL56" s="18"/>
      <c r="CPM56" s="18"/>
      <c r="CPN56" s="18"/>
      <c r="CPO56" s="18"/>
      <c r="CPP56" s="18"/>
      <c r="CPQ56" s="18"/>
      <c r="CPR56" s="18"/>
      <c r="CPS56" s="18"/>
      <c r="CPT56" s="18"/>
      <c r="CPU56" s="18"/>
      <c r="CPV56" s="18"/>
      <c r="CPW56" s="18"/>
      <c r="CPX56" s="18"/>
      <c r="CPY56" s="18"/>
      <c r="CPZ56" s="18"/>
      <c r="CQA56" s="18"/>
      <c r="CQB56" s="18"/>
      <c r="CQC56" s="18"/>
      <c r="CQD56" s="18"/>
      <c r="CQE56" s="18"/>
      <c r="CQF56" s="18"/>
      <c r="CQG56" s="18"/>
      <c r="CQH56" s="18"/>
      <c r="CQI56" s="18"/>
      <c r="CQJ56" s="18"/>
      <c r="CQK56" s="18"/>
      <c r="CQL56" s="18"/>
      <c r="CQM56" s="18"/>
      <c r="CQN56" s="18"/>
      <c r="CQO56" s="18"/>
      <c r="CQP56" s="18"/>
      <c r="CQQ56" s="18"/>
      <c r="CQR56" s="18"/>
      <c r="CQS56" s="18"/>
      <c r="CQT56" s="18"/>
      <c r="CQU56" s="18"/>
      <c r="CQV56" s="18"/>
      <c r="CQW56" s="18"/>
      <c r="CQX56" s="18"/>
      <c r="CQY56" s="18"/>
      <c r="CQZ56" s="18"/>
      <c r="CRA56" s="18"/>
      <c r="CRB56" s="18"/>
      <c r="CRC56" s="18"/>
      <c r="CRD56" s="18"/>
      <c r="CRE56" s="18"/>
      <c r="CRF56" s="18"/>
      <c r="CRG56" s="18"/>
      <c r="CRH56" s="18"/>
      <c r="CRI56" s="18"/>
      <c r="CRJ56" s="18"/>
      <c r="CRK56" s="18"/>
      <c r="CRL56" s="18"/>
      <c r="CRM56" s="18"/>
      <c r="CRN56" s="18"/>
      <c r="CRO56" s="18"/>
      <c r="CRP56" s="18"/>
      <c r="CRQ56" s="18"/>
      <c r="CRR56" s="18"/>
      <c r="CRS56" s="18"/>
      <c r="CRT56" s="18"/>
      <c r="CRU56" s="18"/>
      <c r="CRV56" s="18"/>
      <c r="CRW56" s="18"/>
      <c r="CRX56" s="18"/>
      <c r="CRY56" s="18"/>
      <c r="CRZ56" s="18"/>
      <c r="CSA56" s="18"/>
      <c r="CSB56" s="18"/>
      <c r="CSC56" s="18"/>
      <c r="CSD56" s="18"/>
      <c r="CSE56" s="18"/>
      <c r="CSF56" s="18"/>
      <c r="CSG56" s="18"/>
      <c r="CSH56" s="18"/>
      <c r="CSI56" s="18"/>
      <c r="CSJ56" s="18"/>
      <c r="CSK56" s="18"/>
      <c r="CSL56" s="18"/>
      <c r="CSM56" s="18"/>
      <c r="CSN56" s="18"/>
      <c r="CSO56" s="18"/>
      <c r="CSP56" s="18"/>
      <c r="CSQ56" s="18"/>
      <c r="CSR56" s="18"/>
      <c r="CSS56" s="18"/>
      <c r="CST56" s="18"/>
      <c r="CSU56" s="18"/>
      <c r="CSV56" s="18"/>
      <c r="CSW56" s="18"/>
      <c r="CSX56" s="18"/>
      <c r="CSY56" s="18"/>
      <c r="CSZ56" s="18"/>
      <c r="CTA56" s="18"/>
      <c r="CTB56" s="18"/>
      <c r="CTC56" s="18"/>
      <c r="CTD56" s="18"/>
      <c r="CTE56" s="18"/>
      <c r="CTF56" s="18"/>
      <c r="CTG56" s="18"/>
      <c r="CTH56" s="18"/>
      <c r="CTI56" s="18"/>
      <c r="CTJ56" s="18"/>
      <c r="CTK56" s="18"/>
      <c r="CTL56" s="18"/>
      <c r="CTM56" s="18"/>
      <c r="CTN56" s="18"/>
      <c r="CTO56" s="18"/>
      <c r="CTP56" s="18"/>
      <c r="CTQ56" s="18"/>
      <c r="CTR56" s="18"/>
      <c r="CTS56" s="18"/>
      <c r="CTT56" s="18"/>
      <c r="CTU56" s="18"/>
      <c r="CTV56" s="18"/>
      <c r="CTW56" s="18"/>
      <c r="CTX56" s="18"/>
      <c r="CTY56" s="18"/>
      <c r="CTZ56" s="18"/>
      <c r="CUA56" s="18"/>
      <c r="CUB56" s="18"/>
      <c r="CUC56" s="18"/>
      <c r="CUD56" s="18"/>
      <c r="CUE56" s="18"/>
      <c r="CUF56" s="18"/>
      <c r="CUG56" s="18"/>
      <c r="CUH56" s="18"/>
      <c r="CUI56" s="18"/>
      <c r="CUJ56" s="18"/>
      <c r="CUK56" s="18"/>
      <c r="CUL56" s="18"/>
      <c r="CUM56" s="18"/>
      <c r="CUN56" s="18"/>
      <c r="CUO56" s="18"/>
      <c r="CUP56" s="18"/>
      <c r="CUQ56" s="18"/>
      <c r="CUR56" s="18"/>
      <c r="CUS56" s="18"/>
      <c r="CUT56" s="18"/>
    </row>
    <row r="57" spans="1:2594" s="124" customFormat="1" ht="15" customHeight="1" x14ac:dyDescent="0.2">
      <c r="A57" s="584" t="s">
        <v>197</v>
      </c>
      <c r="B57" s="137" t="s">
        <v>38</v>
      </c>
      <c r="C57" s="138" t="s">
        <v>61</v>
      </c>
      <c r="D57" s="127">
        <v>481</v>
      </c>
      <c r="E57" s="127">
        <v>438019</v>
      </c>
      <c r="F57" s="127">
        <v>455</v>
      </c>
      <c r="G57" s="127">
        <v>399793</v>
      </c>
      <c r="H57" s="127">
        <v>266.89999999999998</v>
      </c>
      <c r="I57" s="163">
        <v>323465</v>
      </c>
      <c r="J57" s="127">
        <v>277</v>
      </c>
      <c r="K57" s="163">
        <v>331618</v>
      </c>
      <c r="L57" s="237"/>
      <c r="M57" s="238"/>
      <c r="N57" s="134" t="str">
        <f t="shared" si="11"/>
        <v>12</v>
      </c>
      <c r="O57" s="121" t="str">
        <f t="shared" si="12"/>
        <v>PAPER AND PAPERBOARD</v>
      </c>
      <c r="P57" s="138" t="s">
        <v>61</v>
      </c>
      <c r="Q57" s="437">
        <f>D57-(D58+D63+D64+D69)</f>
        <v>0</v>
      </c>
      <c r="R57" s="222">
        <f t="shared" ref="R57:X57" si="34">E57-(E58+E63+E64+E69)</f>
        <v>0</v>
      </c>
      <c r="S57" s="222">
        <f t="shared" si="34"/>
        <v>0</v>
      </c>
      <c r="T57" s="222">
        <f t="shared" si="34"/>
        <v>0</v>
      </c>
      <c r="U57" s="222">
        <f t="shared" si="34"/>
        <v>0</v>
      </c>
      <c r="V57" s="222">
        <f t="shared" si="34"/>
        <v>0</v>
      </c>
      <c r="W57" s="222">
        <f t="shared" si="34"/>
        <v>-0.40000000000003411</v>
      </c>
      <c r="X57" s="223">
        <f t="shared" si="34"/>
        <v>0</v>
      </c>
      <c r="Y57" s="257"/>
      <c r="Z57" s="266" t="str">
        <f t="shared" si="4"/>
        <v>12</v>
      </c>
      <c r="AA57" s="121" t="str">
        <f t="shared" si="4"/>
        <v>PAPER AND PAPERBOARD</v>
      </c>
      <c r="AB57" s="138" t="s">
        <v>61</v>
      </c>
      <c r="AC57" s="273">
        <f>IF(ISNUMBER('JQ1|Primary Products|Production'!D69+D57-H57),'JQ1|Primary Products|Production'!D69+D57-H57,IF(ISNUMBER(H57-D57),"NT " &amp; H57-D57,"…"))</f>
        <v>771.1</v>
      </c>
      <c r="AD57" s="271">
        <f>IF(ISNUMBER('JQ1|Primary Products|Production'!E69+F57-J57),'JQ1|Primary Products|Production'!E69+F57-J57,IF(ISNUMBER(J57-F57),"NT " &amp; J57-F57,"…"))</f>
        <v>722</v>
      </c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  <c r="PC57" s="18"/>
      <c r="PD57" s="18"/>
      <c r="PE57" s="18"/>
      <c r="PF57" s="18"/>
      <c r="PG57" s="18"/>
      <c r="PH57" s="18"/>
      <c r="PI57" s="18"/>
      <c r="PJ57" s="18"/>
      <c r="PK57" s="18"/>
      <c r="PL57" s="18"/>
      <c r="PM57" s="18"/>
      <c r="PN57" s="18"/>
      <c r="PO57" s="18"/>
      <c r="PP57" s="18"/>
      <c r="PQ57" s="18"/>
      <c r="PR57" s="18"/>
      <c r="PS57" s="18"/>
      <c r="PT57" s="18"/>
      <c r="PU57" s="18"/>
      <c r="PV57" s="18"/>
      <c r="PW57" s="18"/>
      <c r="PX57" s="18"/>
      <c r="PY57" s="18"/>
      <c r="PZ57" s="18"/>
      <c r="QA57" s="18"/>
      <c r="QB57" s="18"/>
      <c r="QC57" s="18"/>
      <c r="QD57" s="18"/>
      <c r="QE57" s="18"/>
      <c r="QF57" s="18"/>
      <c r="QG57" s="18"/>
      <c r="QH57" s="18"/>
      <c r="QI57" s="18"/>
      <c r="QJ57" s="18"/>
      <c r="QK57" s="18"/>
      <c r="QL57" s="18"/>
      <c r="QM57" s="18"/>
      <c r="QN57" s="18"/>
      <c r="QO57" s="18"/>
      <c r="QP57" s="18"/>
      <c r="QQ57" s="18"/>
      <c r="QR57" s="18"/>
      <c r="QS57" s="18"/>
      <c r="QT57" s="18"/>
      <c r="QU57" s="18"/>
      <c r="QV57" s="18"/>
      <c r="QW57" s="18"/>
      <c r="QX57" s="18"/>
      <c r="QY57" s="18"/>
      <c r="QZ57" s="18"/>
      <c r="RA57" s="18"/>
      <c r="RB57" s="18"/>
      <c r="RC57" s="18"/>
      <c r="RD57" s="18"/>
      <c r="RE57" s="18"/>
      <c r="RF57" s="18"/>
      <c r="RG57" s="18"/>
      <c r="RH57" s="18"/>
      <c r="RI57" s="18"/>
      <c r="RJ57" s="18"/>
      <c r="RK57" s="18"/>
      <c r="RL57" s="18"/>
      <c r="RM57" s="18"/>
      <c r="RN57" s="18"/>
      <c r="RO57" s="18"/>
      <c r="RP57" s="18"/>
      <c r="RQ57" s="18"/>
      <c r="RR57" s="18"/>
      <c r="RS57" s="18"/>
      <c r="RT57" s="18"/>
      <c r="RU57" s="18"/>
      <c r="RV57" s="18"/>
      <c r="RW57" s="18"/>
      <c r="RX57" s="18"/>
      <c r="RY57" s="18"/>
      <c r="RZ57" s="18"/>
      <c r="SA57" s="18"/>
      <c r="SB57" s="18"/>
      <c r="SC57" s="18"/>
      <c r="SD57" s="18"/>
      <c r="SE57" s="18"/>
      <c r="SF57" s="18"/>
      <c r="SG57" s="18"/>
      <c r="SH57" s="18"/>
      <c r="SI57" s="18"/>
      <c r="SJ57" s="18"/>
      <c r="SK57" s="18"/>
      <c r="SL57" s="18"/>
      <c r="SM57" s="18"/>
      <c r="SN57" s="18"/>
      <c r="SO57" s="18"/>
      <c r="SP57" s="18"/>
      <c r="SQ57" s="18"/>
      <c r="SR57" s="18"/>
      <c r="SS57" s="18"/>
      <c r="ST57" s="18"/>
      <c r="SU57" s="18"/>
      <c r="SV57" s="18"/>
      <c r="SW57" s="18"/>
      <c r="SX57" s="18"/>
      <c r="SY57" s="18"/>
      <c r="SZ57" s="18"/>
      <c r="TA57" s="18"/>
      <c r="TB57" s="18"/>
      <c r="TC57" s="18"/>
      <c r="TD57" s="18"/>
      <c r="TE57" s="18"/>
      <c r="TF57" s="18"/>
      <c r="TG57" s="18"/>
      <c r="TH57" s="18"/>
      <c r="TI57" s="18"/>
      <c r="TJ57" s="18"/>
      <c r="TK57" s="18"/>
      <c r="TL57" s="18"/>
      <c r="TM57" s="18"/>
      <c r="TN57" s="18"/>
      <c r="TO57" s="18"/>
      <c r="TP57" s="18"/>
      <c r="TQ57" s="18"/>
      <c r="TR57" s="18"/>
      <c r="TS57" s="18"/>
      <c r="TT57" s="18"/>
      <c r="TU57" s="18"/>
      <c r="TV57" s="18"/>
      <c r="TW57" s="18"/>
      <c r="TX57" s="18"/>
      <c r="TY57" s="18"/>
      <c r="TZ57" s="18"/>
      <c r="UA57" s="18"/>
      <c r="UB57" s="18"/>
      <c r="UC57" s="18"/>
      <c r="UD57" s="18"/>
      <c r="UE57" s="18"/>
      <c r="UF57" s="18"/>
      <c r="UG57" s="18"/>
      <c r="UH57" s="18"/>
      <c r="UI57" s="18"/>
      <c r="UJ57" s="18"/>
      <c r="UK57" s="18"/>
      <c r="UL57" s="18"/>
      <c r="UM57" s="18"/>
      <c r="UN57" s="18"/>
      <c r="UO57" s="18"/>
      <c r="UP57" s="18"/>
      <c r="UQ57" s="18"/>
      <c r="UR57" s="18"/>
      <c r="US57" s="18"/>
      <c r="UT57" s="18"/>
      <c r="UU57" s="18"/>
      <c r="UV57" s="18"/>
      <c r="UW57" s="18"/>
      <c r="UX57" s="18"/>
      <c r="UY57" s="18"/>
      <c r="UZ57" s="18"/>
      <c r="VA57" s="18"/>
      <c r="VB57" s="18"/>
      <c r="VC57" s="18"/>
      <c r="VD57" s="18"/>
      <c r="VE57" s="18"/>
      <c r="VF57" s="18"/>
      <c r="VG57" s="18"/>
      <c r="VH57" s="18"/>
      <c r="VI57" s="18"/>
      <c r="VJ57" s="18"/>
      <c r="VK57" s="18"/>
      <c r="VL57" s="18"/>
      <c r="VM57" s="18"/>
      <c r="VN57" s="18"/>
      <c r="VO57" s="18"/>
      <c r="VP57" s="18"/>
      <c r="VQ57" s="18"/>
      <c r="VR57" s="18"/>
      <c r="VS57" s="18"/>
      <c r="VT57" s="18"/>
      <c r="VU57" s="18"/>
      <c r="VV57" s="18"/>
      <c r="VW57" s="18"/>
      <c r="VX57" s="18"/>
      <c r="VY57" s="18"/>
      <c r="VZ57" s="18"/>
      <c r="WA57" s="18"/>
      <c r="WB57" s="18"/>
      <c r="WC57" s="18"/>
      <c r="WD57" s="18"/>
      <c r="WE57" s="18"/>
      <c r="WF57" s="18"/>
      <c r="WG57" s="18"/>
      <c r="WH57" s="18"/>
      <c r="WI57" s="18"/>
      <c r="WJ57" s="18"/>
      <c r="WK57" s="18"/>
      <c r="WL57" s="18"/>
      <c r="WM57" s="18"/>
      <c r="WN57" s="18"/>
      <c r="WO57" s="18"/>
      <c r="WP57" s="18"/>
      <c r="WQ57" s="18"/>
      <c r="WR57" s="18"/>
      <c r="WS57" s="18"/>
      <c r="WT57" s="18"/>
      <c r="WU57" s="18"/>
      <c r="WV57" s="18"/>
      <c r="WW57" s="18"/>
      <c r="WX57" s="18"/>
      <c r="WY57" s="18"/>
      <c r="WZ57" s="18"/>
      <c r="XA57" s="18"/>
      <c r="XB57" s="18"/>
      <c r="XC57" s="18"/>
      <c r="XD57" s="18"/>
      <c r="XE57" s="18"/>
      <c r="XF57" s="18"/>
      <c r="XG57" s="18"/>
      <c r="XH57" s="18"/>
      <c r="XI57" s="18"/>
      <c r="XJ57" s="18"/>
      <c r="XK57" s="18"/>
      <c r="XL57" s="18"/>
      <c r="XM57" s="18"/>
      <c r="XN57" s="18"/>
      <c r="XO57" s="18"/>
      <c r="XP57" s="18"/>
      <c r="XQ57" s="18"/>
      <c r="XR57" s="18"/>
      <c r="XS57" s="18"/>
      <c r="XT57" s="18"/>
      <c r="XU57" s="18"/>
      <c r="XV57" s="18"/>
      <c r="XW57" s="18"/>
      <c r="XX57" s="18"/>
      <c r="XY57" s="18"/>
      <c r="XZ57" s="18"/>
      <c r="YA57" s="18"/>
      <c r="YB57" s="18"/>
      <c r="YC57" s="18"/>
      <c r="YD57" s="18"/>
      <c r="YE57" s="18"/>
      <c r="YF57" s="18"/>
      <c r="YG57" s="18"/>
      <c r="YH57" s="18"/>
      <c r="YI57" s="18"/>
      <c r="YJ57" s="18"/>
      <c r="YK57" s="18"/>
      <c r="YL57" s="18"/>
      <c r="YM57" s="18"/>
      <c r="YN57" s="18"/>
      <c r="YO57" s="18"/>
      <c r="YP57" s="18"/>
      <c r="YQ57" s="18"/>
      <c r="YR57" s="18"/>
      <c r="YS57" s="18"/>
      <c r="YT57" s="18"/>
      <c r="YU57" s="18"/>
      <c r="YV57" s="18"/>
      <c r="YW57" s="18"/>
      <c r="YX57" s="18"/>
      <c r="YY57" s="18"/>
      <c r="YZ57" s="18"/>
      <c r="ZA57" s="18"/>
      <c r="ZB57" s="18"/>
      <c r="ZC57" s="18"/>
      <c r="ZD57" s="18"/>
      <c r="ZE57" s="18"/>
      <c r="ZF57" s="18"/>
      <c r="ZG57" s="18"/>
      <c r="ZH57" s="18"/>
      <c r="ZI57" s="18"/>
      <c r="ZJ57" s="18"/>
      <c r="ZK57" s="18"/>
      <c r="ZL57" s="18"/>
      <c r="ZM57" s="18"/>
      <c r="ZN57" s="18"/>
      <c r="ZO57" s="18"/>
      <c r="ZP57" s="18"/>
      <c r="ZQ57" s="18"/>
      <c r="ZR57" s="18"/>
      <c r="ZS57" s="18"/>
      <c r="ZT57" s="18"/>
      <c r="ZU57" s="18"/>
      <c r="ZV57" s="18"/>
      <c r="ZW57" s="18"/>
      <c r="ZX57" s="18"/>
      <c r="ZY57" s="18"/>
      <c r="ZZ57" s="18"/>
      <c r="AAA57" s="18"/>
      <c r="AAB57" s="18"/>
      <c r="AAC57" s="18"/>
      <c r="AAD57" s="18"/>
      <c r="AAE57" s="18"/>
      <c r="AAF57" s="18"/>
      <c r="AAG57" s="18"/>
      <c r="AAH57" s="18"/>
      <c r="AAI57" s="18"/>
      <c r="AAJ57" s="18"/>
      <c r="AAK57" s="18"/>
      <c r="AAL57" s="18"/>
      <c r="AAM57" s="18"/>
      <c r="AAN57" s="18"/>
      <c r="AAO57" s="18"/>
      <c r="AAP57" s="18"/>
      <c r="AAQ57" s="18"/>
      <c r="AAR57" s="18"/>
      <c r="AAS57" s="18"/>
      <c r="AAT57" s="18"/>
      <c r="AAU57" s="18"/>
      <c r="AAV57" s="18"/>
      <c r="AAW57" s="18"/>
      <c r="AAX57" s="18"/>
      <c r="AAY57" s="18"/>
      <c r="AAZ57" s="18"/>
      <c r="ABA57" s="18"/>
      <c r="ABB57" s="18"/>
      <c r="ABC57" s="18"/>
      <c r="ABD57" s="18"/>
      <c r="ABE57" s="18"/>
      <c r="ABF57" s="18"/>
      <c r="ABG57" s="18"/>
      <c r="ABH57" s="18"/>
      <c r="ABI57" s="18"/>
      <c r="ABJ57" s="18"/>
      <c r="ABK57" s="18"/>
      <c r="ABL57" s="18"/>
      <c r="ABM57" s="18"/>
      <c r="ABN57" s="18"/>
      <c r="ABO57" s="18"/>
      <c r="ABP57" s="18"/>
      <c r="ABQ57" s="18"/>
      <c r="ABR57" s="18"/>
      <c r="ABS57" s="18"/>
      <c r="ABT57" s="18"/>
      <c r="ABU57" s="18"/>
      <c r="ABV57" s="18"/>
      <c r="ABW57" s="18"/>
      <c r="ABX57" s="18"/>
      <c r="ABY57" s="18"/>
      <c r="ABZ57" s="18"/>
      <c r="ACA57" s="18"/>
      <c r="ACB57" s="18"/>
      <c r="ACC57" s="18"/>
      <c r="ACD57" s="18"/>
      <c r="ACE57" s="18"/>
      <c r="ACF57" s="18"/>
      <c r="ACG57" s="18"/>
      <c r="ACH57" s="18"/>
      <c r="ACI57" s="18"/>
      <c r="ACJ57" s="18"/>
      <c r="ACK57" s="18"/>
      <c r="ACL57" s="18"/>
      <c r="ACM57" s="18"/>
      <c r="ACN57" s="18"/>
      <c r="ACO57" s="18"/>
      <c r="ACP57" s="18"/>
      <c r="ACQ57" s="18"/>
      <c r="ACR57" s="18"/>
      <c r="ACS57" s="18"/>
      <c r="ACT57" s="18"/>
      <c r="ACU57" s="18"/>
      <c r="ACV57" s="18"/>
      <c r="ACW57" s="18"/>
      <c r="ACX57" s="18"/>
      <c r="ACY57" s="18"/>
      <c r="ACZ57" s="18"/>
      <c r="ADA57" s="18"/>
      <c r="ADB57" s="18"/>
      <c r="ADC57" s="18"/>
      <c r="ADD57" s="18"/>
      <c r="ADE57" s="18"/>
      <c r="ADF57" s="18"/>
      <c r="ADG57" s="18"/>
      <c r="ADH57" s="18"/>
      <c r="ADI57" s="18"/>
      <c r="ADJ57" s="18"/>
      <c r="ADK57" s="18"/>
      <c r="ADL57" s="18"/>
      <c r="ADM57" s="18"/>
      <c r="ADN57" s="18"/>
      <c r="ADO57" s="18"/>
      <c r="ADP57" s="18"/>
      <c r="ADQ57" s="18"/>
      <c r="ADR57" s="18"/>
      <c r="ADS57" s="18"/>
      <c r="ADT57" s="18"/>
      <c r="ADU57" s="18"/>
      <c r="ADV57" s="18"/>
      <c r="ADW57" s="18"/>
      <c r="ADX57" s="18"/>
      <c r="ADY57" s="18"/>
      <c r="ADZ57" s="18"/>
      <c r="AEA57" s="18"/>
      <c r="AEB57" s="18"/>
      <c r="AEC57" s="18"/>
      <c r="AED57" s="18"/>
      <c r="AEE57" s="18"/>
      <c r="AEF57" s="18"/>
      <c r="AEG57" s="18"/>
      <c r="AEH57" s="18"/>
      <c r="AEI57" s="18"/>
      <c r="AEJ57" s="18"/>
      <c r="AEK57" s="18"/>
      <c r="AEL57" s="18"/>
      <c r="AEM57" s="18"/>
      <c r="AEN57" s="18"/>
      <c r="AEO57" s="18"/>
      <c r="AEP57" s="18"/>
      <c r="AEQ57" s="18"/>
      <c r="AER57" s="18"/>
      <c r="AES57" s="18"/>
      <c r="AET57" s="18"/>
      <c r="AEU57" s="18"/>
      <c r="AEV57" s="18"/>
      <c r="AEW57" s="18"/>
      <c r="AEX57" s="18"/>
      <c r="AEY57" s="18"/>
      <c r="AEZ57" s="18"/>
      <c r="AFA57" s="18"/>
      <c r="AFB57" s="18"/>
      <c r="AFC57" s="18"/>
      <c r="AFD57" s="18"/>
      <c r="AFE57" s="18"/>
      <c r="AFF57" s="18"/>
      <c r="AFG57" s="18"/>
      <c r="AFH57" s="18"/>
      <c r="AFI57" s="18"/>
      <c r="AFJ57" s="18"/>
      <c r="AFK57" s="18"/>
      <c r="AFL57" s="18"/>
      <c r="AFM57" s="18"/>
      <c r="AFN57" s="18"/>
      <c r="AFO57" s="18"/>
      <c r="AFP57" s="18"/>
      <c r="AFQ57" s="18"/>
      <c r="AFR57" s="18"/>
      <c r="AFS57" s="18"/>
      <c r="AFT57" s="18"/>
      <c r="AFU57" s="18"/>
      <c r="AFV57" s="18"/>
      <c r="AFW57" s="18"/>
      <c r="AFX57" s="18"/>
      <c r="AFY57" s="18"/>
      <c r="AFZ57" s="18"/>
      <c r="AGA57" s="18"/>
      <c r="AGB57" s="18"/>
      <c r="AGC57" s="18"/>
      <c r="AGD57" s="18"/>
      <c r="AGE57" s="18"/>
      <c r="AGF57" s="18"/>
      <c r="AGG57" s="18"/>
      <c r="AGH57" s="18"/>
      <c r="AGI57" s="18"/>
      <c r="AGJ57" s="18"/>
      <c r="AGK57" s="18"/>
      <c r="AGL57" s="18"/>
      <c r="AGM57" s="18"/>
      <c r="AGN57" s="18"/>
      <c r="AGO57" s="18"/>
      <c r="AGP57" s="18"/>
      <c r="AGQ57" s="18"/>
      <c r="AGR57" s="18"/>
      <c r="AGS57" s="18"/>
      <c r="AGT57" s="18"/>
      <c r="AGU57" s="18"/>
      <c r="AGV57" s="18"/>
      <c r="AGW57" s="18"/>
      <c r="AGX57" s="18"/>
      <c r="AGY57" s="18"/>
      <c r="AGZ57" s="18"/>
      <c r="AHA57" s="18"/>
      <c r="AHB57" s="18"/>
      <c r="AHC57" s="18"/>
      <c r="AHD57" s="18"/>
      <c r="AHE57" s="18"/>
      <c r="AHF57" s="18"/>
      <c r="AHG57" s="18"/>
      <c r="AHH57" s="18"/>
      <c r="AHI57" s="18"/>
      <c r="AHJ57" s="18"/>
      <c r="AHK57" s="18"/>
      <c r="AHL57" s="18"/>
      <c r="AHM57" s="18"/>
      <c r="AHN57" s="18"/>
      <c r="AHO57" s="18"/>
      <c r="AHP57" s="18"/>
      <c r="AHQ57" s="18"/>
      <c r="AHR57" s="18"/>
      <c r="AHS57" s="18"/>
      <c r="AHT57" s="18"/>
      <c r="AHU57" s="18"/>
      <c r="AHV57" s="18"/>
      <c r="AHW57" s="18"/>
      <c r="AHX57" s="18"/>
      <c r="AHY57" s="18"/>
      <c r="AHZ57" s="18"/>
      <c r="AIA57" s="18"/>
      <c r="AIB57" s="18"/>
      <c r="AIC57" s="18"/>
      <c r="AID57" s="18"/>
      <c r="AIE57" s="18"/>
      <c r="AIF57" s="18"/>
      <c r="AIG57" s="18"/>
      <c r="AIH57" s="18"/>
      <c r="AII57" s="18"/>
      <c r="AIJ57" s="18"/>
      <c r="AIK57" s="18"/>
      <c r="AIL57" s="18"/>
      <c r="AIM57" s="18"/>
      <c r="AIN57" s="18"/>
      <c r="AIO57" s="18"/>
      <c r="AIP57" s="18"/>
      <c r="AIQ57" s="18"/>
      <c r="AIR57" s="18"/>
      <c r="AIS57" s="18"/>
      <c r="AIT57" s="18"/>
      <c r="AIU57" s="18"/>
      <c r="AIV57" s="18"/>
      <c r="AIW57" s="18"/>
      <c r="AIX57" s="18"/>
      <c r="AIY57" s="18"/>
      <c r="AIZ57" s="18"/>
      <c r="AJA57" s="18"/>
      <c r="AJB57" s="18"/>
      <c r="AJC57" s="18"/>
      <c r="AJD57" s="18"/>
      <c r="AJE57" s="18"/>
      <c r="AJF57" s="18"/>
      <c r="AJG57" s="18"/>
      <c r="AJH57" s="18"/>
      <c r="AJI57" s="18"/>
      <c r="AJJ57" s="18"/>
      <c r="AJK57" s="18"/>
      <c r="AJL57" s="18"/>
      <c r="AJM57" s="18"/>
      <c r="AJN57" s="18"/>
      <c r="AJO57" s="18"/>
      <c r="AJP57" s="18"/>
      <c r="AJQ57" s="18"/>
      <c r="AJR57" s="18"/>
      <c r="AJS57" s="18"/>
      <c r="AJT57" s="18"/>
      <c r="AJU57" s="18"/>
      <c r="AJV57" s="18"/>
      <c r="AJW57" s="18"/>
      <c r="AJX57" s="18"/>
      <c r="AJY57" s="18"/>
      <c r="AJZ57" s="18"/>
      <c r="AKA57" s="18"/>
      <c r="AKB57" s="18"/>
      <c r="AKC57" s="18"/>
      <c r="AKD57" s="18"/>
      <c r="AKE57" s="18"/>
      <c r="AKF57" s="18"/>
      <c r="AKG57" s="18"/>
      <c r="AKH57" s="18"/>
      <c r="AKI57" s="18"/>
      <c r="AKJ57" s="18"/>
      <c r="AKK57" s="18"/>
      <c r="AKL57" s="18"/>
      <c r="AKM57" s="18"/>
      <c r="AKN57" s="18"/>
      <c r="AKO57" s="18"/>
      <c r="AKP57" s="18"/>
      <c r="AKQ57" s="18"/>
      <c r="AKR57" s="18"/>
      <c r="AKS57" s="18"/>
      <c r="AKT57" s="18"/>
      <c r="AKU57" s="18"/>
      <c r="AKV57" s="18"/>
      <c r="AKW57" s="18"/>
      <c r="AKX57" s="18"/>
      <c r="AKY57" s="18"/>
      <c r="AKZ57" s="18"/>
      <c r="ALA57" s="18"/>
      <c r="ALB57" s="18"/>
      <c r="ALC57" s="18"/>
      <c r="ALD57" s="18"/>
      <c r="ALE57" s="18"/>
      <c r="ALF57" s="18"/>
      <c r="ALG57" s="18"/>
      <c r="ALH57" s="18"/>
      <c r="ALI57" s="18"/>
      <c r="ALJ57" s="18"/>
      <c r="ALK57" s="18"/>
      <c r="ALL57" s="18"/>
      <c r="ALM57" s="18"/>
      <c r="ALN57" s="18"/>
      <c r="ALO57" s="18"/>
      <c r="ALP57" s="18"/>
      <c r="ALQ57" s="18"/>
      <c r="ALR57" s="18"/>
      <c r="ALS57" s="18"/>
      <c r="ALT57" s="18"/>
      <c r="ALU57" s="18"/>
      <c r="ALV57" s="18"/>
      <c r="ALW57" s="18"/>
      <c r="ALX57" s="18"/>
      <c r="ALY57" s="18"/>
      <c r="ALZ57" s="18"/>
      <c r="AMA57" s="18"/>
      <c r="AMB57" s="18"/>
      <c r="AMC57" s="18"/>
      <c r="AMD57" s="18"/>
      <c r="AME57" s="18"/>
      <c r="AMF57" s="18"/>
      <c r="AMG57" s="18"/>
      <c r="AMH57" s="18"/>
      <c r="AMI57" s="18"/>
      <c r="AMJ57" s="18"/>
      <c r="AMK57" s="18"/>
      <c r="AML57" s="18"/>
      <c r="AMM57" s="18"/>
      <c r="AMN57" s="18"/>
      <c r="AMO57" s="18"/>
      <c r="AMP57" s="18"/>
      <c r="AMQ57" s="18"/>
      <c r="AMR57" s="18"/>
      <c r="AMS57" s="18"/>
      <c r="AMT57" s="18"/>
      <c r="AMU57" s="18"/>
      <c r="AMV57" s="18"/>
      <c r="AMW57" s="18"/>
      <c r="AMX57" s="18"/>
      <c r="AMY57" s="18"/>
      <c r="AMZ57" s="18"/>
      <c r="ANA57" s="18"/>
      <c r="ANB57" s="18"/>
      <c r="ANC57" s="18"/>
      <c r="AND57" s="18"/>
      <c r="ANE57" s="18"/>
      <c r="ANF57" s="18"/>
      <c r="ANG57" s="18"/>
      <c r="ANH57" s="18"/>
      <c r="ANI57" s="18"/>
      <c r="ANJ57" s="18"/>
      <c r="ANK57" s="18"/>
      <c r="ANL57" s="18"/>
      <c r="ANM57" s="18"/>
      <c r="ANN57" s="18"/>
      <c r="ANO57" s="18"/>
      <c r="ANP57" s="18"/>
      <c r="ANQ57" s="18"/>
      <c r="ANR57" s="18"/>
      <c r="ANS57" s="18"/>
      <c r="ANT57" s="18"/>
      <c r="ANU57" s="18"/>
      <c r="ANV57" s="18"/>
      <c r="ANW57" s="18"/>
      <c r="ANX57" s="18"/>
      <c r="ANY57" s="18"/>
      <c r="ANZ57" s="18"/>
      <c r="AOA57" s="18"/>
      <c r="AOB57" s="18"/>
      <c r="AOC57" s="18"/>
      <c r="AOD57" s="18"/>
      <c r="AOE57" s="18"/>
      <c r="AOF57" s="18"/>
      <c r="AOG57" s="18"/>
      <c r="AOH57" s="18"/>
      <c r="AOI57" s="18"/>
      <c r="AOJ57" s="18"/>
      <c r="AOK57" s="18"/>
      <c r="AOL57" s="18"/>
      <c r="AOM57" s="18"/>
      <c r="AON57" s="18"/>
      <c r="AOO57" s="18"/>
      <c r="AOP57" s="18"/>
      <c r="AOQ57" s="18"/>
      <c r="AOR57" s="18"/>
      <c r="AOS57" s="18"/>
      <c r="AOT57" s="18"/>
      <c r="AOU57" s="18"/>
      <c r="AOV57" s="18"/>
      <c r="AOW57" s="18"/>
      <c r="AOX57" s="18"/>
      <c r="AOY57" s="18"/>
      <c r="AOZ57" s="18"/>
      <c r="APA57" s="18"/>
      <c r="APB57" s="18"/>
      <c r="APC57" s="18"/>
      <c r="APD57" s="18"/>
      <c r="APE57" s="18"/>
      <c r="APF57" s="18"/>
      <c r="APG57" s="18"/>
      <c r="APH57" s="18"/>
      <c r="API57" s="18"/>
      <c r="APJ57" s="18"/>
      <c r="APK57" s="18"/>
      <c r="APL57" s="18"/>
      <c r="APM57" s="18"/>
      <c r="APN57" s="18"/>
      <c r="APO57" s="18"/>
      <c r="APP57" s="18"/>
      <c r="APQ57" s="18"/>
      <c r="APR57" s="18"/>
      <c r="APS57" s="18"/>
      <c r="APT57" s="18"/>
      <c r="APU57" s="18"/>
      <c r="APV57" s="18"/>
      <c r="APW57" s="18"/>
      <c r="APX57" s="18"/>
      <c r="APY57" s="18"/>
      <c r="APZ57" s="18"/>
      <c r="AQA57" s="18"/>
      <c r="AQB57" s="18"/>
      <c r="AQC57" s="18"/>
      <c r="AQD57" s="18"/>
      <c r="AQE57" s="18"/>
      <c r="AQF57" s="18"/>
      <c r="AQG57" s="18"/>
      <c r="AQH57" s="18"/>
      <c r="AQI57" s="18"/>
      <c r="AQJ57" s="18"/>
      <c r="AQK57" s="18"/>
      <c r="AQL57" s="18"/>
      <c r="AQM57" s="18"/>
      <c r="AQN57" s="18"/>
      <c r="AQO57" s="18"/>
      <c r="AQP57" s="18"/>
      <c r="AQQ57" s="18"/>
      <c r="AQR57" s="18"/>
      <c r="AQS57" s="18"/>
      <c r="AQT57" s="18"/>
      <c r="AQU57" s="18"/>
      <c r="AQV57" s="18"/>
      <c r="AQW57" s="18"/>
      <c r="AQX57" s="18"/>
      <c r="AQY57" s="18"/>
      <c r="AQZ57" s="18"/>
      <c r="ARA57" s="18"/>
      <c r="ARB57" s="18"/>
      <c r="ARC57" s="18"/>
      <c r="ARD57" s="18"/>
      <c r="ARE57" s="18"/>
      <c r="ARF57" s="18"/>
      <c r="ARG57" s="18"/>
      <c r="ARH57" s="18"/>
      <c r="ARI57" s="18"/>
      <c r="ARJ57" s="18"/>
      <c r="ARK57" s="18"/>
      <c r="ARL57" s="18"/>
      <c r="ARM57" s="18"/>
      <c r="ARN57" s="18"/>
      <c r="ARO57" s="18"/>
      <c r="ARP57" s="18"/>
      <c r="ARQ57" s="18"/>
      <c r="ARR57" s="18"/>
      <c r="ARS57" s="18"/>
      <c r="ART57" s="18"/>
      <c r="ARU57" s="18"/>
      <c r="ARV57" s="18"/>
      <c r="ARW57" s="18"/>
      <c r="ARX57" s="18"/>
      <c r="ARY57" s="18"/>
      <c r="ARZ57" s="18"/>
      <c r="ASA57" s="18"/>
      <c r="ASB57" s="18"/>
      <c r="ASC57" s="18"/>
      <c r="ASD57" s="18"/>
      <c r="ASE57" s="18"/>
      <c r="ASF57" s="18"/>
      <c r="ASG57" s="18"/>
      <c r="ASH57" s="18"/>
      <c r="ASI57" s="18"/>
      <c r="ASJ57" s="18"/>
      <c r="ASK57" s="18"/>
      <c r="ASL57" s="18"/>
      <c r="ASM57" s="18"/>
      <c r="ASN57" s="18"/>
      <c r="ASO57" s="18"/>
      <c r="ASP57" s="18"/>
      <c r="ASQ57" s="18"/>
      <c r="ASR57" s="18"/>
      <c r="ASS57" s="18"/>
      <c r="AST57" s="18"/>
      <c r="ASU57" s="18"/>
      <c r="ASV57" s="18"/>
      <c r="ASW57" s="18"/>
      <c r="ASX57" s="18"/>
      <c r="ASY57" s="18"/>
      <c r="ASZ57" s="18"/>
      <c r="ATA57" s="18"/>
      <c r="ATB57" s="18"/>
      <c r="ATC57" s="18"/>
      <c r="ATD57" s="18"/>
      <c r="ATE57" s="18"/>
      <c r="ATF57" s="18"/>
      <c r="ATG57" s="18"/>
      <c r="ATH57" s="18"/>
      <c r="ATI57" s="18"/>
      <c r="ATJ57" s="18"/>
      <c r="ATK57" s="18"/>
      <c r="ATL57" s="18"/>
      <c r="ATM57" s="18"/>
      <c r="ATN57" s="18"/>
      <c r="ATO57" s="18"/>
      <c r="ATP57" s="18"/>
      <c r="ATQ57" s="18"/>
      <c r="ATR57" s="18"/>
      <c r="ATS57" s="18"/>
      <c r="ATT57" s="18"/>
      <c r="ATU57" s="18"/>
      <c r="ATV57" s="18"/>
      <c r="ATW57" s="18"/>
      <c r="ATX57" s="18"/>
      <c r="ATY57" s="18"/>
      <c r="ATZ57" s="18"/>
      <c r="AUA57" s="18"/>
      <c r="AUB57" s="18"/>
      <c r="AUC57" s="18"/>
      <c r="AUD57" s="18"/>
      <c r="AUE57" s="18"/>
      <c r="AUF57" s="18"/>
      <c r="AUG57" s="18"/>
      <c r="AUH57" s="18"/>
      <c r="AUI57" s="18"/>
      <c r="AUJ57" s="18"/>
      <c r="AUK57" s="18"/>
      <c r="AUL57" s="18"/>
      <c r="AUM57" s="18"/>
      <c r="AUN57" s="18"/>
      <c r="AUO57" s="18"/>
      <c r="AUP57" s="18"/>
      <c r="AUQ57" s="18"/>
      <c r="AUR57" s="18"/>
      <c r="AUS57" s="18"/>
      <c r="AUT57" s="18"/>
      <c r="AUU57" s="18"/>
      <c r="AUV57" s="18"/>
      <c r="AUW57" s="18"/>
      <c r="AUX57" s="18"/>
      <c r="AUY57" s="18"/>
      <c r="AUZ57" s="18"/>
      <c r="AVA57" s="18"/>
      <c r="AVB57" s="18"/>
      <c r="AVC57" s="18"/>
      <c r="AVD57" s="18"/>
      <c r="AVE57" s="18"/>
      <c r="AVF57" s="18"/>
      <c r="AVG57" s="18"/>
      <c r="AVH57" s="18"/>
      <c r="AVI57" s="18"/>
      <c r="AVJ57" s="18"/>
      <c r="AVK57" s="18"/>
      <c r="AVL57" s="18"/>
      <c r="AVM57" s="18"/>
      <c r="AVN57" s="18"/>
      <c r="AVO57" s="18"/>
      <c r="AVP57" s="18"/>
      <c r="AVQ57" s="18"/>
      <c r="AVR57" s="18"/>
      <c r="AVS57" s="18"/>
      <c r="AVT57" s="18"/>
      <c r="AVU57" s="18"/>
      <c r="AVV57" s="18"/>
      <c r="AVW57" s="18"/>
      <c r="AVX57" s="18"/>
      <c r="AVY57" s="18"/>
      <c r="AVZ57" s="18"/>
      <c r="AWA57" s="18"/>
      <c r="AWB57" s="18"/>
      <c r="AWC57" s="18"/>
      <c r="AWD57" s="18"/>
      <c r="AWE57" s="18"/>
      <c r="AWF57" s="18"/>
      <c r="AWG57" s="18"/>
      <c r="AWH57" s="18"/>
      <c r="AWI57" s="18"/>
      <c r="AWJ57" s="18"/>
      <c r="AWK57" s="18"/>
      <c r="AWL57" s="18"/>
      <c r="AWM57" s="18"/>
      <c r="AWN57" s="18"/>
      <c r="AWO57" s="18"/>
      <c r="AWP57" s="18"/>
      <c r="AWQ57" s="18"/>
      <c r="AWR57" s="18"/>
      <c r="AWS57" s="18"/>
      <c r="AWT57" s="18"/>
      <c r="AWU57" s="18"/>
      <c r="AWV57" s="18"/>
      <c r="AWW57" s="18"/>
      <c r="AWX57" s="18"/>
      <c r="AWY57" s="18"/>
      <c r="AWZ57" s="18"/>
      <c r="AXA57" s="18"/>
      <c r="AXB57" s="18"/>
      <c r="AXC57" s="18"/>
      <c r="AXD57" s="18"/>
      <c r="AXE57" s="18"/>
      <c r="AXF57" s="18"/>
      <c r="AXG57" s="18"/>
      <c r="AXH57" s="18"/>
      <c r="AXI57" s="18"/>
      <c r="AXJ57" s="18"/>
      <c r="AXK57" s="18"/>
      <c r="AXL57" s="18"/>
      <c r="AXM57" s="18"/>
      <c r="AXN57" s="18"/>
      <c r="AXO57" s="18"/>
      <c r="AXP57" s="18"/>
      <c r="AXQ57" s="18"/>
      <c r="AXR57" s="18"/>
      <c r="AXS57" s="18"/>
      <c r="AXT57" s="18"/>
      <c r="AXU57" s="18"/>
      <c r="AXV57" s="18"/>
      <c r="AXW57" s="18"/>
      <c r="AXX57" s="18"/>
      <c r="AXY57" s="18"/>
      <c r="AXZ57" s="18"/>
      <c r="AYA57" s="18"/>
      <c r="AYB57" s="18"/>
      <c r="AYC57" s="18"/>
      <c r="AYD57" s="18"/>
      <c r="AYE57" s="18"/>
      <c r="AYF57" s="18"/>
      <c r="AYG57" s="18"/>
      <c r="AYH57" s="18"/>
      <c r="AYI57" s="18"/>
      <c r="AYJ57" s="18"/>
      <c r="AYK57" s="18"/>
      <c r="AYL57" s="18"/>
      <c r="AYM57" s="18"/>
      <c r="AYN57" s="18"/>
      <c r="AYO57" s="18"/>
      <c r="AYP57" s="18"/>
      <c r="AYQ57" s="18"/>
      <c r="AYR57" s="18"/>
      <c r="AYS57" s="18"/>
      <c r="AYT57" s="18"/>
      <c r="AYU57" s="18"/>
      <c r="AYV57" s="18"/>
      <c r="AYW57" s="18"/>
      <c r="AYX57" s="18"/>
      <c r="AYY57" s="18"/>
      <c r="AYZ57" s="18"/>
      <c r="AZA57" s="18"/>
      <c r="AZB57" s="18"/>
      <c r="AZC57" s="18"/>
      <c r="AZD57" s="18"/>
      <c r="AZE57" s="18"/>
      <c r="AZF57" s="18"/>
      <c r="AZG57" s="18"/>
      <c r="AZH57" s="18"/>
      <c r="AZI57" s="18"/>
      <c r="AZJ57" s="18"/>
      <c r="AZK57" s="18"/>
      <c r="AZL57" s="18"/>
      <c r="AZM57" s="18"/>
      <c r="AZN57" s="18"/>
      <c r="AZO57" s="18"/>
      <c r="AZP57" s="18"/>
      <c r="AZQ57" s="18"/>
      <c r="AZR57" s="18"/>
      <c r="AZS57" s="18"/>
      <c r="AZT57" s="18"/>
      <c r="AZU57" s="18"/>
      <c r="AZV57" s="18"/>
      <c r="AZW57" s="18"/>
      <c r="AZX57" s="18"/>
      <c r="AZY57" s="18"/>
      <c r="AZZ57" s="18"/>
      <c r="BAA57" s="18"/>
      <c r="BAB57" s="18"/>
      <c r="BAC57" s="18"/>
      <c r="BAD57" s="18"/>
      <c r="BAE57" s="18"/>
      <c r="BAF57" s="18"/>
      <c r="BAG57" s="18"/>
      <c r="BAH57" s="18"/>
      <c r="BAI57" s="18"/>
      <c r="BAJ57" s="18"/>
      <c r="BAK57" s="18"/>
      <c r="BAL57" s="18"/>
      <c r="BAM57" s="18"/>
      <c r="BAN57" s="18"/>
      <c r="BAO57" s="18"/>
      <c r="BAP57" s="18"/>
      <c r="BAQ57" s="18"/>
      <c r="BAR57" s="18"/>
      <c r="BAS57" s="18"/>
      <c r="BAT57" s="18"/>
      <c r="BAU57" s="18"/>
      <c r="BAV57" s="18"/>
      <c r="BAW57" s="18"/>
      <c r="BAX57" s="18"/>
      <c r="BAY57" s="18"/>
      <c r="BAZ57" s="18"/>
      <c r="BBA57" s="18"/>
      <c r="BBB57" s="18"/>
      <c r="BBC57" s="18"/>
      <c r="BBD57" s="18"/>
      <c r="BBE57" s="18"/>
      <c r="BBF57" s="18"/>
      <c r="BBG57" s="18"/>
      <c r="BBH57" s="18"/>
      <c r="BBI57" s="18"/>
      <c r="BBJ57" s="18"/>
      <c r="BBK57" s="18"/>
      <c r="BBL57" s="18"/>
      <c r="BBM57" s="18"/>
      <c r="BBN57" s="18"/>
      <c r="BBO57" s="18"/>
      <c r="BBP57" s="18"/>
      <c r="BBQ57" s="18"/>
      <c r="BBR57" s="18"/>
      <c r="BBS57" s="18"/>
      <c r="BBT57" s="18"/>
      <c r="BBU57" s="18"/>
      <c r="BBV57" s="18"/>
      <c r="BBW57" s="18"/>
      <c r="BBX57" s="18"/>
      <c r="BBY57" s="18"/>
      <c r="BBZ57" s="18"/>
      <c r="BCA57" s="18"/>
      <c r="BCB57" s="18"/>
      <c r="BCC57" s="18"/>
      <c r="BCD57" s="18"/>
      <c r="BCE57" s="18"/>
      <c r="BCF57" s="18"/>
      <c r="BCG57" s="18"/>
      <c r="BCH57" s="18"/>
      <c r="BCI57" s="18"/>
      <c r="BCJ57" s="18"/>
      <c r="BCK57" s="18"/>
      <c r="BCL57" s="18"/>
      <c r="BCM57" s="18"/>
      <c r="BCN57" s="18"/>
      <c r="BCO57" s="18"/>
      <c r="BCP57" s="18"/>
      <c r="BCQ57" s="18"/>
      <c r="BCR57" s="18"/>
      <c r="BCS57" s="18"/>
      <c r="BCT57" s="18"/>
      <c r="BCU57" s="18"/>
      <c r="BCV57" s="18"/>
      <c r="BCW57" s="18"/>
      <c r="BCX57" s="18"/>
      <c r="BCY57" s="18"/>
      <c r="BCZ57" s="18"/>
      <c r="BDA57" s="18"/>
      <c r="BDB57" s="18"/>
      <c r="BDC57" s="18"/>
      <c r="BDD57" s="18"/>
      <c r="BDE57" s="18"/>
      <c r="BDF57" s="18"/>
      <c r="BDG57" s="18"/>
      <c r="BDH57" s="18"/>
      <c r="BDI57" s="18"/>
      <c r="BDJ57" s="18"/>
      <c r="BDK57" s="18"/>
      <c r="BDL57" s="18"/>
      <c r="BDM57" s="18"/>
      <c r="BDN57" s="18"/>
      <c r="BDO57" s="18"/>
      <c r="BDP57" s="18"/>
      <c r="BDQ57" s="18"/>
      <c r="BDR57" s="18"/>
      <c r="BDS57" s="18"/>
      <c r="BDT57" s="18"/>
      <c r="BDU57" s="18"/>
      <c r="BDV57" s="18"/>
      <c r="BDW57" s="18"/>
      <c r="BDX57" s="18"/>
      <c r="BDY57" s="18"/>
      <c r="BDZ57" s="18"/>
      <c r="BEA57" s="18"/>
      <c r="BEB57" s="18"/>
      <c r="BEC57" s="18"/>
      <c r="BED57" s="18"/>
      <c r="BEE57" s="18"/>
      <c r="BEF57" s="18"/>
      <c r="BEG57" s="18"/>
      <c r="BEH57" s="18"/>
      <c r="BEI57" s="18"/>
      <c r="BEJ57" s="18"/>
      <c r="BEK57" s="18"/>
      <c r="BEL57" s="18"/>
      <c r="BEM57" s="18"/>
      <c r="BEN57" s="18"/>
      <c r="BEO57" s="18"/>
      <c r="BEP57" s="18"/>
      <c r="BEQ57" s="18"/>
      <c r="BER57" s="18"/>
      <c r="BES57" s="18"/>
      <c r="BET57" s="18"/>
      <c r="BEU57" s="18"/>
      <c r="BEV57" s="18"/>
      <c r="BEW57" s="18"/>
      <c r="BEX57" s="18"/>
      <c r="BEY57" s="18"/>
      <c r="BEZ57" s="18"/>
      <c r="BFA57" s="18"/>
      <c r="BFB57" s="18"/>
      <c r="BFC57" s="18"/>
      <c r="BFD57" s="18"/>
      <c r="BFE57" s="18"/>
      <c r="BFF57" s="18"/>
      <c r="BFG57" s="18"/>
      <c r="BFH57" s="18"/>
      <c r="BFI57" s="18"/>
      <c r="BFJ57" s="18"/>
      <c r="BFK57" s="18"/>
      <c r="BFL57" s="18"/>
      <c r="BFM57" s="18"/>
      <c r="BFN57" s="18"/>
      <c r="BFO57" s="18"/>
      <c r="BFP57" s="18"/>
      <c r="BFQ57" s="18"/>
      <c r="BFR57" s="18"/>
      <c r="BFS57" s="18"/>
      <c r="BFT57" s="18"/>
      <c r="BFU57" s="18"/>
      <c r="BFV57" s="18"/>
      <c r="BFW57" s="18"/>
      <c r="BFX57" s="18"/>
      <c r="BFY57" s="18"/>
      <c r="BFZ57" s="18"/>
      <c r="BGA57" s="18"/>
      <c r="BGB57" s="18"/>
      <c r="BGC57" s="18"/>
      <c r="BGD57" s="18"/>
      <c r="BGE57" s="18"/>
      <c r="BGF57" s="18"/>
      <c r="BGG57" s="18"/>
      <c r="BGH57" s="18"/>
      <c r="BGI57" s="18"/>
      <c r="BGJ57" s="18"/>
      <c r="BGK57" s="18"/>
      <c r="BGL57" s="18"/>
      <c r="BGM57" s="18"/>
      <c r="BGN57" s="18"/>
      <c r="BGO57" s="18"/>
      <c r="BGP57" s="18"/>
      <c r="BGQ57" s="18"/>
      <c r="BGR57" s="18"/>
      <c r="BGS57" s="18"/>
      <c r="BGT57" s="18"/>
      <c r="BGU57" s="18"/>
      <c r="BGV57" s="18"/>
      <c r="BGW57" s="18"/>
      <c r="BGX57" s="18"/>
      <c r="BGY57" s="18"/>
      <c r="BGZ57" s="18"/>
      <c r="BHA57" s="18"/>
      <c r="BHB57" s="18"/>
      <c r="BHC57" s="18"/>
      <c r="BHD57" s="18"/>
      <c r="BHE57" s="18"/>
      <c r="BHF57" s="18"/>
      <c r="BHG57" s="18"/>
      <c r="BHH57" s="18"/>
      <c r="BHI57" s="18"/>
      <c r="BHJ57" s="18"/>
      <c r="BHK57" s="18"/>
      <c r="BHL57" s="18"/>
      <c r="BHM57" s="18"/>
      <c r="BHN57" s="18"/>
      <c r="BHO57" s="18"/>
      <c r="BHP57" s="18"/>
      <c r="BHQ57" s="18"/>
      <c r="BHR57" s="18"/>
      <c r="BHS57" s="18"/>
      <c r="BHT57" s="18"/>
      <c r="BHU57" s="18"/>
      <c r="BHV57" s="18"/>
      <c r="BHW57" s="18"/>
      <c r="BHX57" s="18"/>
      <c r="BHY57" s="18"/>
      <c r="BHZ57" s="18"/>
      <c r="BIA57" s="18"/>
      <c r="BIB57" s="18"/>
      <c r="BIC57" s="18"/>
      <c r="BID57" s="18"/>
      <c r="BIE57" s="18"/>
      <c r="BIF57" s="18"/>
      <c r="BIG57" s="18"/>
      <c r="BIH57" s="18"/>
      <c r="BII57" s="18"/>
      <c r="BIJ57" s="18"/>
      <c r="BIK57" s="18"/>
      <c r="BIL57" s="18"/>
      <c r="BIM57" s="18"/>
      <c r="BIN57" s="18"/>
      <c r="BIO57" s="18"/>
      <c r="BIP57" s="18"/>
      <c r="BIQ57" s="18"/>
      <c r="BIR57" s="18"/>
      <c r="BIS57" s="18"/>
      <c r="BIT57" s="18"/>
      <c r="BIU57" s="18"/>
      <c r="BIV57" s="18"/>
      <c r="BIW57" s="18"/>
      <c r="BIX57" s="18"/>
      <c r="BIY57" s="18"/>
      <c r="BIZ57" s="18"/>
      <c r="BJA57" s="18"/>
      <c r="BJB57" s="18"/>
      <c r="BJC57" s="18"/>
      <c r="BJD57" s="18"/>
      <c r="BJE57" s="18"/>
      <c r="BJF57" s="18"/>
      <c r="BJG57" s="18"/>
      <c r="BJH57" s="18"/>
      <c r="BJI57" s="18"/>
      <c r="BJJ57" s="18"/>
      <c r="BJK57" s="18"/>
      <c r="BJL57" s="18"/>
      <c r="BJM57" s="18"/>
      <c r="BJN57" s="18"/>
      <c r="BJO57" s="18"/>
      <c r="BJP57" s="18"/>
      <c r="BJQ57" s="18"/>
      <c r="BJR57" s="18"/>
      <c r="BJS57" s="18"/>
      <c r="BJT57" s="18"/>
      <c r="BJU57" s="18"/>
      <c r="BJV57" s="18"/>
      <c r="BJW57" s="18"/>
      <c r="BJX57" s="18"/>
      <c r="BJY57" s="18"/>
      <c r="BJZ57" s="18"/>
      <c r="BKA57" s="18"/>
      <c r="BKB57" s="18"/>
      <c r="BKC57" s="18"/>
      <c r="BKD57" s="18"/>
      <c r="BKE57" s="18"/>
      <c r="BKF57" s="18"/>
      <c r="BKG57" s="18"/>
      <c r="BKH57" s="18"/>
      <c r="BKI57" s="18"/>
      <c r="BKJ57" s="18"/>
      <c r="BKK57" s="18"/>
      <c r="BKL57" s="18"/>
      <c r="BKM57" s="18"/>
      <c r="BKN57" s="18"/>
      <c r="BKO57" s="18"/>
      <c r="BKP57" s="18"/>
      <c r="BKQ57" s="18"/>
      <c r="BKR57" s="18"/>
      <c r="BKS57" s="18"/>
      <c r="BKT57" s="18"/>
      <c r="BKU57" s="18"/>
      <c r="BKV57" s="18"/>
      <c r="BKW57" s="18"/>
      <c r="BKX57" s="18"/>
      <c r="BKY57" s="18"/>
      <c r="BKZ57" s="18"/>
      <c r="BLA57" s="18"/>
      <c r="BLB57" s="18"/>
      <c r="BLC57" s="18"/>
      <c r="BLD57" s="18"/>
      <c r="BLE57" s="18"/>
      <c r="BLF57" s="18"/>
      <c r="BLG57" s="18"/>
      <c r="BLH57" s="18"/>
      <c r="BLI57" s="18"/>
      <c r="BLJ57" s="18"/>
      <c r="BLK57" s="18"/>
      <c r="BLL57" s="18"/>
      <c r="BLM57" s="18"/>
      <c r="BLN57" s="18"/>
      <c r="BLO57" s="18"/>
      <c r="BLP57" s="18"/>
      <c r="BLQ57" s="18"/>
      <c r="BLR57" s="18"/>
      <c r="BLS57" s="18"/>
      <c r="BLT57" s="18"/>
      <c r="BLU57" s="18"/>
      <c r="BLV57" s="18"/>
      <c r="BLW57" s="18"/>
      <c r="BLX57" s="18"/>
      <c r="BLY57" s="18"/>
      <c r="BLZ57" s="18"/>
      <c r="BMA57" s="18"/>
      <c r="BMB57" s="18"/>
      <c r="BMC57" s="18"/>
      <c r="BMD57" s="18"/>
      <c r="BME57" s="18"/>
      <c r="BMF57" s="18"/>
      <c r="BMG57" s="18"/>
      <c r="BMH57" s="18"/>
      <c r="BMI57" s="18"/>
      <c r="BMJ57" s="18"/>
      <c r="BMK57" s="18"/>
      <c r="BML57" s="18"/>
      <c r="BMM57" s="18"/>
      <c r="BMN57" s="18"/>
      <c r="BMO57" s="18"/>
      <c r="BMP57" s="18"/>
      <c r="BMQ57" s="18"/>
      <c r="BMR57" s="18"/>
      <c r="BMS57" s="18"/>
      <c r="BMT57" s="18"/>
      <c r="BMU57" s="18"/>
      <c r="BMV57" s="18"/>
      <c r="BMW57" s="18"/>
      <c r="BMX57" s="18"/>
      <c r="BMY57" s="18"/>
      <c r="BMZ57" s="18"/>
      <c r="BNA57" s="18"/>
      <c r="BNB57" s="18"/>
      <c r="BNC57" s="18"/>
      <c r="BND57" s="18"/>
      <c r="BNE57" s="18"/>
      <c r="BNF57" s="18"/>
      <c r="BNG57" s="18"/>
      <c r="BNH57" s="18"/>
      <c r="BNI57" s="18"/>
      <c r="BNJ57" s="18"/>
      <c r="BNK57" s="18"/>
      <c r="BNL57" s="18"/>
      <c r="BNM57" s="18"/>
      <c r="BNN57" s="18"/>
      <c r="BNO57" s="18"/>
      <c r="BNP57" s="18"/>
      <c r="BNQ57" s="18"/>
      <c r="BNR57" s="18"/>
      <c r="BNS57" s="18"/>
      <c r="BNT57" s="18"/>
      <c r="BNU57" s="18"/>
      <c r="BNV57" s="18"/>
      <c r="BNW57" s="18"/>
      <c r="BNX57" s="18"/>
      <c r="BNY57" s="18"/>
      <c r="BNZ57" s="18"/>
      <c r="BOA57" s="18"/>
      <c r="BOB57" s="18"/>
      <c r="BOC57" s="18"/>
      <c r="BOD57" s="18"/>
      <c r="BOE57" s="18"/>
      <c r="BOF57" s="18"/>
      <c r="BOG57" s="18"/>
      <c r="BOH57" s="18"/>
      <c r="BOI57" s="18"/>
      <c r="BOJ57" s="18"/>
      <c r="BOK57" s="18"/>
      <c r="BOL57" s="18"/>
      <c r="BOM57" s="18"/>
      <c r="BON57" s="18"/>
      <c r="BOO57" s="18"/>
      <c r="BOP57" s="18"/>
      <c r="BOQ57" s="18"/>
      <c r="BOR57" s="18"/>
      <c r="BOS57" s="18"/>
      <c r="BOT57" s="18"/>
      <c r="BOU57" s="18"/>
      <c r="BOV57" s="18"/>
      <c r="BOW57" s="18"/>
      <c r="BOX57" s="18"/>
      <c r="BOY57" s="18"/>
      <c r="BOZ57" s="18"/>
      <c r="BPA57" s="18"/>
      <c r="BPB57" s="18"/>
      <c r="BPC57" s="18"/>
      <c r="BPD57" s="18"/>
      <c r="BPE57" s="18"/>
      <c r="BPF57" s="18"/>
      <c r="BPG57" s="18"/>
      <c r="BPH57" s="18"/>
      <c r="BPI57" s="18"/>
      <c r="BPJ57" s="18"/>
      <c r="BPK57" s="18"/>
      <c r="BPL57" s="18"/>
      <c r="BPM57" s="18"/>
      <c r="BPN57" s="18"/>
      <c r="BPO57" s="18"/>
      <c r="BPP57" s="18"/>
      <c r="BPQ57" s="18"/>
      <c r="BPR57" s="18"/>
      <c r="BPS57" s="18"/>
      <c r="BPT57" s="18"/>
      <c r="BPU57" s="18"/>
      <c r="BPV57" s="18"/>
      <c r="BPW57" s="18"/>
      <c r="BPX57" s="18"/>
      <c r="BPY57" s="18"/>
      <c r="BPZ57" s="18"/>
      <c r="BQA57" s="18"/>
      <c r="BQB57" s="18"/>
      <c r="BQC57" s="18"/>
      <c r="BQD57" s="18"/>
      <c r="BQE57" s="18"/>
      <c r="BQF57" s="18"/>
      <c r="BQG57" s="18"/>
      <c r="BQH57" s="18"/>
      <c r="BQI57" s="18"/>
      <c r="BQJ57" s="18"/>
      <c r="BQK57" s="18"/>
      <c r="BQL57" s="18"/>
      <c r="BQM57" s="18"/>
      <c r="BQN57" s="18"/>
      <c r="BQO57" s="18"/>
      <c r="BQP57" s="18"/>
      <c r="BQQ57" s="18"/>
      <c r="BQR57" s="18"/>
      <c r="BQS57" s="18"/>
      <c r="BQT57" s="18"/>
      <c r="BQU57" s="18"/>
      <c r="BQV57" s="18"/>
      <c r="BQW57" s="18"/>
      <c r="BQX57" s="18"/>
      <c r="BQY57" s="18"/>
      <c r="BQZ57" s="18"/>
      <c r="BRA57" s="18"/>
      <c r="BRB57" s="18"/>
      <c r="BRC57" s="18"/>
      <c r="BRD57" s="18"/>
      <c r="BRE57" s="18"/>
      <c r="BRF57" s="18"/>
      <c r="BRG57" s="18"/>
      <c r="BRH57" s="18"/>
      <c r="BRI57" s="18"/>
      <c r="BRJ57" s="18"/>
      <c r="BRK57" s="18"/>
      <c r="BRL57" s="18"/>
      <c r="BRM57" s="18"/>
      <c r="BRN57" s="18"/>
      <c r="BRO57" s="18"/>
      <c r="BRP57" s="18"/>
      <c r="BRQ57" s="18"/>
      <c r="BRR57" s="18"/>
      <c r="BRS57" s="18"/>
      <c r="BRT57" s="18"/>
      <c r="BRU57" s="18"/>
      <c r="BRV57" s="18"/>
      <c r="BRW57" s="18"/>
      <c r="BRX57" s="18"/>
      <c r="BRY57" s="18"/>
      <c r="BRZ57" s="18"/>
      <c r="BSA57" s="18"/>
      <c r="BSB57" s="18"/>
      <c r="BSC57" s="18"/>
      <c r="BSD57" s="18"/>
      <c r="BSE57" s="18"/>
      <c r="BSF57" s="18"/>
      <c r="BSG57" s="18"/>
      <c r="BSH57" s="18"/>
      <c r="BSI57" s="18"/>
      <c r="BSJ57" s="18"/>
      <c r="BSK57" s="18"/>
      <c r="BSL57" s="18"/>
      <c r="BSM57" s="18"/>
      <c r="BSN57" s="18"/>
      <c r="BSO57" s="18"/>
      <c r="BSP57" s="18"/>
      <c r="BSQ57" s="18"/>
      <c r="BSR57" s="18"/>
      <c r="BSS57" s="18"/>
      <c r="BST57" s="18"/>
      <c r="BSU57" s="18"/>
      <c r="BSV57" s="18"/>
      <c r="BSW57" s="18"/>
      <c r="BSX57" s="18"/>
      <c r="BSY57" s="18"/>
      <c r="BSZ57" s="18"/>
      <c r="BTA57" s="18"/>
      <c r="BTB57" s="18"/>
      <c r="BTC57" s="18"/>
      <c r="BTD57" s="18"/>
      <c r="BTE57" s="18"/>
      <c r="BTF57" s="18"/>
      <c r="BTG57" s="18"/>
      <c r="BTH57" s="18"/>
      <c r="BTI57" s="18"/>
      <c r="BTJ57" s="18"/>
      <c r="BTK57" s="18"/>
      <c r="BTL57" s="18"/>
      <c r="BTM57" s="18"/>
      <c r="BTN57" s="18"/>
      <c r="BTO57" s="18"/>
      <c r="BTP57" s="18"/>
      <c r="BTQ57" s="18"/>
      <c r="BTR57" s="18"/>
      <c r="BTS57" s="18"/>
      <c r="BTT57" s="18"/>
      <c r="BTU57" s="18"/>
      <c r="BTV57" s="18"/>
      <c r="BTW57" s="18"/>
      <c r="BTX57" s="18"/>
      <c r="BTY57" s="18"/>
      <c r="BTZ57" s="18"/>
      <c r="BUA57" s="18"/>
      <c r="BUB57" s="18"/>
      <c r="BUC57" s="18"/>
      <c r="BUD57" s="18"/>
      <c r="BUE57" s="18"/>
      <c r="BUF57" s="18"/>
      <c r="BUG57" s="18"/>
      <c r="BUH57" s="18"/>
      <c r="BUI57" s="18"/>
      <c r="BUJ57" s="18"/>
      <c r="BUK57" s="18"/>
      <c r="BUL57" s="18"/>
      <c r="BUM57" s="18"/>
      <c r="BUN57" s="18"/>
      <c r="BUO57" s="18"/>
      <c r="BUP57" s="18"/>
      <c r="BUQ57" s="18"/>
      <c r="BUR57" s="18"/>
      <c r="BUS57" s="18"/>
      <c r="BUT57" s="18"/>
      <c r="BUU57" s="18"/>
      <c r="BUV57" s="18"/>
      <c r="BUW57" s="18"/>
      <c r="BUX57" s="18"/>
      <c r="BUY57" s="18"/>
      <c r="BUZ57" s="18"/>
      <c r="BVA57" s="18"/>
      <c r="BVB57" s="18"/>
      <c r="BVC57" s="18"/>
      <c r="BVD57" s="18"/>
      <c r="BVE57" s="18"/>
      <c r="BVF57" s="18"/>
      <c r="BVG57" s="18"/>
      <c r="BVH57" s="18"/>
      <c r="BVI57" s="18"/>
      <c r="BVJ57" s="18"/>
      <c r="BVK57" s="18"/>
      <c r="BVL57" s="18"/>
      <c r="BVM57" s="18"/>
      <c r="BVN57" s="18"/>
      <c r="BVO57" s="18"/>
      <c r="BVP57" s="18"/>
      <c r="BVQ57" s="18"/>
      <c r="BVR57" s="18"/>
      <c r="BVS57" s="18"/>
      <c r="BVT57" s="18"/>
      <c r="BVU57" s="18"/>
      <c r="BVV57" s="18"/>
      <c r="BVW57" s="18"/>
      <c r="BVX57" s="18"/>
      <c r="BVY57" s="18"/>
      <c r="BVZ57" s="18"/>
      <c r="BWA57" s="18"/>
      <c r="BWB57" s="18"/>
      <c r="BWC57" s="18"/>
      <c r="BWD57" s="18"/>
      <c r="BWE57" s="18"/>
      <c r="BWF57" s="18"/>
      <c r="BWG57" s="18"/>
      <c r="BWH57" s="18"/>
      <c r="BWI57" s="18"/>
      <c r="BWJ57" s="18"/>
      <c r="BWK57" s="18"/>
      <c r="BWL57" s="18"/>
      <c r="BWM57" s="18"/>
      <c r="BWN57" s="18"/>
      <c r="BWO57" s="18"/>
      <c r="BWP57" s="18"/>
      <c r="BWQ57" s="18"/>
      <c r="BWR57" s="18"/>
      <c r="BWS57" s="18"/>
      <c r="BWT57" s="18"/>
      <c r="BWU57" s="18"/>
      <c r="BWV57" s="18"/>
      <c r="BWW57" s="18"/>
      <c r="BWX57" s="18"/>
      <c r="BWY57" s="18"/>
      <c r="BWZ57" s="18"/>
      <c r="BXA57" s="18"/>
      <c r="BXB57" s="18"/>
      <c r="BXC57" s="18"/>
      <c r="BXD57" s="18"/>
      <c r="BXE57" s="18"/>
      <c r="BXF57" s="18"/>
      <c r="BXG57" s="18"/>
      <c r="BXH57" s="18"/>
      <c r="BXI57" s="18"/>
      <c r="BXJ57" s="18"/>
      <c r="BXK57" s="18"/>
      <c r="BXL57" s="18"/>
      <c r="BXM57" s="18"/>
      <c r="BXN57" s="18"/>
      <c r="BXO57" s="18"/>
      <c r="BXP57" s="18"/>
      <c r="BXQ57" s="18"/>
      <c r="BXR57" s="18"/>
      <c r="BXS57" s="18"/>
      <c r="BXT57" s="18"/>
      <c r="BXU57" s="18"/>
      <c r="BXV57" s="18"/>
      <c r="BXW57" s="18"/>
      <c r="BXX57" s="18"/>
      <c r="BXY57" s="18"/>
      <c r="BXZ57" s="18"/>
      <c r="BYA57" s="18"/>
      <c r="BYB57" s="18"/>
      <c r="BYC57" s="18"/>
      <c r="BYD57" s="18"/>
      <c r="BYE57" s="18"/>
      <c r="BYF57" s="18"/>
      <c r="BYG57" s="18"/>
      <c r="BYH57" s="18"/>
      <c r="BYI57" s="18"/>
      <c r="BYJ57" s="18"/>
      <c r="BYK57" s="18"/>
      <c r="BYL57" s="18"/>
      <c r="BYM57" s="18"/>
      <c r="BYN57" s="18"/>
      <c r="BYO57" s="18"/>
      <c r="BYP57" s="18"/>
      <c r="BYQ57" s="18"/>
      <c r="BYR57" s="18"/>
      <c r="BYS57" s="18"/>
      <c r="BYT57" s="18"/>
      <c r="BYU57" s="18"/>
      <c r="BYV57" s="18"/>
      <c r="BYW57" s="18"/>
      <c r="BYX57" s="18"/>
      <c r="BYY57" s="18"/>
      <c r="BYZ57" s="18"/>
      <c r="BZA57" s="18"/>
      <c r="BZB57" s="18"/>
      <c r="BZC57" s="18"/>
      <c r="BZD57" s="18"/>
      <c r="BZE57" s="18"/>
      <c r="BZF57" s="18"/>
      <c r="BZG57" s="18"/>
      <c r="BZH57" s="18"/>
      <c r="BZI57" s="18"/>
      <c r="BZJ57" s="18"/>
      <c r="BZK57" s="18"/>
      <c r="BZL57" s="18"/>
      <c r="BZM57" s="18"/>
      <c r="BZN57" s="18"/>
      <c r="BZO57" s="18"/>
      <c r="BZP57" s="18"/>
      <c r="BZQ57" s="18"/>
      <c r="BZR57" s="18"/>
      <c r="BZS57" s="18"/>
      <c r="BZT57" s="18"/>
      <c r="BZU57" s="18"/>
      <c r="BZV57" s="18"/>
      <c r="BZW57" s="18"/>
      <c r="BZX57" s="18"/>
      <c r="BZY57" s="18"/>
      <c r="BZZ57" s="18"/>
      <c r="CAA57" s="18"/>
      <c r="CAB57" s="18"/>
      <c r="CAC57" s="18"/>
      <c r="CAD57" s="18"/>
      <c r="CAE57" s="18"/>
      <c r="CAF57" s="18"/>
      <c r="CAG57" s="18"/>
      <c r="CAH57" s="18"/>
      <c r="CAI57" s="18"/>
      <c r="CAJ57" s="18"/>
      <c r="CAK57" s="18"/>
      <c r="CAL57" s="18"/>
      <c r="CAM57" s="18"/>
      <c r="CAN57" s="18"/>
      <c r="CAO57" s="18"/>
      <c r="CAP57" s="18"/>
      <c r="CAQ57" s="18"/>
      <c r="CAR57" s="18"/>
      <c r="CAS57" s="18"/>
      <c r="CAT57" s="18"/>
      <c r="CAU57" s="18"/>
      <c r="CAV57" s="18"/>
      <c r="CAW57" s="18"/>
      <c r="CAX57" s="18"/>
      <c r="CAY57" s="18"/>
      <c r="CAZ57" s="18"/>
      <c r="CBA57" s="18"/>
      <c r="CBB57" s="18"/>
      <c r="CBC57" s="18"/>
      <c r="CBD57" s="18"/>
      <c r="CBE57" s="18"/>
      <c r="CBF57" s="18"/>
      <c r="CBG57" s="18"/>
      <c r="CBH57" s="18"/>
      <c r="CBI57" s="18"/>
      <c r="CBJ57" s="18"/>
      <c r="CBK57" s="18"/>
      <c r="CBL57" s="18"/>
      <c r="CBM57" s="18"/>
      <c r="CBN57" s="18"/>
      <c r="CBO57" s="18"/>
      <c r="CBP57" s="18"/>
      <c r="CBQ57" s="18"/>
      <c r="CBR57" s="18"/>
      <c r="CBS57" s="18"/>
      <c r="CBT57" s="18"/>
      <c r="CBU57" s="18"/>
      <c r="CBV57" s="18"/>
      <c r="CBW57" s="18"/>
      <c r="CBX57" s="18"/>
      <c r="CBY57" s="18"/>
      <c r="CBZ57" s="18"/>
      <c r="CCA57" s="18"/>
      <c r="CCB57" s="18"/>
      <c r="CCC57" s="18"/>
      <c r="CCD57" s="18"/>
      <c r="CCE57" s="18"/>
      <c r="CCF57" s="18"/>
      <c r="CCG57" s="18"/>
      <c r="CCH57" s="18"/>
      <c r="CCI57" s="18"/>
      <c r="CCJ57" s="18"/>
      <c r="CCK57" s="18"/>
      <c r="CCL57" s="18"/>
      <c r="CCM57" s="18"/>
      <c r="CCN57" s="18"/>
      <c r="CCO57" s="18"/>
      <c r="CCP57" s="18"/>
      <c r="CCQ57" s="18"/>
      <c r="CCR57" s="18"/>
      <c r="CCS57" s="18"/>
      <c r="CCT57" s="18"/>
      <c r="CCU57" s="18"/>
      <c r="CCV57" s="18"/>
      <c r="CCW57" s="18"/>
      <c r="CCX57" s="18"/>
      <c r="CCY57" s="18"/>
      <c r="CCZ57" s="18"/>
      <c r="CDA57" s="18"/>
      <c r="CDB57" s="18"/>
      <c r="CDC57" s="18"/>
      <c r="CDD57" s="18"/>
      <c r="CDE57" s="18"/>
      <c r="CDF57" s="18"/>
      <c r="CDG57" s="18"/>
      <c r="CDH57" s="18"/>
      <c r="CDI57" s="18"/>
      <c r="CDJ57" s="18"/>
      <c r="CDK57" s="18"/>
      <c r="CDL57" s="18"/>
      <c r="CDM57" s="18"/>
      <c r="CDN57" s="18"/>
      <c r="CDO57" s="18"/>
      <c r="CDP57" s="18"/>
      <c r="CDQ57" s="18"/>
      <c r="CDR57" s="18"/>
      <c r="CDS57" s="18"/>
      <c r="CDT57" s="18"/>
      <c r="CDU57" s="18"/>
      <c r="CDV57" s="18"/>
      <c r="CDW57" s="18"/>
      <c r="CDX57" s="18"/>
      <c r="CDY57" s="18"/>
      <c r="CDZ57" s="18"/>
      <c r="CEA57" s="18"/>
      <c r="CEB57" s="18"/>
      <c r="CEC57" s="18"/>
      <c r="CED57" s="18"/>
      <c r="CEE57" s="18"/>
      <c r="CEF57" s="18"/>
      <c r="CEG57" s="18"/>
      <c r="CEH57" s="18"/>
      <c r="CEI57" s="18"/>
      <c r="CEJ57" s="18"/>
      <c r="CEK57" s="18"/>
      <c r="CEL57" s="18"/>
      <c r="CEM57" s="18"/>
      <c r="CEN57" s="18"/>
      <c r="CEO57" s="18"/>
      <c r="CEP57" s="18"/>
      <c r="CEQ57" s="18"/>
      <c r="CER57" s="18"/>
      <c r="CES57" s="18"/>
      <c r="CET57" s="18"/>
      <c r="CEU57" s="18"/>
      <c r="CEV57" s="18"/>
      <c r="CEW57" s="18"/>
      <c r="CEX57" s="18"/>
      <c r="CEY57" s="18"/>
      <c r="CEZ57" s="18"/>
      <c r="CFA57" s="18"/>
      <c r="CFB57" s="18"/>
      <c r="CFC57" s="18"/>
      <c r="CFD57" s="18"/>
      <c r="CFE57" s="18"/>
      <c r="CFF57" s="18"/>
      <c r="CFG57" s="18"/>
      <c r="CFH57" s="18"/>
      <c r="CFI57" s="18"/>
      <c r="CFJ57" s="18"/>
      <c r="CFK57" s="18"/>
      <c r="CFL57" s="18"/>
      <c r="CFM57" s="18"/>
      <c r="CFN57" s="18"/>
      <c r="CFO57" s="18"/>
      <c r="CFP57" s="18"/>
      <c r="CFQ57" s="18"/>
      <c r="CFR57" s="18"/>
      <c r="CFS57" s="18"/>
      <c r="CFT57" s="18"/>
      <c r="CFU57" s="18"/>
      <c r="CFV57" s="18"/>
      <c r="CFW57" s="18"/>
      <c r="CFX57" s="18"/>
      <c r="CFY57" s="18"/>
      <c r="CFZ57" s="18"/>
      <c r="CGA57" s="18"/>
      <c r="CGB57" s="18"/>
      <c r="CGC57" s="18"/>
      <c r="CGD57" s="18"/>
      <c r="CGE57" s="18"/>
      <c r="CGF57" s="18"/>
      <c r="CGG57" s="18"/>
      <c r="CGH57" s="18"/>
      <c r="CGI57" s="18"/>
      <c r="CGJ57" s="18"/>
      <c r="CGK57" s="18"/>
      <c r="CGL57" s="18"/>
      <c r="CGM57" s="18"/>
      <c r="CGN57" s="18"/>
      <c r="CGO57" s="18"/>
      <c r="CGP57" s="18"/>
      <c r="CGQ57" s="18"/>
      <c r="CGR57" s="18"/>
      <c r="CGS57" s="18"/>
      <c r="CGT57" s="18"/>
      <c r="CGU57" s="18"/>
      <c r="CGV57" s="18"/>
      <c r="CGW57" s="18"/>
      <c r="CGX57" s="18"/>
      <c r="CGY57" s="18"/>
      <c r="CGZ57" s="18"/>
      <c r="CHA57" s="18"/>
      <c r="CHB57" s="18"/>
      <c r="CHC57" s="18"/>
      <c r="CHD57" s="18"/>
      <c r="CHE57" s="18"/>
      <c r="CHF57" s="18"/>
      <c r="CHG57" s="18"/>
      <c r="CHH57" s="18"/>
      <c r="CHI57" s="18"/>
      <c r="CHJ57" s="18"/>
      <c r="CHK57" s="18"/>
      <c r="CHL57" s="18"/>
      <c r="CHM57" s="18"/>
      <c r="CHN57" s="18"/>
      <c r="CHO57" s="18"/>
      <c r="CHP57" s="18"/>
      <c r="CHQ57" s="18"/>
      <c r="CHR57" s="18"/>
      <c r="CHS57" s="18"/>
      <c r="CHT57" s="18"/>
      <c r="CHU57" s="18"/>
      <c r="CHV57" s="18"/>
      <c r="CHW57" s="18"/>
      <c r="CHX57" s="18"/>
      <c r="CHY57" s="18"/>
      <c r="CHZ57" s="18"/>
      <c r="CIA57" s="18"/>
      <c r="CIB57" s="18"/>
      <c r="CIC57" s="18"/>
      <c r="CID57" s="18"/>
      <c r="CIE57" s="18"/>
      <c r="CIF57" s="18"/>
      <c r="CIG57" s="18"/>
      <c r="CIH57" s="18"/>
      <c r="CII57" s="18"/>
      <c r="CIJ57" s="18"/>
      <c r="CIK57" s="18"/>
      <c r="CIL57" s="18"/>
      <c r="CIM57" s="18"/>
      <c r="CIN57" s="18"/>
      <c r="CIO57" s="18"/>
      <c r="CIP57" s="18"/>
      <c r="CIQ57" s="18"/>
      <c r="CIR57" s="18"/>
      <c r="CIS57" s="18"/>
      <c r="CIT57" s="18"/>
      <c r="CIU57" s="18"/>
      <c r="CIV57" s="18"/>
      <c r="CIW57" s="18"/>
      <c r="CIX57" s="18"/>
      <c r="CIY57" s="18"/>
      <c r="CIZ57" s="18"/>
      <c r="CJA57" s="18"/>
      <c r="CJB57" s="18"/>
      <c r="CJC57" s="18"/>
      <c r="CJD57" s="18"/>
      <c r="CJE57" s="18"/>
      <c r="CJF57" s="18"/>
      <c r="CJG57" s="18"/>
      <c r="CJH57" s="18"/>
      <c r="CJI57" s="18"/>
      <c r="CJJ57" s="18"/>
      <c r="CJK57" s="18"/>
      <c r="CJL57" s="18"/>
      <c r="CJM57" s="18"/>
      <c r="CJN57" s="18"/>
      <c r="CJO57" s="18"/>
      <c r="CJP57" s="18"/>
      <c r="CJQ57" s="18"/>
      <c r="CJR57" s="18"/>
      <c r="CJS57" s="18"/>
      <c r="CJT57" s="18"/>
      <c r="CJU57" s="18"/>
      <c r="CJV57" s="18"/>
      <c r="CJW57" s="18"/>
      <c r="CJX57" s="18"/>
      <c r="CJY57" s="18"/>
      <c r="CJZ57" s="18"/>
      <c r="CKA57" s="18"/>
      <c r="CKB57" s="18"/>
      <c r="CKC57" s="18"/>
      <c r="CKD57" s="18"/>
      <c r="CKE57" s="18"/>
      <c r="CKF57" s="18"/>
      <c r="CKG57" s="18"/>
      <c r="CKH57" s="18"/>
      <c r="CKI57" s="18"/>
      <c r="CKJ57" s="18"/>
      <c r="CKK57" s="18"/>
      <c r="CKL57" s="18"/>
      <c r="CKM57" s="18"/>
      <c r="CKN57" s="18"/>
      <c r="CKO57" s="18"/>
      <c r="CKP57" s="18"/>
      <c r="CKQ57" s="18"/>
      <c r="CKR57" s="18"/>
      <c r="CKS57" s="18"/>
      <c r="CKT57" s="18"/>
      <c r="CKU57" s="18"/>
      <c r="CKV57" s="18"/>
      <c r="CKW57" s="18"/>
      <c r="CKX57" s="18"/>
      <c r="CKY57" s="18"/>
      <c r="CKZ57" s="18"/>
      <c r="CLA57" s="18"/>
      <c r="CLB57" s="18"/>
      <c r="CLC57" s="18"/>
      <c r="CLD57" s="18"/>
      <c r="CLE57" s="18"/>
      <c r="CLF57" s="18"/>
      <c r="CLG57" s="18"/>
      <c r="CLH57" s="18"/>
      <c r="CLI57" s="18"/>
      <c r="CLJ57" s="18"/>
      <c r="CLK57" s="18"/>
      <c r="CLL57" s="18"/>
      <c r="CLM57" s="18"/>
      <c r="CLN57" s="18"/>
      <c r="CLO57" s="18"/>
      <c r="CLP57" s="18"/>
      <c r="CLQ57" s="18"/>
      <c r="CLR57" s="18"/>
      <c r="CLS57" s="18"/>
      <c r="CLT57" s="18"/>
      <c r="CLU57" s="18"/>
      <c r="CLV57" s="18"/>
      <c r="CLW57" s="18"/>
      <c r="CLX57" s="18"/>
      <c r="CLY57" s="18"/>
      <c r="CLZ57" s="18"/>
      <c r="CMA57" s="18"/>
      <c r="CMB57" s="18"/>
      <c r="CMC57" s="18"/>
      <c r="CMD57" s="18"/>
      <c r="CME57" s="18"/>
      <c r="CMF57" s="18"/>
      <c r="CMG57" s="18"/>
      <c r="CMH57" s="18"/>
      <c r="CMI57" s="18"/>
      <c r="CMJ57" s="18"/>
      <c r="CMK57" s="18"/>
      <c r="CML57" s="18"/>
      <c r="CMM57" s="18"/>
      <c r="CMN57" s="18"/>
      <c r="CMO57" s="18"/>
      <c r="CMP57" s="18"/>
      <c r="CMQ57" s="18"/>
      <c r="CMR57" s="18"/>
      <c r="CMS57" s="18"/>
      <c r="CMT57" s="18"/>
      <c r="CMU57" s="18"/>
      <c r="CMV57" s="18"/>
      <c r="CMW57" s="18"/>
      <c r="CMX57" s="18"/>
      <c r="CMY57" s="18"/>
      <c r="CMZ57" s="18"/>
      <c r="CNA57" s="18"/>
      <c r="CNB57" s="18"/>
      <c r="CNC57" s="18"/>
      <c r="CND57" s="18"/>
      <c r="CNE57" s="18"/>
      <c r="CNF57" s="18"/>
      <c r="CNG57" s="18"/>
      <c r="CNH57" s="18"/>
      <c r="CNI57" s="18"/>
      <c r="CNJ57" s="18"/>
      <c r="CNK57" s="18"/>
      <c r="CNL57" s="18"/>
      <c r="CNM57" s="18"/>
      <c r="CNN57" s="18"/>
      <c r="CNO57" s="18"/>
      <c r="CNP57" s="18"/>
      <c r="CNQ57" s="18"/>
      <c r="CNR57" s="18"/>
      <c r="CNS57" s="18"/>
      <c r="CNT57" s="18"/>
      <c r="CNU57" s="18"/>
      <c r="CNV57" s="18"/>
      <c r="CNW57" s="18"/>
      <c r="CNX57" s="18"/>
      <c r="CNY57" s="18"/>
      <c r="CNZ57" s="18"/>
      <c r="COA57" s="18"/>
      <c r="COB57" s="18"/>
      <c r="COC57" s="18"/>
      <c r="COD57" s="18"/>
      <c r="COE57" s="18"/>
      <c r="COF57" s="18"/>
      <c r="COG57" s="18"/>
      <c r="COH57" s="18"/>
      <c r="COI57" s="18"/>
      <c r="COJ57" s="18"/>
      <c r="COK57" s="18"/>
      <c r="COL57" s="18"/>
      <c r="COM57" s="18"/>
      <c r="CON57" s="18"/>
      <c r="COO57" s="18"/>
      <c r="COP57" s="18"/>
      <c r="COQ57" s="18"/>
      <c r="COR57" s="18"/>
      <c r="COS57" s="18"/>
      <c r="COT57" s="18"/>
      <c r="COU57" s="18"/>
      <c r="COV57" s="18"/>
      <c r="COW57" s="18"/>
      <c r="COX57" s="18"/>
      <c r="COY57" s="18"/>
      <c r="COZ57" s="18"/>
      <c r="CPA57" s="18"/>
      <c r="CPB57" s="18"/>
      <c r="CPC57" s="18"/>
      <c r="CPD57" s="18"/>
      <c r="CPE57" s="18"/>
      <c r="CPF57" s="18"/>
      <c r="CPG57" s="18"/>
      <c r="CPH57" s="18"/>
      <c r="CPI57" s="18"/>
      <c r="CPJ57" s="18"/>
      <c r="CPK57" s="18"/>
      <c r="CPL57" s="18"/>
      <c r="CPM57" s="18"/>
      <c r="CPN57" s="18"/>
      <c r="CPO57" s="18"/>
      <c r="CPP57" s="18"/>
      <c r="CPQ57" s="18"/>
      <c r="CPR57" s="18"/>
      <c r="CPS57" s="18"/>
      <c r="CPT57" s="18"/>
      <c r="CPU57" s="18"/>
      <c r="CPV57" s="18"/>
      <c r="CPW57" s="18"/>
      <c r="CPX57" s="18"/>
      <c r="CPY57" s="18"/>
      <c r="CPZ57" s="18"/>
      <c r="CQA57" s="18"/>
      <c r="CQB57" s="18"/>
      <c r="CQC57" s="18"/>
      <c r="CQD57" s="18"/>
      <c r="CQE57" s="18"/>
      <c r="CQF57" s="18"/>
      <c r="CQG57" s="18"/>
      <c r="CQH57" s="18"/>
      <c r="CQI57" s="18"/>
      <c r="CQJ57" s="18"/>
      <c r="CQK57" s="18"/>
      <c r="CQL57" s="18"/>
      <c r="CQM57" s="18"/>
      <c r="CQN57" s="18"/>
      <c r="CQO57" s="18"/>
      <c r="CQP57" s="18"/>
      <c r="CQQ57" s="18"/>
      <c r="CQR57" s="18"/>
      <c r="CQS57" s="18"/>
      <c r="CQT57" s="18"/>
      <c r="CQU57" s="18"/>
      <c r="CQV57" s="18"/>
      <c r="CQW57" s="18"/>
      <c r="CQX57" s="18"/>
      <c r="CQY57" s="18"/>
      <c r="CQZ57" s="18"/>
      <c r="CRA57" s="18"/>
      <c r="CRB57" s="18"/>
      <c r="CRC57" s="18"/>
      <c r="CRD57" s="18"/>
      <c r="CRE57" s="18"/>
      <c r="CRF57" s="18"/>
      <c r="CRG57" s="18"/>
      <c r="CRH57" s="18"/>
      <c r="CRI57" s="18"/>
      <c r="CRJ57" s="18"/>
      <c r="CRK57" s="18"/>
      <c r="CRL57" s="18"/>
      <c r="CRM57" s="18"/>
      <c r="CRN57" s="18"/>
      <c r="CRO57" s="18"/>
      <c r="CRP57" s="18"/>
      <c r="CRQ57" s="18"/>
      <c r="CRR57" s="18"/>
      <c r="CRS57" s="18"/>
      <c r="CRT57" s="18"/>
      <c r="CRU57" s="18"/>
      <c r="CRV57" s="18"/>
      <c r="CRW57" s="18"/>
      <c r="CRX57" s="18"/>
      <c r="CRY57" s="18"/>
      <c r="CRZ57" s="18"/>
      <c r="CSA57" s="18"/>
      <c r="CSB57" s="18"/>
      <c r="CSC57" s="18"/>
      <c r="CSD57" s="18"/>
      <c r="CSE57" s="18"/>
      <c r="CSF57" s="18"/>
      <c r="CSG57" s="18"/>
      <c r="CSH57" s="18"/>
      <c r="CSI57" s="18"/>
      <c r="CSJ57" s="18"/>
      <c r="CSK57" s="18"/>
      <c r="CSL57" s="18"/>
      <c r="CSM57" s="18"/>
      <c r="CSN57" s="18"/>
      <c r="CSO57" s="18"/>
      <c r="CSP57" s="18"/>
      <c r="CSQ57" s="18"/>
      <c r="CSR57" s="18"/>
      <c r="CSS57" s="18"/>
      <c r="CST57" s="18"/>
      <c r="CSU57" s="18"/>
      <c r="CSV57" s="18"/>
      <c r="CSW57" s="18"/>
      <c r="CSX57" s="18"/>
      <c r="CSY57" s="18"/>
      <c r="CSZ57" s="18"/>
      <c r="CTA57" s="18"/>
      <c r="CTB57" s="18"/>
      <c r="CTC57" s="18"/>
      <c r="CTD57" s="18"/>
      <c r="CTE57" s="18"/>
      <c r="CTF57" s="18"/>
      <c r="CTG57" s="18"/>
      <c r="CTH57" s="18"/>
      <c r="CTI57" s="18"/>
      <c r="CTJ57" s="18"/>
      <c r="CTK57" s="18"/>
      <c r="CTL57" s="18"/>
      <c r="CTM57" s="18"/>
      <c r="CTN57" s="18"/>
      <c r="CTO57" s="18"/>
      <c r="CTP57" s="18"/>
      <c r="CTQ57" s="18"/>
      <c r="CTR57" s="18"/>
      <c r="CTS57" s="18"/>
      <c r="CTT57" s="18"/>
      <c r="CTU57" s="18"/>
      <c r="CTV57" s="18"/>
      <c r="CTW57" s="18"/>
      <c r="CTX57" s="18"/>
      <c r="CTY57" s="18"/>
      <c r="CTZ57" s="18"/>
      <c r="CUA57" s="18"/>
      <c r="CUB57" s="18"/>
      <c r="CUC57" s="18"/>
      <c r="CUD57" s="18"/>
      <c r="CUE57" s="18"/>
      <c r="CUF57" s="18"/>
      <c r="CUG57" s="18"/>
      <c r="CUH57" s="18"/>
      <c r="CUI57" s="18"/>
      <c r="CUJ57" s="18"/>
      <c r="CUK57" s="18"/>
      <c r="CUL57" s="18"/>
      <c r="CUM57" s="18"/>
      <c r="CUN57" s="18"/>
      <c r="CUO57" s="18"/>
      <c r="CUP57" s="18"/>
      <c r="CUQ57" s="18"/>
      <c r="CUR57" s="18"/>
      <c r="CUS57" s="18"/>
      <c r="CUT57" s="18"/>
    </row>
    <row r="58" spans="1:2594" s="18" customFormat="1" ht="15" customHeight="1" x14ac:dyDescent="0.2">
      <c r="A58" s="585" t="s">
        <v>130</v>
      </c>
      <c r="B58" s="41" t="s">
        <v>46</v>
      </c>
      <c r="C58" s="140" t="s">
        <v>61</v>
      </c>
      <c r="D58" s="655">
        <v>139</v>
      </c>
      <c r="E58" s="655">
        <v>122646</v>
      </c>
      <c r="F58" s="50">
        <v>120</v>
      </c>
      <c r="G58" s="50">
        <v>101360</v>
      </c>
      <c r="H58" s="655">
        <v>5.6</v>
      </c>
      <c r="I58" s="658">
        <v>6835</v>
      </c>
      <c r="J58" s="50">
        <v>2.2999999999999998</v>
      </c>
      <c r="K58" s="161">
        <v>2749</v>
      </c>
      <c r="L58" s="237"/>
      <c r="M58" s="238"/>
      <c r="N58" s="6" t="str">
        <f t="shared" si="11"/>
        <v>12.1</v>
      </c>
      <c r="O58" s="41" t="str">
        <f t="shared" si="12"/>
        <v>GRAPHIC PAPERS</v>
      </c>
      <c r="P58" s="140" t="s">
        <v>61</v>
      </c>
      <c r="Q58" s="538">
        <f>D58-(D59+D60+D61+D62)</f>
        <v>0</v>
      </c>
      <c r="R58" s="226">
        <f t="shared" ref="R58:X58" si="35">E58-(E59+E60+E61+E62)</f>
        <v>0</v>
      </c>
      <c r="S58" s="226">
        <f t="shared" si="35"/>
        <v>0</v>
      </c>
      <c r="T58" s="226">
        <f t="shared" si="35"/>
        <v>0</v>
      </c>
      <c r="U58" s="226">
        <f t="shared" si="35"/>
        <v>0</v>
      </c>
      <c r="V58" s="226">
        <f t="shared" si="35"/>
        <v>0</v>
      </c>
      <c r="W58" s="226">
        <f t="shared" si="35"/>
        <v>0</v>
      </c>
      <c r="X58" s="227">
        <f t="shared" si="35"/>
        <v>0</v>
      </c>
      <c r="Y58" s="257"/>
      <c r="Z58" s="367" t="str">
        <f t="shared" si="4"/>
        <v>12.1</v>
      </c>
      <c r="AA58" s="41" t="str">
        <f t="shared" si="4"/>
        <v>GRAPHIC PAPERS</v>
      </c>
      <c r="AB58" s="140" t="s">
        <v>61</v>
      </c>
      <c r="AC58" s="363">
        <f>IF(ISNUMBER('JQ1|Primary Products|Production'!D70+D58-H58),'JQ1|Primary Products|Production'!D70+D58-H58,IF(ISNUMBER(H58-D58),"NT " &amp; H58-D58,"…"))</f>
        <v>283.39999999999998</v>
      </c>
      <c r="AD58" s="285">
        <f>IF(ISNUMBER('JQ1|Primary Products|Production'!E70+F58-J58),'JQ1|Primary Products|Production'!E70+F58-J58,IF(ISNUMBER(J58-F58),"NT " &amp; J58-F58,"…"))</f>
        <v>264.7</v>
      </c>
    </row>
    <row r="59" spans="1:2594" s="18" customFormat="1" ht="15" customHeight="1" x14ac:dyDescent="0.2">
      <c r="A59" s="585" t="s">
        <v>198</v>
      </c>
      <c r="B59" s="39" t="s">
        <v>39</v>
      </c>
      <c r="C59" s="51" t="s">
        <v>61</v>
      </c>
      <c r="D59" s="653">
        <v>35</v>
      </c>
      <c r="E59" s="653">
        <v>20672</v>
      </c>
      <c r="F59" s="52">
        <v>29</v>
      </c>
      <c r="G59" s="52">
        <v>17575</v>
      </c>
      <c r="H59" s="653">
        <v>3</v>
      </c>
      <c r="I59" s="659">
        <v>3455</v>
      </c>
      <c r="J59" s="52">
        <v>0.2</v>
      </c>
      <c r="K59" s="159">
        <v>160</v>
      </c>
      <c r="L59" s="237"/>
      <c r="M59" s="238"/>
      <c r="N59" s="6" t="str">
        <f t="shared" si="11"/>
        <v>12.1.1</v>
      </c>
      <c r="O59" s="39" t="str">
        <f t="shared" si="12"/>
        <v>NEWSPRINT</v>
      </c>
      <c r="P59" s="51" t="s">
        <v>61</v>
      </c>
      <c r="Q59" s="216"/>
      <c r="R59" s="216"/>
      <c r="S59" s="216"/>
      <c r="T59" s="216"/>
      <c r="U59" s="216"/>
      <c r="V59" s="216"/>
      <c r="W59" s="216"/>
      <c r="X59" s="217"/>
      <c r="Y59" s="239"/>
      <c r="Z59" s="367" t="str">
        <f t="shared" si="4"/>
        <v>12.1.1</v>
      </c>
      <c r="AA59" s="39" t="str">
        <f t="shared" si="4"/>
        <v>NEWSPRINT</v>
      </c>
      <c r="AB59" s="51" t="s">
        <v>61</v>
      </c>
      <c r="AC59" s="363">
        <f>IF(ISNUMBER('JQ1|Primary Products|Production'!D71+D59-H59),'JQ1|Primary Products|Production'!D71+D59-H59,IF(ISNUMBER(H59-D59),"NT " &amp; H59-D59,"…"))</f>
        <v>182</v>
      </c>
      <c r="AD59" s="285">
        <f>IF(ISNUMBER('JQ1|Primary Products|Production'!E71+F59-J59),'JQ1|Primary Products|Production'!E71+F59-J59,IF(ISNUMBER(J59-F59),"NT " &amp; J59-F59,"…"))</f>
        <v>175.8</v>
      </c>
    </row>
    <row r="60" spans="1:2594" s="18" customFormat="1" ht="15" customHeight="1" x14ac:dyDescent="0.2">
      <c r="A60" s="585" t="s">
        <v>199</v>
      </c>
      <c r="B60" s="65" t="s">
        <v>47</v>
      </c>
      <c r="C60" s="51" t="s">
        <v>61</v>
      </c>
      <c r="D60" s="653">
        <v>14</v>
      </c>
      <c r="E60" s="653">
        <v>9998</v>
      </c>
      <c r="F60" s="52">
        <v>12</v>
      </c>
      <c r="G60" s="52">
        <v>8559</v>
      </c>
      <c r="H60" s="653">
        <v>0.1</v>
      </c>
      <c r="I60" s="659">
        <v>77</v>
      </c>
      <c r="J60" s="52">
        <v>0.1</v>
      </c>
      <c r="K60" s="159">
        <v>112</v>
      </c>
      <c r="L60" s="237"/>
      <c r="M60" s="238"/>
      <c r="N60" s="6" t="str">
        <f t="shared" si="11"/>
        <v>12.1.2</v>
      </c>
      <c r="O60" s="39" t="str">
        <f t="shared" si="12"/>
        <v>UNCOATED MECHANICAL</v>
      </c>
      <c r="P60" s="51" t="s">
        <v>61</v>
      </c>
      <c r="Q60" s="216"/>
      <c r="R60" s="216"/>
      <c r="S60" s="216"/>
      <c r="T60" s="216"/>
      <c r="U60" s="216"/>
      <c r="V60" s="216"/>
      <c r="W60" s="216"/>
      <c r="X60" s="217"/>
      <c r="Y60" s="239"/>
      <c r="Z60" s="367" t="str">
        <f t="shared" si="4"/>
        <v>12.1.2</v>
      </c>
      <c r="AA60" s="39" t="str">
        <f t="shared" si="4"/>
        <v>UNCOATED MECHANICAL</v>
      </c>
      <c r="AB60" s="51" t="s">
        <v>61</v>
      </c>
      <c r="AC60" s="363">
        <f>IF(ISNUMBER('JQ1|Primary Products|Production'!D72+D60-H60),'JQ1|Primary Products|Production'!D72+D60-H60,IF(ISNUMBER(H60-D60),"NT " &amp; H60-D60,"…"))</f>
        <v>13.9</v>
      </c>
      <c r="AD60" s="285">
        <f>IF(ISNUMBER('JQ1|Primary Products|Production'!E72+F60-J60),'JQ1|Primary Products|Production'!E72+F60-J60,IF(ISNUMBER(J60-F60),"NT " &amp; J60-F60,"…"))</f>
        <v>11.9</v>
      </c>
    </row>
    <row r="61" spans="1:2594" s="18" customFormat="1" ht="15" customHeight="1" x14ac:dyDescent="0.2">
      <c r="A61" s="585" t="s">
        <v>200</v>
      </c>
      <c r="B61" s="39" t="s">
        <v>48</v>
      </c>
      <c r="C61" s="51" t="s">
        <v>61</v>
      </c>
      <c r="D61" s="653">
        <v>50</v>
      </c>
      <c r="E61" s="653">
        <v>52334</v>
      </c>
      <c r="F61" s="52">
        <v>45</v>
      </c>
      <c r="G61" s="52">
        <v>42337</v>
      </c>
      <c r="H61" s="653">
        <v>1.5</v>
      </c>
      <c r="I61" s="659">
        <v>1687</v>
      </c>
      <c r="J61" s="52">
        <v>1</v>
      </c>
      <c r="K61" s="159">
        <v>1095</v>
      </c>
      <c r="L61" s="237"/>
      <c r="M61" s="238"/>
      <c r="N61" s="6" t="str">
        <f t="shared" si="11"/>
        <v>12.1.3</v>
      </c>
      <c r="O61" s="39" t="str">
        <f t="shared" si="12"/>
        <v>UNCOATED WOODFREE</v>
      </c>
      <c r="P61" s="51" t="s">
        <v>61</v>
      </c>
      <c r="Q61" s="216"/>
      <c r="R61" s="216"/>
      <c r="S61" s="216"/>
      <c r="T61" s="216"/>
      <c r="U61" s="216"/>
      <c r="V61" s="216"/>
      <c r="W61" s="216"/>
      <c r="X61" s="217"/>
      <c r="Y61" s="239"/>
      <c r="Z61" s="367" t="str">
        <f t="shared" si="4"/>
        <v>12.1.3</v>
      </c>
      <c r="AA61" s="39" t="str">
        <f t="shared" si="4"/>
        <v>UNCOATED WOODFREE</v>
      </c>
      <c r="AB61" s="51" t="s">
        <v>61</v>
      </c>
      <c r="AC61" s="363">
        <f>IF(ISNUMBER('JQ1|Primary Products|Production'!D73+D61-H61),'JQ1|Primary Products|Production'!D73+D61-H61,IF(ISNUMBER(H61-D61),"NT " &amp; H61-D61,"…"))</f>
        <v>48.5</v>
      </c>
      <c r="AD61" s="285">
        <f>IF(ISNUMBER('JQ1|Primary Products|Production'!E73+F61-J61),'JQ1|Primary Products|Production'!E73+F61-J61,IF(ISNUMBER(J61-F61),"NT " &amp; J61-F61,"…"))</f>
        <v>44</v>
      </c>
    </row>
    <row r="62" spans="1:2594" s="18" customFormat="1" ht="15" customHeight="1" x14ac:dyDescent="0.2">
      <c r="A62" s="585" t="s">
        <v>201</v>
      </c>
      <c r="B62" s="42" t="s">
        <v>49</v>
      </c>
      <c r="C62" s="51" t="s">
        <v>61</v>
      </c>
      <c r="D62" s="653">
        <v>40</v>
      </c>
      <c r="E62" s="653">
        <v>39642</v>
      </c>
      <c r="F62" s="52">
        <v>34</v>
      </c>
      <c r="G62" s="52">
        <v>32889</v>
      </c>
      <c r="H62" s="653">
        <v>1</v>
      </c>
      <c r="I62" s="659">
        <v>1616</v>
      </c>
      <c r="J62" s="52">
        <v>1</v>
      </c>
      <c r="K62" s="159">
        <v>1382</v>
      </c>
      <c r="L62" s="237"/>
      <c r="M62" s="238"/>
      <c r="N62" s="6" t="str">
        <f t="shared" si="11"/>
        <v>12.1.4</v>
      </c>
      <c r="O62" s="39" t="str">
        <f t="shared" si="12"/>
        <v>COATED PAPERS</v>
      </c>
      <c r="P62" s="51" t="s">
        <v>61</v>
      </c>
      <c r="Q62" s="216"/>
      <c r="R62" s="216"/>
      <c r="S62" s="216"/>
      <c r="T62" s="216"/>
      <c r="U62" s="216"/>
      <c r="V62" s="216"/>
      <c r="W62" s="216"/>
      <c r="X62" s="217"/>
      <c r="Y62" s="239"/>
      <c r="Z62" s="367" t="str">
        <f t="shared" si="4"/>
        <v>12.1.4</v>
      </c>
      <c r="AA62" s="39" t="str">
        <f t="shared" si="4"/>
        <v>COATED PAPERS</v>
      </c>
      <c r="AB62" s="51" t="s">
        <v>61</v>
      </c>
      <c r="AC62" s="363">
        <f>IF(ISNUMBER('JQ1|Primary Products|Production'!D74+D62-H62),'JQ1|Primary Products|Production'!D74+D62-H62,IF(ISNUMBER(H62-D62),"NT " &amp; H62-D62,"…"))</f>
        <v>39</v>
      </c>
      <c r="AD62" s="285">
        <f>IF(ISNUMBER('JQ1|Primary Products|Production'!E74+F62-J62),'JQ1|Primary Products|Production'!E74+F62-J62,IF(ISNUMBER(J62-F62),"NT " &amp; J62-F62,"…"))</f>
        <v>33</v>
      </c>
    </row>
    <row r="63" spans="1:2594" s="18" customFormat="1" ht="15" customHeight="1" x14ac:dyDescent="0.2">
      <c r="A63" s="579">
        <v>12.2</v>
      </c>
      <c r="B63" s="434" t="s">
        <v>124</v>
      </c>
      <c r="C63" s="51" t="s">
        <v>61</v>
      </c>
      <c r="D63" s="653">
        <v>24</v>
      </c>
      <c r="E63" s="653">
        <v>30615</v>
      </c>
      <c r="F63" s="52">
        <v>23</v>
      </c>
      <c r="G63" s="52">
        <v>26950</v>
      </c>
      <c r="H63" s="653">
        <v>4</v>
      </c>
      <c r="I63" s="659">
        <v>4069</v>
      </c>
      <c r="J63" s="52">
        <v>13</v>
      </c>
      <c r="K63" s="159">
        <v>14306</v>
      </c>
      <c r="L63" s="237"/>
      <c r="M63" s="238"/>
      <c r="N63" s="4">
        <f t="shared" si="11"/>
        <v>12.2</v>
      </c>
      <c r="O63" s="41" t="str">
        <f t="shared" si="12"/>
        <v>HOUSEHOLD AND SANITARY PAPERS</v>
      </c>
      <c r="P63" s="51" t="s">
        <v>61</v>
      </c>
      <c r="Q63" s="216"/>
      <c r="R63" s="216"/>
      <c r="S63" s="216"/>
      <c r="T63" s="216"/>
      <c r="U63" s="216"/>
      <c r="V63" s="216"/>
      <c r="W63" s="216"/>
      <c r="X63" s="217"/>
      <c r="Y63" s="239"/>
      <c r="Z63" s="367">
        <f t="shared" si="4"/>
        <v>12.2</v>
      </c>
      <c r="AA63" s="41" t="str">
        <f t="shared" si="4"/>
        <v>HOUSEHOLD AND SANITARY PAPERS</v>
      </c>
      <c r="AB63" s="51" t="s">
        <v>61</v>
      </c>
      <c r="AC63" s="363">
        <f>IF(ISNUMBER('JQ1|Primary Products|Production'!D75+D63-H63),'JQ1|Primary Products|Production'!D75+D63-H63,IF(ISNUMBER(H63-D63),"NT " &amp; H63-D63,"…"))</f>
        <v>77</v>
      </c>
      <c r="AD63" s="285">
        <f>IF(ISNUMBER('JQ1|Primary Products|Production'!E75+F63-J63),'JQ1|Primary Products|Production'!E75+F63-J63,IF(ISNUMBER(J63-F63),"NT " &amp; J63-F63,"…"))</f>
        <v>69</v>
      </c>
    </row>
    <row r="64" spans="1:2594" s="18" customFormat="1" ht="15" customHeight="1" x14ac:dyDescent="0.2">
      <c r="A64" s="585">
        <v>12.3</v>
      </c>
      <c r="B64" s="41" t="s">
        <v>50</v>
      </c>
      <c r="C64" s="140" t="s">
        <v>61</v>
      </c>
      <c r="D64" s="655">
        <v>314</v>
      </c>
      <c r="E64" s="655">
        <v>266218</v>
      </c>
      <c r="F64" s="50">
        <v>307</v>
      </c>
      <c r="G64" s="50">
        <v>253210</v>
      </c>
      <c r="H64" s="655">
        <v>257.2</v>
      </c>
      <c r="I64" s="658">
        <v>311899</v>
      </c>
      <c r="J64" s="50">
        <v>262</v>
      </c>
      <c r="K64" s="161">
        <v>313752</v>
      </c>
      <c r="L64" s="237"/>
      <c r="M64" s="238"/>
      <c r="N64" s="6">
        <f t="shared" si="11"/>
        <v>12.3</v>
      </c>
      <c r="O64" s="41" t="str">
        <f t="shared" si="12"/>
        <v>PACKAGING MATERIALS</v>
      </c>
      <c r="P64" s="140" t="s">
        <v>61</v>
      </c>
      <c r="Q64" s="537">
        <f>D64-(D65+D66+D67+D68)</f>
        <v>0.19999999999998863</v>
      </c>
      <c r="R64" s="218">
        <f t="shared" ref="R64:X64" si="36">E64-(E65+E66+E67+E68)</f>
        <v>0</v>
      </c>
      <c r="S64" s="218">
        <f t="shared" si="36"/>
        <v>0</v>
      </c>
      <c r="T64" s="218">
        <f t="shared" si="36"/>
        <v>0</v>
      </c>
      <c r="U64" s="218">
        <f t="shared" si="36"/>
        <v>0</v>
      </c>
      <c r="V64" s="218">
        <f t="shared" si="36"/>
        <v>0</v>
      </c>
      <c r="W64" s="218">
        <f t="shared" si="36"/>
        <v>0</v>
      </c>
      <c r="X64" s="219">
        <f t="shared" si="36"/>
        <v>0</v>
      </c>
      <c r="Y64" s="257"/>
      <c r="Z64" s="367">
        <f t="shared" si="4"/>
        <v>12.3</v>
      </c>
      <c r="AA64" s="41" t="str">
        <f t="shared" si="4"/>
        <v>PACKAGING MATERIALS</v>
      </c>
      <c r="AB64" s="140" t="s">
        <v>61</v>
      </c>
      <c r="AC64" s="363">
        <f>IF(ISNUMBER('JQ1|Primary Products|Production'!D76+D64-H64),'JQ1|Primary Products|Production'!D76+D64-H64,IF(ISNUMBER(H64-D64),"NT " &amp; H64-D64,"…"))</f>
        <v>381.8</v>
      </c>
      <c r="AD64" s="285">
        <f>IF(ISNUMBER('JQ1|Primary Products|Production'!E76+F64-J64),'JQ1|Primary Products|Production'!E76+F64-J64,IF(ISNUMBER(J64-F64),"NT " &amp; J64-F64,"…"))</f>
        <v>360</v>
      </c>
    </row>
    <row r="65" spans="1:30" s="18" customFormat="1" ht="15" customHeight="1" x14ac:dyDescent="0.2">
      <c r="A65" s="585" t="s">
        <v>202</v>
      </c>
      <c r="B65" s="39" t="s">
        <v>51</v>
      </c>
      <c r="C65" s="51" t="s">
        <v>61</v>
      </c>
      <c r="D65" s="655">
        <v>116</v>
      </c>
      <c r="E65" s="656">
        <v>70367</v>
      </c>
      <c r="F65" s="50">
        <v>115</v>
      </c>
      <c r="G65" s="57">
        <v>56234</v>
      </c>
      <c r="H65" s="653">
        <v>39</v>
      </c>
      <c r="I65" s="659">
        <v>20118</v>
      </c>
      <c r="J65" s="52">
        <v>44</v>
      </c>
      <c r="K65" s="159">
        <v>18247</v>
      </c>
      <c r="L65" s="237"/>
      <c r="M65" s="238"/>
      <c r="N65" s="6" t="str">
        <f t="shared" si="11"/>
        <v>12.3.1</v>
      </c>
      <c r="O65" s="39" t="str">
        <f t="shared" si="12"/>
        <v>CASE MATERIALS</v>
      </c>
      <c r="P65" s="51" t="s">
        <v>61</v>
      </c>
      <c r="Q65" s="216"/>
      <c r="R65" s="216"/>
      <c r="S65" s="216"/>
      <c r="T65" s="216"/>
      <c r="U65" s="216"/>
      <c r="V65" s="216"/>
      <c r="W65" s="216"/>
      <c r="X65" s="217"/>
      <c r="Y65" s="239"/>
      <c r="Z65" s="367" t="str">
        <f t="shared" si="4"/>
        <v>12.3.1</v>
      </c>
      <c r="AA65" s="39" t="str">
        <f t="shared" si="4"/>
        <v>CASE MATERIALS</v>
      </c>
      <c r="AB65" s="51" t="s">
        <v>61</v>
      </c>
      <c r="AC65" s="363">
        <f>IF(ISNUMBER('JQ1|Primary Products|Production'!D77+D65-H65),'JQ1|Primary Products|Production'!D77+D65-H65,IF(ISNUMBER(H65-D65),"NT " &amp; H65-D65,"…"))</f>
        <v>187</v>
      </c>
      <c r="AD65" s="285">
        <f>IF(ISNUMBER('JQ1|Primary Products|Production'!E77+F65-J65),'JQ1|Primary Products|Production'!E77+F65-J65,IF(ISNUMBER(J65-F65),"NT " &amp; J65-F65,"…"))</f>
        <v>176</v>
      </c>
    </row>
    <row r="66" spans="1:30" s="18" customFormat="1" ht="15" customHeight="1" x14ac:dyDescent="0.2">
      <c r="A66" s="585" t="s">
        <v>203</v>
      </c>
      <c r="B66" s="39" t="s">
        <v>79</v>
      </c>
      <c r="C66" s="51" t="s">
        <v>61</v>
      </c>
      <c r="D66" s="655">
        <v>137</v>
      </c>
      <c r="E66" s="656">
        <v>136397</v>
      </c>
      <c r="F66" s="50">
        <v>122</v>
      </c>
      <c r="G66" s="57">
        <v>131306</v>
      </c>
      <c r="H66" s="653">
        <v>199</v>
      </c>
      <c r="I66" s="659">
        <v>276539</v>
      </c>
      <c r="J66" s="52">
        <v>198</v>
      </c>
      <c r="K66" s="159">
        <v>279604</v>
      </c>
      <c r="L66" s="237"/>
      <c r="M66" s="238"/>
      <c r="N66" s="6" t="str">
        <f t="shared" si="11"/>
        <v>12.3.2</v>
      </c>
      <c r="O66" s="39" t="str">
        <f t="shared" si="12"/>
        <v>CARTONBOARD</v>
      </c>
      <c r="P66" s="51" t="s">
        <v>61</v>
      </c>
      <c r="Q66" s="216"/>
      <c r="R66" s="216"/>
      <c r="S66" s="216"/>
      <c r="T66" s="216"/>
      <c r="U66" s="216"/>
      <c r="V66" s="216"/>
      <c r="W66" s="216"/>
      <c r="X66" s="217"/>
      <c r="Y66" s="239"/>
      <c r="Z66" s="367" t="str">
        <f t="shared" si="4"/>
        <v>12.3.2</v>
      </c>
      <c r="AA66" s="39" t="str">
        <f t="shared" si="4"/>
        <v>CARTONBOARD</v>
      </c>
      <c r="AB66" s="51" t="s">
        <v>61</v>
      </c>
      <c r="AC66" s="363">
        <f>IF(ISNUMBER('JQ1|Primary Products|Production'!D78+D66-H66),'JQ1|Primary Products|Production'!D78+D66-H66,IF(ISNUMBER(H66-D66),"NT " &amp; H66-D66,"…"))</f>
        <v>3</v>
      </c>
      <c r="AD66" s="285">
        <f>IF(ISNUMBER('JQ1|Primary Products|Production'!E78+F66-J66),'JQ1|Primary Products|Production'!E78+F66-J66,IF(ISNUMBER(J66-F66),"NT " &amp; J66-F66,"…"))</f>
        <v>1</v>
      </c>
    </row>
    <row r="67" spans="1:30" s="18" customFormat="1" ht="15" customHeight="1" x14ac:dyDescent="0.2">
      <c r="A67" s="585" t="s">
        <v>204</v>
      </c>
      <c r="B67" s="39" t="s">
        <v>52</v>
      </c>
      <c r="C67" s="51" t="s">
        <v>61</v>
      </c>
      <c r="D67" s="653">
        <v>51</v>
      </c>
      <c r="E67" s="653">
        <v>52608</v>
      </c>
      <c r="F67" s="52">
        <v>57</v>
      </c>
      <c r="G67" s="52">
        <v>55899</v>
      </c>
      <c r="H67" s="662">
        <v>19</v>
      </c>
      <c r="I67" s="663">
        <v>15087</v>
      </c>
      <c r="J67" s="58">
        <v>19</v>
      </c>
      <c r="K67" s="164">
        <v>15368</v>
      </c>
      <c r="L67" s="237"/>
      <c r="M67" s="238"/>
      <c r="N67" s="6" t="str">
        <f t="shared" si="11"/>
        <v>12.3.3</v>
      </c>
      <c r="O67" s="39" t="str">
        <f t="shared" si="12"/>
        <v>WRAPPING PAPERS</v>
      </c>
      <c r="P67" s="51" t="s">
        <v>61</v>
      </c>
      <c r="Q67" s="216"/>
      <c r="R67" s="216"/>
      <c r="S67" s="216"/>
      <c r="T67" s="216"/>
      <c r="U67" s="216"/>
      <c r="V67" s="216"/>
      <c r="W67" s="216"/>
      <c r="X67" s="217"/>
      <c r="Y67" s="239"/>
      <c r="Z67" s="367" t="str">
        <f t="shared" si="4"/>
        <v>12.3.3</v>
      </c>
      <c r="AA67" s="39" t="str">
        <f t="shared" si="4"/>
        <v>WRAPPING PAPERS</v>
      </c>
      <c r="AB67" s="51" t="s">
        <v>61</v>
      </c>
      <c r="AC67" s="363">
        <f>IF(ISNUMBER('JQ1|Primary Products|Production'!D79+D67-H67),'JQ1|Primary Products|Production'!D79+D67-H67,IF(ISNUMBER(H67-D67),"NT " &amp; H67-D67,"…"))</f>
        <v>119</v>
      </c>
      <c r="AD67" s="285">
        <f>IF(ISNUMBER('JQ1|Primary Products|Production'!E79+F67-J67),'JQ1|Primary Products|Production'!E79+F67-J67,IF(ISNUMBER(J67-F67),"NT " &amp; J67-F67,"…"))</f>
        <v>116</v>
      </c>
    </row>
    <row r="68" spans="1:30" s="18" customFormat="1" ht="15" customHeight="1" x14ac:dyDescent="0.2">
      <c r="A68" s="585" t="s">
        <v>205</v>
      </c>
      <c r="B68" s="42" t="s">
        <v>53</v>
      </c>
      <c r="C68" s="51" t="s">
        <v>61</v>
      </c>
      <c r="D68" s="653">
        <v>9.8000000000000007</v>
      </c>
      <c r="E68" s="653">
        <v>6846</v>
      </c>
      <c r="F68" s="52">
        <v>13</v>
      </c>
      <c r="G68" s="52">
        <v>9771</v>
      </c>
      <c r="H68" s="653">
        <v>0.2</v>
      </c>
      <c r="I68" s="659">
        <v>155</v>
      </c>
      <c r="J68" s="52">
        <v>1</v>
      </c>
      <c r="K68" s="159">
        <v>533</v>
      </c>
      <c r="L68" s="237"/>
      <c r="M68" s="238"/>
      <c r="N68" s="6" t="str">
        <f t="shared" si="11"/>
        <v>12.3.4</v>
      </c>
      <c r="O68" s="39" t="str">
        <f t="shared" si="12"/>
        <v>OTHER PAPERS MAINLY FOR PACKAGING</v>
      </c>
      <c r="P68" s="51" t="s">
        <v>61</v>
      </c>
      <c r="Q68" s="216"/>
      <c r="R68" s="216"/>
      <c r="S68" s="216"/>
      <c r="T68" s="216"/>
      <c r="U68" s="216"/>
      <c r="V68" s="216"/>
      <c r="W68" s="216"/>
      <c r="X68" s="217"/>
      <c r="Y68" s="239"/>
      <c r="Z68" s="367" t="str">
        <f t="shared" si="4"/>
        <v>12.3.4</v>
      </c>
      <c r="AA68" s="39" t="str">
        <f t="shared" si="4"/>
        <v>OTHER PAPERS MAINLY FOR PACKAGING</v>
      </c>
      <c r="AB68" s="51" t="s">
        <v>61</v>
      </c>
      <c r="AC68" s="363">
        <f>IF(ISNUMBER('JQ1|Primary Products|Production'!D80+D68-H68),'JQ1|Primary Products|Production'!D80+D68-H68,IF(ISNUMBER(H68-D68),"NT " &amp; H68-D68,"…"))</f>
        <v>72.599999999999994</v>
      </c>
      <c r="AD68" s="285">
        <f>IF(ISNUMBER('JQ1|Primary Products|Production'!E80+F68-J68),'JQ1|Primary Products|Production'!E80+F68-J68,IF(ISNUMBER(J68-F68),"NT " &amp; J68-F68,"…"))</f>
        <v>67</v>
      </c>
    </row>
    <row r="69" spans="1:30" s="18" customFormat="1" ht="15" customHeight="1" thickBot="1" x14ac:dyDescent="0.25">
      <c r="A69" s="589">
        <v>12.4</v>
      </c>
      <c r="B69" s="165" t="s">
        <v>125</v>
      </c>
      <c r="C69" s="166" t="s">
        <v>61</v>
      </c>
      <c r="D69" s="657">
        <v>4</v>
      </c>
      <c r="E69" s="657">
        <v>18540</v>
      </c>
      <c r="F69" s="167">
        <v>5</v>
      </c>
      <c r="G69" s="167">
        <v>18273</v>
      </c>
      <c r="H69" s="657">
        <v>0.1</v>
      </c>
      <c r="I69" s="664">
        <v>662</v>
      </c>
      <c r="J69" s="167">
        <v>0.1</v>
      </c>
      <c r="K69" s="168">
        <v>811</v>
      </c>
      <c r="L69" s="237"/>
      <c r="M69" s="238"/>
      <c r="N69" s="33">
        <f t="shared" si="11"/>
        <v>12.4</v>
      </c>
      <c r="O69" s="46" t="str">
        <f t="shared" si="12"/>
        <v>OTHER PAPER AND PAPERBOARD N.E.S. (NOT ELSEWHERE SPECIFIED)</v>
      </c>
      <c r="P69" s="166" t="s">
        <v>61</v>
      </c>
      <c r="Q69" s="230"/>
      <c r="R69" s="230"/>
      <c r="S69" s="230"/>
      <c r="T69" s="230"/>
      <c r="U69" s="230"/>
      <c r="V69" s="230"/>
      <c r="W69" s="230"/>
      <c r="X69" s="231"/>
      <c r="Y69" s="239"/>
      <c r="Z69" s="369">
        <f t="shared" si="4"/>
        <v>12.4</v>
      </c>
      <c r="AA69" s="46" t="str">
        <f t="shared" si="4"/>
        <v>OTHER PAPER AND PAPERBOARD N.E.S. (NOT ELSEWHERE SPECIFIED)</v>
      </c>
      <c r="AB69" s="166" t="s">
        <v>61</v>
      </c>
      <c r="AC69" s="277">
        <f>IF(ISNUMBER('JQ1|Primary Products|Production'!D81+D69-H69),'JQ1|Primary Products|Production'!D81+D69-H69,IF(ISNUMBER(H69-D69),"NT " &amp; H69-D69,"…"))</f>
        <v>28.9</v>
      </c>
      <c r="AD69" s="436">
        <f>IF(ISNUMBER('JQ1|Primary Products|Production'!E81+F69-J69),'JQ1|Primary Products|Production'!E81+F69-J69,IF(ISNUMBER(J69-F69),"NT " &amp; J69-F69,"…"))</f>
        <v>27.9</v>
      </c>
    </row>
    <row r="70" spans="1:30" ht="21" customHeight="1" thickTop="1" x14ac:dyDescent="0.25">
      <c r="A70" s="100"/>
      <c r="B70" s="239" t="s">
        <v>94</v>
      </c>
      <c r="C70" s="295"/>
      <c r="D70" s="93"/>
      <c r="E70" s="93"/>
      <c r="F70" s="93"/>
      <c r="G70" s="93"/>
      <c r="H70" s="93"/>
      <c r="I70" s="93"/>
      <c r="J70" s="93"/>
      <c r="K70" s="93"/>
      <c r="M70" s="20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</row>
    <row r="71" spans="1:30" ht="12.75" customHeight="1" x14ac:dyDescent="0.25">
      <c r="A71" s="94"/>
      <c r="B71" s="296"/>
      <c r="C71" s="94"/>
      <c r="D71" s="94"/>
      <c r="E71" s="94"/>
      <c r="F71" s="94"/>
      <c r="G71" s="94"/>
      <c r="H71" s="94"/>
      <c r="I71" s="94"/>
      <c r="J71" s="94"/>
      <c r="K71" s="94"/>
      <c r="M71" s="20"/>
      <c r="N71" s="232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30" ht="12.75" customHeight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M72" s="20"/>
      <c r="N72" s="232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</row>
    <row r="73" spans="1:30" ht="12.75" customHeight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M73" s="20"/>
      <c r="N73" s="232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30" ht="12.75" customHeight="1" x14ac:dyDescent="0.25">
      <c r="A74" s="94"/>
      <c r="C74" s="94"/>
      <c r="D74" s="94"/>
      <c r="E74" s="94"/>
      <c r="F74" s="94"/>
      <c r="G74" s="94"/>
      <c r="H74" s="94"/>
      <c r="I74" s="94"/>
      <c r="J74" s="94"/>
      <c r="K74" s="94"/>
      <c r="M74" s="20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:30" ht="12.75" customHeight="1" x14ac:dyDescent="0.2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M75" s="20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</row>
    <row r="76" spans="1:30" ht="12.75" customHeight="1" x14ac:dyDescent="0.2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M76" s="20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</row>
    <row r="77" spans="1:30" ht="12.75" customHeight="1" x14ac:dyDescent="0.2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M77" s="20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</row>
    <row r="78" spans="1:30" ht="12.75" customHeight="1" x14ac:dyDescent="0.2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</row>
    <row r="79" spans="1:30" ht="12.75" customHeight="1" x14ac:dyDescent="0.2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30" ht="12.75" customHeight="1" x14ac:dyDescent="0.2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</row>
    <row r="81" spans="1:27" ht="12.75" customHeight="1" x14ac:dyDescent="0.2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</row>
    <row r="82" spans="1:27" ht="12.75" customHeight="1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</row>
    <row r="83" spans="1:27" ht="12.75" customHeight="1" x14ac:dyDescent="0.2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</row>
    <row r="84" spans="1:27" ht="12.75" customHeight="1" x14ac:dyDescent="0.2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</row>
    <row r="85" spans="1:27" ht="12.75" customHeight="1" x14ac:dyDescent="0.2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</row>
    <row r="86" spans="1:27" ht="12.75" customHeight="1" x14ac:dyDescent="0.2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</row>
    <row r="87" spans="1:27" ht="12.75" customHeight="1" x14ac:dyDescent="0.2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</row>
    <row r="88" spans="1:27" ht="12.75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</row>
    <row r="89" spans="1:27" ht="12.75" customHeight="1" x14ac:dyDescent="0.2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 ht="12.75" customHeight="1" x14ac:dyDescent="0.2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</row>
    <row r="91" spans="1:27" ht="12.75" customHeight="1" x14ac:dyDescent="0.2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</row>
    <row r="92" spans="1:27" ht="12.75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</row>
    <row r="93" spans="1:27" ht="12.75" customHeight="1" x14ac:dyDescent="0.2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</row>
    <row r="94" spans="1:27" ht="12.75" customHeight="1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</row>
    <row r="95" spans="1:27" ht="12.75" customHeight="1" x14ac:dyDescent="0.2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</row>
    <row r="96" spans="1:27" ht="12.75" customHeight="1" x14ac:dyDescent="0.2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</row>
    <row r="97" spans="1:50" ht="12.75" customHeight="1" x14ac:dyDescent="0.2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</row>
    <row r="98" spans="1:50" ht="12.75" customHeight="1" x14ac:dyDescent="0.2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</row>
    <row r="99" spans="1:50" ht="12.75" customHeight="1" x14ac:dyDescent="0.2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50" ht="12.75" customHeight="1" x14ac:dyDescent="0.2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U100" s="16" t="s">
        <v>0</v>
      </c>
      <c r="AV100" s="16" t="s">
        <v>0</v>
      </c>
      <c r="AW100" s="16" t="s">
        <v>0</v>
      </c>
      <c r="AX100" s="16" t="s">
        <v>0</v>
      </c>
    </row>
    <row r="101" spans="1:50" ht="12.75" customHeight="1" x14ac:dyDescent="0.2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</sheetData>
  <sheetProtection sheet="1" objects="1" scenarios="1"/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3" pageOrder="overThenDown" orientation="landscape" horizontalDpi="300" verticalDpi="300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5"/>
  <sheetViews>
    <sheetView showGridLines="0" zoomScale="80" zoomScaleNormal="80" zoomScaleSheetLayoutView="100" workbookViewId="0">
      <selection activeCell="D7" sqref="D7"/>
    </sheetView>
  </sheetViews>
  <sheetFormatPr defaultColWidth="9.6640625" defaultRowHeight="12.75" customHeight="1" x14ac:dyDescent="0.25"/>
  <cols>
    <col min="1" max="1" width="11.21875" style="9" customWidth="1"/>
    <col min="2" max="2" width="68.21875" style="10" customWidth="1"/>
    <col min="3" max="6" width="22.109375" style="10" customWidth="1"/>
    <col min="7" max="7" width="14.33203125" style="10" customWidth="1"/>
    <col min="8" max="8" width="13.33203125" style="10" customWidth="1"/>
    <col min="9" max="9" width="12.6640625" style="101" customWidth="1"/>
    <col min="10" max="10" width="69.33203125" style="101" customWidth="1"/>
    <col min="11" max="14" width="14.77734375" style="101" customWidth="1"/>
    <col min="15" max="16384" width="9.6640625" style="10"/>
  </cols>
  <sheetData>
    <row r="1" spans="1:14" s="61" customFormat="1" ht="12.75" customHeight="1" thickBot="1" x14ac:dyDescent="0.3">
      <c r="A1" s="102"/>
      <c r="B1" s="103"/>
      <c r="C1" s="85"/>
      <c r="D1" s="85">
        <v>62</v>
      </c>
      <c r="E1" s="85">
        <v>91</v>
      </c>
      <c r="F1" s="85">
        <v>91</v>
      </c>
      <c r="I1" s="207"/>
      <c r="J1" s="207"/>
      <c r="K1" s="207"/>
      <c r="L1" s="207"/>
      <c r="M1" s="207"/>
      <c r="N1" s="207"/>
    </row>
    <row r="2" spans="1:14" ht="17.100000000000001" customHeight="1" x14ac:dyDescent="0.25">
      <c r="A2" s="86"/>
      <c r="B2" s="358"/>
      <c r="C2" s="19"/>
      <c r="D2" s="311" t="s">
        <v>31</v>
      </c>
      <c r="E2" s="683" t="s">
        <v>278</v>
      </c>
      <c r="F2" s="649" t="s">
        <v>282</v>
      </c>
      <c r="G2" s="11"/>
      <c r="H2" s="12"/>
      <c r="L2" s="371" t="str">
        <f>D2</f>
        <v xml:space="preserve">Country: </v>
      </c>
      <c r="M2" s="370"/>
    </row>
    <row r="3" spans="1:14" ht="17.100000000000001" customHeight="1" x14ac:dyDescent="0.25">
      <c r="A3" s="87"/>
      <c r="B3" s="20"/>
      <c r="C3" s="20"/>
      <c r="D3" s="312" t="s">
        <v>14</v>
      </c>
      <c r="E3" s="309"/>
      <c r="F3" s="313"/>
      <c r="G3" s="11"/>
      <c r="H3" s="13"/>
    </row>
    <row r="4" spans="1:14" ht="17.100000000000001" customHeight="1" x14ac:dyDescent="0.25">
      <c r="A4" s="87"/>
      <c r="B4" s="20"/>
      <c r="C4" s="108"/>
      <c r="D4" s="684"/>
      <c r="E4" s="309"/>
      <c r="F4" s="313"/>
      <c r="G4" s="11"/>
      <c r="H4" s="13"/>
    </row>
    <row r="5" spans="1:14" ht="17.100000000000001" customHeight="1" x14ac:dyDescent="0.25">
      <c r="A5" s="87"/>
      <c r="B5" s="20"/>
      <c r="C5" s="20"/>
      <c r="D5" s="312" t="s">
        <v>10</v>
      </c>
      <c r="E5" s="309"/>
      <c r="F5" s="313"/>
      <c r="G5" s="11"/>
      <c r="H5" s="14"/>
    </row>
    <row r="6" spans="1:14" ht="17.100000000000001" customHeight="1" x14ac:dyDescent="0.25">
      <c r="A6" s="87"/>
      <c r="B6" s="728" t="s">
        <v>252</v>
      </c>
      <c r="C6" s="737"/>
      <c r="D6" s="684"/>
      <c r="E6" s="309"/>
      <c r="F6" s="313"/>
      <c r="G6" s="11"/>
      <c r="H6" s="14"/>
    </row>
    <row r="7" spans="1:14" ht="17.100000000000001" customHeight="1" x14ac:dyDescent="0.25">
      <c r="A7" s="87"/>
      <c r="B7" s="738"/>
      <c r="C7" s="737"/>
      <c r="D7" s="684"/>
      <c r="E7" s="309"/>
      <c r="F7" s="313"/>
      <c r="G7" s="11"/>
      <c r="H7" s="14"/>
    </row>
    <row r="8" spans="1:14" ht="17.100000000000001" customHeight="1" x14ac:dyDescent="0.25">
      <c r="A8" s="87"/>
      <c r="B8" s="739" t="s">
        <v>250</v>
      </c>
      <c r="C8" s="740"/>
      <c r="D8" s="312" t="s">
        <v>11</v>
      </c>
      <c r="E8" s="685"/>
      <c r="F8" s="301" t="s">
        <v>12</v>
      </c>
      <c r="G8" s="11"/>
      <c r="H8" s="14"/>
    </row>
    <row r="9" spans="1:14" ht="21" customHeight="1" x14ac:dyDescent="0.25">
      <c r="A9" s="87"/>
      <c r="B9" s="730" t="s">
        <v>45</v>
      </c>
      <c r="C9" s="730"/>
      <c r="D9" s="298" t="s">
        <v>13</v>
      </c>
      <c r="E9" s="685"/>
      <c r="F9" s="313"/>
      <c r="G9" s="11"/>
      <c r="H9" s="14"/>
    </row>
    <row r="10" spans="1:14" ht="17.100000000000001" customHeight="1" x14ac:dyDescent="0.25">
      <c r="A10" s="87"/>
      <c r="B10" s="109"/>
      <c r="C10" s="109"/>
      <c r="D10" s="241"/>
      <c r="E10" s="242"/>
      <c r="F10" s="243"/>
      <c r="G10" s="11"/>
      <c r="H10" s="14"/>
      <c r="I10" s="751" t="s">
        <v>253</v>
      </c>
      <c r="J10" s="751"/>
    </row>
    <row r="11" spans="1:14" ht="21" x14ac:dyDescent="0.3">
      <c r="A11" s="87"/>
      <c r="B11" s="109"/>
      <c r="C11" s="287" t="s">
        <v>74</v>
      </c>
      <c r="D11" s="288" t="s">
        <v>280</v>
      </c>
      <c r="E11" s="142" t="s">
        <v>0</v>
      </c>
      <c r="F11" s="143"/>
      <c r="G11" s="11"/>
      <c r="H11" s="14"/>
      <c r="I11" s="751"/>
      <c r="J11" s="751"/>
      <c r="K11" s="747" t="s">
        <v>69</v>
      </c>
      <c r="L11" s="748"/>
      <c r="M11" s="20"/>
    </row>
    <row r="12" spans="1:14" ht="17.100000000000001" customHeight="1" thickBot="1" x14ac:dyDescent="0.3">
      <c r="A12" s="88"/>
      <c r="B12" s="359"/>
      <c r="C12" s="104"/>
      <c r="D12" s="244" t="s">
        <v>0</v>
      </c>
      <c r="E12" s="20"/>
      <c r="F12" s="110"/>
      <c r="G12" s="11"/>
      <c r="H12" s="14"/>
    </row>
    <row r="13" spans="1:14" s="91" customFormat="1" ht="17.399999999999999" customHeight="1" x14ac:dyDescent="0.3">
      <c r="A13" s="278" t="s">
        <v>15</v>
      </c>
      <c r="B13" s="278" t="s">
        <v>15</v>
      </c>
      <c r="C13" s="715" t="s">
        <v>67</v>
      </c>
      <c r="D13" s="718"/>
      <c r="E13" s="715" t="s">
        <v>68</v>
      </c>
      <c r="F13" s="749"/>
      <c r="G13" s="89"/>
      <c r="H13" s="90"/>
      <c r="I13" s="406" t="s">
        <v>15</v>
      </c>
      <c r="J13" s="407" t="str">
        <f>B13</f>
        <v>Product</v>
      </c>
      <c r="K13" s="745" t="str">
        <f>C13</f>
        <v>I M P O R T  V A L U E</v>
      </c>
      <c r="L13" s="750"/>
      <c r="M13" s="745" t="str">
        <f>E13</f>
        <v xml:space="preserve">E X P O R T  V A L U E </v>
      </c>
      <c r="N13" s="746"/>
    </row>
    <row r="14" spans="1:14" s="94" customFormat="1" ht="20.25" customHeight="1" x14ac:dyDescent="0.25">
      <c r="A14" s="291" t="s">
        <v>25</v>
      </c>
      <c r="B14" s="291" t="s">
        <v>0</v>
      </c>
      <c r="C14" s="289">
        <v>2018</v>
      </c>
      <c r="D14" s="289">
        <f>C14+1</f>
        <v>2019</v>
      </c>
      <c r="E14" s="289">
        <f>C14</f>
        <v>2018</v>
      </c>
      <c r="F14" s="290">
        <f>D14</f>
        <v>2019</v>
      </c>
      <c r="G14" s="92"/>
      <c r="H14" s="92"/>
      <c r="I14" s="7" t="s">
        <v>6</v>
      </c>
      <c r="J14" s="284"/>
      <c r="K14" s="145">
        <f>C14</f>
        <v>2018</v>
      </c>
      <c r="L14" s="145">
        <f>D14</f>
        <v>2019</v>
      </c>
      <c r="M14" s="145">
        <f>E14</f>
        <v>2018</v>
      </c>
      <c r="N14" s="408">
        <f>F14</f>
        <v>2019</v>
      </c>
    </row>
    <row r="15" spans="1:14" s="94" customFormat="1" ht="21.75" customHeight="1" x14ac:dyDescent="0.25">
      <c r="A15" s="543">
        <v>13</v>
      </c>
      <c r="B15" s="741" t="s">
        <v>107</v>
      </c>
      <c r="C15" s="742"/>
      <c r="D15" s="742"/>
      <c r="E15" s="742"/>
      <c r="F15" s="743"/>
      <c r="G15" s="93"/>
      <c r="H15" s="93"/>
      <c r="I15" s="544">
        <f t="shared" ref="I15:J34" si="0">A15</f>
        <v>13</v>
      </c>
      <c r="J15" s="744" t="str">
        <f t="shared" si="0"/>
        <v>SECONDARY WOOD PRODUCTS</v>
      </c>
      <c r="K15" s="742"/>
      <c r="L15" s="742"/>
      <c r="M15" s="742"/>
      <c r="N15" s="743"/>
    </row>
    <row r="16" spans="1:14" s="18" customFormat="1" ht="21.75" customHeight="1" x14ac:dyDescent="0.2">
      <c r="A16" s="590">
        <v>13.1</v>
      </c>
      <c r="B16" s="95" t="s">
        <v>108</v>
      </c>
      <c r="C16" s="665">
        <v>7922</v>
      </c>
      <c r="D16" s="591"/>
      <c r="E16" s="668">
        <v>11005</v>
      </c>
      <c r="F16" s="593"/>
      <c r="G16" s="17"/>
      <c r="H16" s="17"/>
      <c r="I16" s="409">
        <f t="shared" si="0"/>
        <v>13.1</v>
      </c>
      <c r="J16" s="37" t="str">
        <f t="shared" si="0"/>
        <v>FURTHER PROCESSED SAWNWOOD</v>
      </c>
      <c r="K16" s="541">
        <f>C16-(C17+C18)</f>
        <v>0</v>
      </c>
      <c r="L16" s="541">
        <f>D16-(D17+D18)</f>
        <v>-7622</v>
      </c>
      <c r="M16" s="541">
        <f>E16-(E17+E18)</f>
        <v>0</v>
      </c>
      <c r="N16" s="542">
        <f>F16-(F17+F18)</f>
        <v>-10290</v>
      </c>
    </row>
    <row r="17" spans="1:14" s="18" customFormat="1" ht="21.75" customHeight="1" x14ac:dyDescent="0.2">
      <c r="A17" s="590" t="s">
        <v>207</v>
      </c>
      <c r="B17" s="281" t="s">
        <v>3</v>
      </c>
      <c r="C17" s="666">
        <v>3014</v>
      </c>
      <c r="D17" s="594">
        <v>2959</v>
      </c>
      <c r="E17" s="669">
        <v>459</v>
      </c>
      <c r="F17" s="595">
        <v>644</v>
      </c>
      <c r="G17" s="17"/>
      <c r="H17" s="17"/>
      <c r="I17" s="409" t="str">
        <f t="shared" si="0"/>
        <v>13.1.C</v>
      </c>
      <c r="J17" s="634" t="str">
        <f t="shared" si="0"/>
        <v>Coniferous</v>
      </c>
      <c r="K17" s="245" t="s">
        <v>0</v>
      </c>
      <c r="L17" s="246"/>
      <c r="M17" s="246"/>
      <c r="N17" s="217"/>
    </row>
    <row r="18" spans="1:14" s="18" customFormat="1" ht="21.75" customHeight="1" x14ac:dyDescent="0.2">
      <c r="A18" s="590" t="s">
        <v>208</v>
      </c>
      <c r="B18" s="281" t="s">
        <v>64</v>
      </c>
      <c r="C18" s="667">
        <v>4908</v>
      </c>
      <c r="D18" s="596">
        <v>4663</v>
      </c>
      <c r="E18" s="668">
        <v>10546</v>
      </c>
      <c r="F18" s="593">
        <v>9646</v>
      </c>
      <c r="G18" s="17"/>
      <c r="H18" s="17"/>
      <c r="I18" s="409" t="str">
        <f t="shared" si="0"/>
        <v>13.1.NC</v>
      </c>
      <c r="J18" s="634" t="str">
        <f t="shared" si="0"/>
        <v>Non-coniferous</v>
      </c>
      <c r="K18" s="245" t="s">
        <v>0</v>
      </c>
      <c r="L18" s="246"/>
      <c r="M18" s="246"/>
      <c r="N18" s="217"/>
    </row>
    <row r="19" spans="1:14" s="18" customFormat="1" ht="21.75" customHeight="1" x14ac:dyDescent="0.2">
      <c r="A19" s="597" t="s">
        <v>209</v>
      </c>
      <c r="B19" s="279" t="s">
        <v>63</v>
      </c>
      <c r="C19" s="665">
        <v>5</v>
      </c>
      <c r="D19" s="591">
        <v>13</v>
      </c>
      <c r="E19" s="668">
        <v>13</v>
      </c>
      <c r="F19" s="593">
        <v>0</v>
      </c>
      <c r="G19" s="17"/>
      <c r="H19" s="17"/>
      <c r="I19" s="409" t="str">
        <f t="shared" si="0"/>
        <v>13.1.NC.T</v>
      </c>
      <c r="J19" s="42" t="str">
        <f t="shared" si="0"/>
        <v>of which: Tropical</v>
      </c>
      <c r="K19" s="253" t="str">
        <f>IF(AND(ISNUMBER(C19/C18),C19&gt;C18),"&gt; 11.1.NC !!","")</f>
        <v/>
      </c>
      <c r="L19" s="444" t="str">
        <f>IF(AND(ISNUMBER(D19/D18),D19&gt;D18),"&gt; 11.1.NC !!","")</f>
        <v/>
      </c>
      <c r="M19" s="444" t="str">
        <f>IF(AND(ISNUMBER(E19/E18),E19&gt;E18),"&gt; 11.1.NC !!","")</f>
        <v/>
      </c>
      <c r="N19" s="225" t="str">
        <f>IF(AND(ISNUMBER(F19/F18),F19&gt;F18),"&gt; 11.1.NC !!","")</f>
        <v/>
      </c>
    </row>
    <row r="20" spans="1:14" s="18" customFormat="1" ht="21.75" customHeight="1" x14ac:dyDescent="0.2">
      <c r="A20" s="590">
        <v>13.2</v>
      </c>
      <c r="B20" s="373" t="s">
        <v>109</v>
      </c>
      <c r="C20" s="665">
        <v>20046</v>
      </c>
      <c r="D20" s="591">
        <v>24346</v>
      </c>
      <c r="E20" s="668">
        <v>22376</v>
      </c>
      <c r="F20" s="593">
        <v>27214</v>
      </c>
      <c r="G20" s="17"/>
      <c r="H20" s="17"/>
      <c r="I20" s="409">
        <f t="shared" si="0"/>
        <v>13.2</v>
      </c>
      <c r="J20" s="97" t="str">
        <f t="shared" si="0"/>
        <v>WOODEN WRAPPING AND PACKAGING MATERIAL</v>
      </c>
      <c r="K20" s="216"/>
      <c r="L20" s="246"/>
      <c r="M20" s="246"/>
      <c r="N20" s="217"/>
    </row>
    <row r="21" spans="1:14" s="18" customFormat="1" ht="21.75" customHeight="1" x14ac:dyDescent="0.2">
      <c r="A21" s="597">
        <v>13.3</v>
      </c>
      <c r="B21" s="118" t="s">
        <v>110</v>
      </c>
      <c r="C21" s="665">
        <v>1296</v>
      </c>
      <c r="D21" s="591">
        <v>1412</v>
      </c>
      <c r="E21" s="668">
        <v>1765</v>
      </c>
      <c r="F21" s="593">
        <v>1475</v>
      </c>
      <c r="G21" s="17"/>
      <c r="H21" s="17"/>
      <c r="I21" s="409">
        <f t="shared" si="0"/>
        <v>13.3</v>
      </c>
      <c r="J21" s="97" t="str">
        <f t="shared" si="0"/>
        <v>WOOD PRODUCTS FOR DOMESTIC/DECORATIVE USE</v>
      </c>
      <c r="K21" s="216"/>
      <c r="L21" s="246"/>
      <c r="M21" s="246"/>
      <c r="N21" s="217"/>
    </row>
    <row r="22" spans="1:14" s="18" customFormat="1" ht="21.75" customHeight="1" x14ac:dyDescent="0.2">
      <c r="A22" s="590">
        <v>13.4</v>
      </c>
      <c r="B22" s="373" t="s">
        <v>112</v>
      </c>
      <c r="C22" s="665">
        <v>14227</v>
      </c>
      <c r="D22" s="591">
        <v>16671</v>
      </c>
      <c r="E22" s="668">
        <v>78303</v>
      </c>
      <c r="F22" s="593">
        <v>58743</v>
      </c>
      <c r="G22" s="17"/>
      <c r="H22" s="17"/>
      <c r="I22" s="409">
        <f t="shared" si="0"/>
        <v>13.4</v>
      </c>
      <c r="J22" s="97" t="str">
        <f t="shared" si="0"/>
        <v>BUILDER’S JOINERY AND CARPENTRY OF WOOD</v>
      </c>
      <c r="K22" s="216"/>
      <c r="L22" s="246"/>
      <c r="M22" s="246"/>
      <c r="N22" s="217"/>
    </row>
    <row r="23" spans="1:14" s="18" customFormat="1" ht="21.75" customHeight="1" x14ac:dyDescent="0.2">
      <c r="A23" s="590">
        <v>13.5</v>
      </c>
      <c r="B23" s="280" t="s">
        <v>113</v>
      </c>
      <c r="C23" s="665">
        <v>51275</v>
      </c>
      <c r="D23" s="591">
        <v>62961</v>
      </c>
      <c r="E23" s="668">
        <v>239544</v>
      </c>
      <c r="F23" s="593">
        <v>265810</v>
      </c>
      <c r="G23" s="17"/>
      <c r="H23" s="17"/>
      <c r="I23" s="409">
        <f t="shared" si="0"/>
        <v>13.5</v>
      </c>
      <c r="J23" s="118" t="str">
        <f t="shared" si="0"/>
        <v>WOODEN FURNITURE</v>
      </c>
      <c r="K23" s="224"/>
      <c r="L23" s="444"/>
      <c r="M23" s="444"/>
      <c r="N23" s="225"/>
    </row>
    <row r="24" spans="1:14" s="18" customFormat="1" ht="21.75" customHeight="1" x14ac:dyDescent="0.2">
      <c r="A24" s="590">
        <v>13.6</v>
      </c>
      <c r="B24" s="598" t="s">
        <v>210</v>
      </c>
      <c r="C24" s="665">
        <v>225</v>
      </c>
      <c r="D24" s="591">
        <v>310</v>
      </c>
      <c r="E24" s="668">
        <v>3531</v>
      </c>
      <c r="F24" s="593">
        <v>3733</v>
      </c>
      <c r="G24" s="17"/>
      <c r="H24" s="17"/>
      <c r="I24" s="409">
        <f t="shared" si="0"/>
        <v>13.6</v>
      </c>
      <c r="J24" s="97" t="str">
        <f t="shared" si="0"/>
        <v>PREFABRICATED BUILDINGS OF WOOD</v>
      </c>
      <c r="K24" s="216"/>
      <c r="L24" s="246"/>
      <c r="M24" s="246"/>
      <c r="N24" s="217"/>
    </row>
    <row r="25" spans="1:14" s="18" customFormat="1" ht="21.75" customHeight="1" x14ac:dyDescent="0.2">
      <c r="A25" s="597">
        <v>13.7</v>
      </c>
      <c r="B25" s="599" t="s">
        <v>111</v>
      </c>
      <c r="C25" s="665">
        <v>4455</v>
      </c>
      <c r="D25" s="591">
        <v>7262</v>
      </c>
      <c r="E25" s="668">
        <v>29205</v>
      </c>
      <c r="F25" s="593">
        <v>29422</v>
      </c>
      <c r="G25" s="17"/>
      <c r="H25" s="17"/>
      <c r="I25" s="409">
        <f>A25</f>
        <v>13.7</v>
      </c>
      <c r="J25" s="97" t="str">
        <f>B25</f>
        <v>OTHER MANUFACTURED WOOD PRODUCTS</v>
      </c>
      <c r="K25" s="216"/>
      <c r="L25" s="246"/>
      <c r="M25" s="246"/>
      <c r="N25" s="217"/>
    </row>
    <row r="26" spans="1:14" s="18" customFormat="1" ht="21.75" customHeight="1" x14ac:dyDescent="0.2">
      <c r="A26" s="600">
        <v>14</v>
      </c>
      <c r="B26" s="741" t="s">
        <v>114</v>
      </c>
      <c r="C26" s="742"/>
      <c r="D26" s="742"/>
      <c r="E26" s="742"/>
      <c r="F26" s="743"/>
      <c r="G26" s="17"/>
      <c r="H26" s="17"/>
      <c r="I26" s="543">
        <f t="shared" si="0"/>
        <v>14</v>
      </c>
      <c r="J26" s="744" t="str">
        <f t="shared" si="0"/>
        <v>SECONDARY PAPER PRODUCTS</v>
      </c>
      <c r="K26" s="742" t="s">
        <v>0</v>
      </c>
      <c r="L26" s="742" t="s">
        <v>0</v>
      </c>
      <c r="M26" s="742" t="s">
        <v>0</v>
      </c>
      <c r="N26" s="743" t="s">
        <v>0</v>
      </c>
    </row>
    <row r="27" spans="1:14" s="18" customFormat="1" ht="21.75" customHeight="1" x14ac:dyDescent="0.2">
      <c r="A27" s="590">
        <v>14.1</v>
      </c>
      <c r="B27" s="96" t="s">
        <v>115</v>
      </c>
      <c r="C27" s="592"/>
      <c r="D27" s="591"/>
      <c r="E27" s="592"/>
      <c r="F27" s="593"/>
      <c r="G27" s="17"/>
      <c r="H27" s="17"/>
      <c r="I27" s="409">
        <f t="shared" si="0"/>
        <v>14.1</v>
      </c>
      <c r="J27" s="37" t="str">
        <f t="shared" si="0"/>
        <v>COMPOSITE PAPER AND PAPERBOARD</v>
      </c>
      <c r="K27" s="216"/>
      <c r="L27" s="246"/>
      <c r="M27" s="246"/>
      <c r="N27" s="217"/>
    </row>
    <row r="28" spans="1:14" s="18" customFormat="1" ht="21.75" customHeight="1" x14ac:dyDescent="0.2">
      <c r="A28" s="590">
        <v>14.2</v>
      </c>
      <c r="B28" s="601" t="s">
        <v>116</v>
      </c>
      <c r="C28" s="592"/>
      <c r="D28" s="591"/>
      <c r="E28" s="592"/>
      <c r="F28" s="593"/>
      <c r="G28" s="17"/>
      <c r="H28" s="17"/>
      <c r="I28" s="409">
        <f t="shared" si="0"/>
        <v>14.2</v>
      </c>
      <c r="J28" s="37" t="str">
        <f t="shared" si="0"/>
        <v>SPECIAL COATED PAPER AND PULP PRODUCTS</v>
      </c>
      <c r="K28" s="216"/>
      <c r="L28" s="246"/>
      <c r="M28" s="246"/>
      <c r="N28" s="217"/>
    </row>
    <row r="29" spans="1:14" s="18" customFormat="1" ht="21.75" customHeight="1" x14ac:dyDescent="0.2">
      <c r="A29" s="590">
        <v>14.3</v>
      </c>
      <c r="B29" s="601" t="s">
        <v>117</v>
      </c>
      <c r="C29" s="602"/>
      <c r="D29" s="591"/>
      <c r="E29" s="602"/>
      <c r="F29" s="593"/>
      <c r="G29" s="17"/>
      <c r="H29" s="17"/>
      <c r="I29" s="409">
        <f t="shared" si="0"/>
        <v>14.3</v>
      </c>
      <c r="J29" s="37" t="str">
        <f t="shared" si="0"/>
        <v>HOUSEHOLD AND SANITARY PAPER, READY FOR USE</v>
      </c>
      <c r="K29" s="216"/>
      <c r="L29" s="246"/>
      <c r="M29" s="246"/>
      <c r="N29" s="217"/>
    </row>
    <row r="30" spans="1:14" s="18" customFormat="1" ht="21.75" customHeight="1" x14ac:dyDescent="0.2">
      <c r="A30" s="590">
        <v>14.4</v>
      </c>
      <c r="B30" s="96" t="s">
        <v>118</v>
      </c>
      <c r="C30" s="592"/>
      <c r="D30" s="591"/>
      <c r="E30" s="592"/>
      <c r="F30" s="593"/>
      <c r="G30" s="17"/>
      <c r="H30" s="17"/>
      <c r="I30" s="409">
        <f t="shared" si="0"/>
        <v>14.4</v>
      </c>
      <c r="J30" s="45" t="str">
        <f t="shared" si="0"/>
        <v>PACKAGING CARTONS, BOXES ETC.</v>
      </c>
      <c r="K30" s="224"/>
      <c r="L30" s="444"/>
      <c r="M30" s="444"/>
      <c r="N30" s="225"/>
    </row>
    <row r="31" spans="1:14" s="18" customFormat="1" ht="21.75" customHeight="1" x14ac:dyDescent="0.2">
      <c r="A31" s="603">
        <v>14.5</v>
      </c>
      <c r="B31" s="98" t="s">
        <v>119</v>
      </c>
      <c r="C31" s="592"/>
      <c r="D31" s="591"/>
      <c r="E31" s="592"/>
      <c r="F31" s="593"/>
      <c r="G31" s="17"/>
      <c r="H31" s="17"/>
      <c r="I31" s="409">
        <f t="shared" si="0"/>
        <v>14.5</v>
      </c>
      <c r="J31" s="283" t="str">
        <f t="shared" si="0"/>
        <v>OTHER ARTICLES OF PAPER AND PAPERBOARD, READY FOR USE</v>
      </c>
      <c r="K31" s="216" t="str">
        <f>IF(AND(ISNUMBER(SUM(C32:C34)),ISNUMBER(C31)),IF(C31&lt;SUM(C32:C34),"&lt; subitems!","OK"),"")</f>
        <v/>
      </c>
      <c r="L31" s="246" t="str">
        <f>IF(AND(ISNUMBER(SUM(D32:D34)),ISNUMBER(D31)),IF(D31&lt;SUM(D32:D34),"&lt; subitems!","OK"),"")</f>
        <v/>
      </c>
      <c r="M31" s="246" t="str">
        <f>IF(AND(ISNUMBER(SUM(E32:E34)),ISNUMBER(E31)),IF(E31&lt;SUM(E32:E34),"&lt; subitems!","OK"),"")</f>
        <v/>
      </c>
      <c r="N31" s="217" t="str">
        <f>IF(AND(ISNUMBER(SUM(F32:F34)),ISNUMBER(F31)),IF(F31&lt;SUM(F32:F34),"&lt; subitems!","OK"),"")</f>
        <v/>
      </c>
    </row>
    <row r="32" spans="1:14" s="18" customFormat="1" ht="21.75" customHeight="1" x14ac:dyDescent="0.2">
      <c r="A32" s="590" t="s">
        <v>211</v>
      </c>
      <c r="B32" s="281" t="s">
        <v>120</v>
      </c>
      <c r="C32" s="592"/>
      <c r="D32" s="591"/>
      <c r="E32" s="592"/>
      <c r="F32" s="593"/>
      <c r="G32" s="17"/>
      <c r="H32" s="17"/>
      <c r="I32" s="409" t="str">
        <f t="shared" si="0"/>
        <v>14.5.1</v>
      </c>
      <c r="J32" s="41" t="str">
        <f t="shared" si="0"/>
        <v>of which: PRINTING AND WRITING PAPER, READY FOR USE</v>
      </c>
      <c r="K32" s="216"/>
      <c r="L32" s="246"/>
      <c r="M32" s="246"/>
      <c r="N32" s="217"/>
    </row>
    <row r="33" spans="1:14" s="18" customFormat="1" ht="21.75" customHeight="1" x14ac:dyDescent="0.2">
      <c r="A33" s="590" t="s">
        <v>212</v>
      </c>
      <c r="B33" s="281" t="s">
        <v>121</v>
      </c>
      <c r="C33" s="592"/>
      <c r="D33" s="591"/>
      <c r="E33" s="592"/>
      <c r="F33" s="593"/>
      <c r="G33" s="17"/>
      <c r="H33" s="17"/>
      <c r="I33" s="409" t="str">
        <f t="shared" si="0"/>
        <v>14.5.2</v>
      </c>
      <c r="J33" s="41" t="str">
        <f t="shared" si="0"/>
        <v>of which: ARTICLES, MOULDED OR PRESSED FROM PULP</v>
      </c>
      <c r="K33" s="216"/>
      <c r="L33" s="246"/>
      <c r="M33" s="246"/>
      <c r="N33" s="217"/>
    </row>
    <row r="34" spans="1:14" s="18" customFormat="1" ht="21.75" customHeight="1" thickBot="1" x14ac:dyDescent="0.25">
      <c r="A34" s="604" t="s">
        <v>213</v>
      </c>
      <c r="B34" s="282" t="s">
        <v>122</v>
      </c>
      <c r="C34" s="605"/>
      <c r="D34" s="606"/>
      <c r="E34" s="605"/>
      <c r="F34" s="607"/>
      <c r="G34" s="17"/>
      <c r="H34" s="17"/>
      <c r="I34" s="410" t="str">
        <f t="shared" si="0"/>
        <v>14.5.3</v>
      </c>
      <c r="J34" s="99" t="str">
        <f t="shared" si="0"/>
        <v>of which: FILTER PAPER AND PAPERBOARD, READY FOR USE</v>
      </c>
      <c r="K34" s="230"/>
      <c r="L34" s="411"/>
      <c r="M34" s="411"/>
      <c r="N34" s="231"/>
    </row>
    <row r="35" spans="1:14" ht="15" customHeight="1" x14ac:dyDescent="0.3">
      <c r="A35" s="100"/>
      <c r="B35" s="297"/>
      <c r="C35" s="297"/>
      <c r="D35" s="93"/>
      <c r="E35" s="93"/>
      <c r="F35" s="93"/>
      <c r="G35" s="11"/>
      <c r="H35" s="11"/>
      <c r="I35" s="174" t="s">
        <v>0</v>
      </c>
    </row>
    <row r="36" spans="1:14" ht="12.75" customHeight="1" x14ac:dyDescent="0.25">
      <c r="A36" s="100"/>
      <c r="B36" s="296"/>
      <c r="C36" s="94"/>
      <c r="D36" s="94"/>
      <c r="E36" s="94"/>
      <c r="F36" s="94"/>
      <c r="G36" s="11"/>
      <c r="H36" s="11"/>
    </row>
    <row r="37" spans="1:14" ht="12.75" customHeight="1" x14ac:dyDescent="0.25">
      <c r="A37" s="100"/>
      <c r="B37" s="94"/>
      <c r="C37" s="94"/>
      <c r="D37" s="94"/>
      <c r="E37" s="94"/>
      <c r="F37" s="94"/>
      <c r="G37" s="11"/>
      <c r="H37" s="11"/>
    </row>
    <row r="38" spans="1:14" ht="12.75" customHeight="1" x14ac:dyDescent="0.25">
      <c r="A38" s="100"/>
      <c r="B38" s="94"/>
      <c r="C38" s="94"/>
      <c r="D38" s="94"/>
      <c r="E38" s="94"/>
      <c r="F38" s="94"/>
      <c r="G38" s="11"/>
      <c r="H38" s="11"/>
    </row>
    <row r="39" spans="1:14" ht="12.75" customHeight="1" x14ac:dyDescent="0.25">
      <c r="A39" s="100"/>
      <c r="B39" s="94"/>
      <c r="C39" s="94"/>
      <c r="D39" s="94"/>
      <c r="E39" s="94"/>
      <c r="F39" s="94"/>
      <c r="G39" s="11"/>
      <c r="H39" s="11"/>
    </row>
    <row r="40" spans="1:14" ht="12.75" customHeight="1" x14ac:dyDescent="0.25">
      <c r="A40" s="100"/>
      <c r="B40" s="94"/>
      <c r="C40" s="94"/>
      <c r="D40" s="94"/>
      <c r="E40" s="94"/>
      <c r="F40" s="94"/>
      <c r="G40" s="11"/>
      <c r="H40" s="11"/>
    </row>
    <row r="41" spans="1:14" ht="12.75" customHeight="1" x14ac:dyDescent="0.25">
      <c r="A41" s="100"/>
      <c r="B41" s="94"/>
      <c r="C41" s="94"/>
      <c r="D41" s="94"/>
      <c r="E41" s="94"/>
      <c r="F41" s="94"/>
      <c r="G41" s="11"/>
      <c r="H41" s="11"/>
    </row>
    <row r="42" spans="1:14" ht="12.75" customHeight="1" x14ac:dyDescent="0.25">
      <c r="A42" s="100"/>
      <c r="B42" s="94"/>
      <c r="C42" s="94"/>
      <c r="D42" s="94"/>
      <c r="E42" s="94"/>
      <c r="F42" s="94"/>
      <c r="G42" s="11"/>
      <c r="H42" s="11"/>
    </row>
    <row r="43" spans="1:14" ht="12.75" customHeight="1" x14ac:dyDescent="0.25">
      <c r="A43" s="100"/>
      <c r="B43" s="94"/>
      <c r="C43" s="94"/>
      <c r="D43" s="94"/>
      <c r="E43" s="94"/>
      <c r="F43" s="94"/>
    </row>
    <row r="44" spans="1:14" ht="12.75" customHeight="1" x14ac:dyDescent="0.25">
      <c r="A44" s="100"/>
      <c r="B44" s="94"/>
      <c r="C44" s="94"/>
      <c r="D44" s="94"/>
      <c r="E44" s="94"/>
      <c r="F44" s="94"/>
    </row>
    <row r="45" spans="1:14" ht="12.75" customHeight="1" x14ac:dyDescent="0.25">
      <c r="A45" s="100"/>
      <c r="B45" s="94"/>
      <c r="C45" s="94"/>
      <c r="D45" s="94"/>
      <c r="E45" s="94"/>
      <c r="F45" s="94"/>
    </row>
    <row r="65" spans="13:16" ht="12.75" customHeight="1" x14ac:dyDescent="0.25">
      <c r="M65" s="247" t="s">
        <v>0</v>
      </c>
      <c r="N65" s="247" t="s">
        <v>0</v>
      </c>
      <c r="O65" s="16" t="s">
        <v>0</v>
      </c>
      <c r="P65" s="16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7" orientation="landscape" horizontalDpi="300" verticalDpi="300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49"/>
  <sheetViews>
    <sheetView showGridLines="0" zoomScale="80" zoomScaleNormal="80" zoomScaleSheetLayoutView="100" workbookViewId="0">
      <selection activeCell="I8" sqref="I8"/>
    </sheetView>
  </sheetViews>
  <sheetFormatPr defaultRowHeight="12" x14ac:dyDescent="0.2"/>
  <cols>
    <col min="1" max="1" width="9.77734375" customWidth="1"/>
    <col min="2" max="2" width="29" bestFit="1" customWidth="1"/>
    <col min="3" max="3" width="14.6640625" customWidth="1"/>
    <col min="4" max="4" width="54.6640625" customWidth="1"/>
    <col min="5" max="5" width="11.6640625" customWidth="1"/>
    <col min="6" max="13" width="15.109375" customWidth="1"/>
    <col min="14" max="19" width="1.6640625" hidden="1" customWidth="1"/>
    <col min="20" max="23" width="2.33203125" hidden="1" customWidth="1"/>
    <col min="24" max="24" width="1.77734375" hidden="1" customWidth="1"/>
    <col min="25" max="25" width="13.33203125" hidden="1" customWidth="1"/>
    <col min="26" max="26" width="5.6640625" customWidth="1"/>
    <col min="27" max="27" width="13.33203125" customWidth="1"/>
    <col min="28" max="28" width="16.6640625" customWidth="1"/>
    <col min="29" max="29" width="14.6640625" customWidth="1"/>
    <col min="30" max="30" width="69.77734375" bestFit="1" customWidth="1"/>
    <col min="31" max="31" width="10.77734375" bestFit="1" customWidth="1"/>
    <col min="32" max="38" width="13.33203125" customWidth="1"/>
    <col min="39" max="39" width="19" customWidth="1"/>
  </cols>
  <sheetData>
    <row r="1" spans="1:39" ht="16.2" thickBot="1" x14ac:dyDescent="0.35">
      <c r="A1" s="354" t="s">
        <v>0</v>
      </c>
      <c r="B1" s="314"/>
      <c r="C1" s="314" t="s">
        <v>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</row>
    <row r="2" spans="1:39" ht="17.100000000000001" customHeight="1" x14ac:dyDescent="0.3">
      <c r="A2" s="374" t="s">
        <v>0</v>
      </c>
      <c r="B2" s="317"/>
      <c r="C2" s="317"/>
      <c r="D2" s="318"/>
      <c r="E2" s="318"/>
      <c r="F2" s="318"/>
      <c r="G2" s="318"/>
      <c r="H2" s="319" t="s">
        <v>62</v>
      </c>
      <c r="I2" s="762" t="s">
        <v>278</v>
      </c>
      <c r="J2" s="763"/>
      <c r="K2" s="357" t="s">
        <v>9</v>
      </c>
      <c r="L2" s="764" t="s">
        <v>281</v>
      </c>
      <c r="M2" s="765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76" t="s">
        <v>0</v>
      </c>
      <c r="AE2" s="316"/>
      <c r="AG2" s="316"/>
      <c r="AH2" s="316"/>
      <c r="AI2" s="316"/>
      <c r="AJ2" s="316"/>
      <c r="AK2" s="316"/>
      <c r="AL2" s="316"/>
      <c r="AM2" s="316"/>
    </row>
    <row r="3" spans="1:39" ht="17.100000000000001" customHeight="1" x14ac:dyDescent="0.3">
      <c r="A3" s="320"/>
      <c r="B3" s="321" t="s">
        <v>0</v>
      </c>
      <c r="C3" s="321"/>
      <c r="D3" s="322"/>
      <c r="E3" s="322"/>
      <c r="F3" s="322"/>
      <c r="G3" s="322"/>
      <c r="H3" s="766" t="s">
        <v>14</v>
      </c>
      <c r="I3" s="689"/>
      <c r="J3" s="689"/>
      <c r="K3" s="324"/>
      <c r="L3" s="325"/>
      <c r="M3" s="32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G3" s="316"/>
      <c r="AH3" s="316"/>
      <c r="AI3" s="316"/>
      <c r="AJ3" s="316"/>
      <c r="AK3" s="316"/>
      <c r="AL3" s="316"/>
      <c r="AM3" s="316"/>
    </row>
    <row r="4" spans="1:39" ht="17.100000000000001" customHeight="1" x14ac:dyDescent="0.3">
      <c r="A4" s="320"/>
      <c r="B4" s="321" t="s">
        <v>0</v>
      </c>
      <c r="C4" s="321"/>
      <c r="D4" s="322"/>
      <c r="E4" s="322"/>
      <c r="F4" s="322"/>
      <c r="G4" s="322"/>
      <c r="H4" s="767"/>
      <c r="I4" s="768"/>
      <c r="J4" s="768"/>
      <c r="K4" s="768"/>
      <c r="L4" s="768"/>
      <c r="M4" s="769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G4" s="316"/>
      <c r="AH4" s="316"/>
      <c r="AI4" s="316"/>
      <c r="AJ4" s="316"/>
      <c r="AK4" s="316"/>
      <c r="AL4" s="316"/>
      <c r="AM4" s="316"/>
    </row>
    <row r="5" spans="1:39" ht="17.100000000000001" customHeight="1" x14ac:dyDescent="0.3">
      <c r="A5" s="320"/>
      <c r="B5" s="321"/>
      <c r="C5" s="321"/>
      <c r="D5" s="772" t="s">
        <v>257</v>
      </c>
      <c r="E5" s="773"/>
      <c r="F5" s="773"/>
      <c r="G5" s="774"/>
      <c r="H5" s="766" t="s">
        <v>10</v>
      </c>
      <c r="I5" s="689"/>
      <c r="J5" s="325"/>
      <c r="K5" s="325"/>
      <c r="L5" s="325"/>
      <c r="M5" s="326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76" t="s">
        <v>83</v>
      </c>
      <c r="AE5" s="327"/>
      <c r="AF5" s="316" t="s">
        <v>80</v>
      </c>
      <c r="AG5" s="327"/>
      <c r="AH5" s="327"/>
      <c r="AI5" s="327"/>
      <c r="AJ5" s="327"/>
      <c r="AK5" s="327"/>
      <c r="AL5" s="327"/>
      <c r="AM5" s="327"/>
    </row>
    <row r="6" spans="1:39" ht="17.100000000000001" customHeight="1" x14ac:dyDescent="0.3">
      <c r="A6" s="320"/>
      <c r="B6" s="328" t="s">
        <v>0</v>
      </c>
      <c r="C6" s="328"/>
      <c r="D6" s="773"/>
      <c r="E6" s="773"/>
      <c r="F6" s="773"/>
      <c r="G6" s="774"/>
      <c r="H6" s="767"/>
      <c r="I6" s="768"/>
      <c r="J6" s="768"/>
      <c r="K6" s="768"/>
      <c r="L6" s="768"/>
      <c r="M6" s="769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75" t="s">
        <v>81</v>
      </c>
      <c r="AG6" s="316"/>
      <c r="AH6" s="316"/>
      <c r="AI6" s="316"/>
      <c r="AJ6" s="316"/>
      <c r="AK6" s="316"/>
      <c r="AL6" s="316"/>
      <c r="AM6" s="316"/>
    </row>
    <row r="7" spans="1:39" ht="17.100000000000001" customHeight="1" x14ac:dyDescent="0.35">
      <c r="A7" s="320"/>
      <c r="B7" s="321"/>
      <c r="C7" s="321"/>
      <c r="D7" s="775" t="s">
        <v>123</v>
      </c>
      <c r="E7" s="776"/>
      <c r="F7" s="776"/>
      <c r="G7" s="776"/>
      <c r="H7" s="329" t="s">
        <v>11</v>
      </c>
      <c r="I7" s="780"/>
      <c r="J7" s="781"/>
      <c r="K7" s="355" t="s">
        <v>12</v>
      </c>
      <c r="L7" s="781"/>
      <c r="M7" s="782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75" t="s">
        <v>82</v>
      </c>
      <c r="AG7" s="316"/>
      <c r="AH7" s="316"/>
      <c r="AI7" s="316"/>
      <c r="AJ7" s="316"/>
      <c r="AK7" s="316"/>
      <c r="AL7" s="316"/>
      <c r="AM7" s="316"/>
    </row>
    <row r="8" spans="1:39" ht="17.100000000000001" customHeight="1" x14ac:dyDescent="0.35">
      <c r="A8" s="320"/>
      <c r="B8" s="321"/>
      <c r="C8" s="321"/>
      <c r="D8" s="775"/>
      <c r="E8" s="776"/>
      <c r="F8" s="776"/>
      <c r="G8" s="776"/>
      <c r="H8" s="323" t="s">
        <v>13</v>
      </c>
      <c r="I8" s="682"/>
      <c r="J8" s="325"/>
      <c r="K8" s="324"/>
      <c r="L8" s="325"/>
      <c r="M8" s="32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75" t="s">
        <v>84</v>
      </c>
      <c r="AG8" s="316"/>
      <c r="AH8" s="316"/>
      <c r="AI8" s="316"/>
      <c r="AJ8" s="316"/>
      <c r="AK8" s="316"/>
      <c r="AL8" s="316"/>
      <c r="AM8" s="316"/>
    </row>
    <row r="9" spans="1:39" ht="18" x14ac:dyDescent="0.35">
      <c r="A9" s="320"/>
      <c r="B9" s="321"/>
      <c r="C9" s="321"/>
      <c r="D9" s="776" t="s">
        <v>0</v>
      </c>
      <c r="E9" s="776"/>
      <c r="F9" s="776"/>
      <c r="G9" s="776"/>
      <c r="H9" s="777" t="s">
        <v>0</v>
      </c>
      <c r="I9" s="778"/>
      <c r="J9" s="778"/>
      <c r="K9" s="778"/>
      <c r="L9" s="778"/>
      <c r="M9" s="779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76" t="s">
        <v>0</v>
      </c>
      <c r="AE9" s="316"/>
      <c r="AF9" s="375" t="s">
        <v>85</v>
      </c>
      <c r="AG9" s="316"/>
      <c r="AH9" s="316"/>
      <c r="AI9" s="316"/>
      <c r="AJ9" s="316"/>
      <c r="AK9" s="316"/>
      <c r="AL9" s="316"/>
      <c r="AM9" s="316"/>
    </row>
    <row r="10" spans="1:39" ht="21" x14ac:dyDescent="0.3">
      <c r="A10" s="320"/>
      <c r="B10" s="321"/>
      <c r="C10" s="321"/>
      <c r="D10" s="334" t="s">
        <v>91</v>
      </c>
      <c r="E10" s="770" t="s">
        <v>280</v>
      </c>
      <c r="F10" s="771"/>
      <c r="G10" s="335"/>
      <c r="H10" s="336" t="s">
        <v>0</v>
      </c>
      <c r="I10" s="337"/>
      <c r="J10" s="331"/>
      <c r="K10" s="330"/>
      <c r="L10" s="332"/>
      <c r="M10" s="333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</row>
    <row r="11" spans="1:39" ht="15.6" x14ac:dyDescent="0.3">
      <c r="A11" s="338"/>
      <c r="B11" s="339"/>
      <c r="C11" s="339"/>
      <c r="D11" s="322"/>
      <c r="E11" s="322"/>
      <c r="F11" s="340"/>
      <c r="G11" s="340"/>
      <c r="H11" s="340"/>
      <c r="I11" s="340"/>
      <c r="J11" s="341" t="s">
        <v>0</v>
      </c>
      <c r="K11" s="342"/>
      <c r="L11" s="322"/>
      <c r="M11" s="343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</row>
    <row r="12" spans="1:39" ht="15.6" x14ac:dyDescent="0.3">
      <c r="A12" s="377" t="s">
        <v>0</v>
      </c>
      <c r="B12" s="345" t="s">
        <v>0</v>
      </c>
      <c r="C12" s="345"/>
      <c r="D12" s="346"/>
      <c r="E12" s="345"/>
      <c r="F12" s="752" t="s">
        <v>2</v>
      </c>
      <c r="G12" s="753"/>
      <c r="H12" s="753"/>
      <c r="I12" s="754"/>
      <c r="J12" s="753" t="s">
        <v>5</v>
      </c>
      <c r="K12" s="753"/>
      <c r="L12" s="753"/>
      <c r="M12" s="755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77" t="s">
        <v>0</v>
      </c>
      <c r="AB12" s="345" t="s">
        <v>0</v>
      </c>
      <c r="AC12" s="345"/>
      <c r="AD12" s="346"/>
      <c r="AE12" s="345"/>
      <c r="AF12" s="752" t="s">
        <v>2</v>
      </c>
      <c r="AG12" s="753"/>
      <c r="AH12" s="753"/>
      <c r="AI12" s="754"/>
      <c r="AJ12" s="753" t="s">
        <v>5</v>
      </c>
      <c r="AK12" s="753"/>
      <c r="AL12" s="753"/>
      <c r="AM12" s="755"/>
    </row>
    <row r="13" spans="1:39" ht="15.6" x14ac:dyDescent="0.3">
      <c r="A13" s="344" t="s">
        <v>15</v>
      </c>
      <c r="B13" s="347" t="s">
        <v>77</v>
      </c>
      <c r="C13" s="378" t="s">
        <v>77</v>
      </c>
      <c r="D13" s="348"/>
      <c r="E13" s="379" t="s">
        <v>41</v>
      </c>
      <c r="F13" s="756">
        <v>2018</v>
      </c>
      <c r="G13" s="757"/>
      <c r="H13" s="758">
        <f>F13+1</f>
        <v>2019</v>
      </c>
      <c r="I13" s="759"/>
      <c r="J13" s="758">
        <f>F13</f>
        <v>2018</v>
      </c>
      <c r="K13" s="759"/>
      <c r="L13" s="760">
        <f>H13</f>
        <v>2019</v>
      </c>
      <c r="M13" s="761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44" t="s">
        <v>15</v>
      </c>
      <c r="AB13" s="347" t="s">
        <v>77</v>
      </c>
      <c r="AC13" s="378" t="s">
        <v>77</v>
      </c>
      <c r="AD13" s="348"/>
      <c r="AE13" s="379" t="s">
        <v>41</v>
      </c>
      <c r="AF13" s="758">
        <f>F13</f>
        <v>2018</v>
      </c>
      <c r="AG13" s="759"/>
      <c r="AH13" s="758">
        <f>H13</f>
        <v>2019</v>
      </c>
      <c r="AI13" s="759"/>
      <c r="AJ13" s="758">
        <f>J13</f>
        <v>2018</v>
      </c>
      <c r="AK13" s="759"/>
      <c r="AL13" s="760">
        <f>L13</f>
        <v>2019</v>
      </c>
      <c r="AM13" s="761"/>
    </row>
    <row r="14" spans="1:39" ht="15.6" x14ac:dyDescent="0.3">
      <c r="A14" s="380" t="s">
        <v>6</v>
      </c>
      <c r="B14" s="608" t="s">
        <v>214</v>
      </c>
      <c r="C14" s="608" t="s">
        <v>219</v>
      </c>
      <c r="D14" s="609" t="s">
        <v>15</v>
      </c>
      <c r="E14" s="382" t="s">
        <v>7</v>
      </c>
      <c r="F14" s="349" t="s">
        <v>1</v>
      </c>
      <c r="G14" s="349" t="s">
        <v>66</v>
      </c>
      <c r="H14" s="349" t="s">
        <v>1</v>
      </c>
      <c r="I14" s="349" t="s">
        <v>66</v>
      </c>
      <c r="J14" s="349" t="s">
        <v>1</v>
      </c>
      <c r="K14" s="349" t="s">
        <v>66</v>
      </c>
      <c r="L14" s="349" t="s">
        <v>1</v>
      </c>
      <c r="M14" s="350" t="s">
        <v>66</v>
      </c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80" t="s">
        <v>6</v>
      </c>
      <c r="AB14" s="608" t="s">
        <v>214</v>
      </c>
      <c r="AC14" s="608" t="s">
        <v>219</v>
      </c>
      <c r="AD14" s="381" t="s">
        <v>15</v>
      </c>
      <c r="AE14" s="382" t="s">
        <v>7</v>
      </c>
      <c r="AF14" s="349" t="s">
        <v>1</v>
      </c>
      <c r="AG14" s="349" t="s">
        <v>66</v>
      </c>
      <c r="AH14" s="349" t="s">
        <v>1</v>
      </c>
      <c r="AI14" s="349" t="s">
        <v>66</v>
      </c>
      <c r="AJ14" s="349" t="s">
        <v>1</v>
      </c>
      <c r="AK14" s="349" t="s">
        <v>66</v>
      </c>
      <c r="AL14" s="349" t="s">
        <v>1</v>
      </c>
      <c r="AM14" s="350" t="s">
        <v>66</v>
      </c>
    </row>
    <row r="15" spans="1:39" ht="28.8" x14ac:dyDescent="0.2">
      <c r="A15" s="495" t="s">
        <v>20</v>
      </c>
      <c r="B15" s="610" t="s">
        <v>216</v>
      </c>
      <c r="C15" s="496"/>
      <c r="D15" s="497" t="s">
        <v>134</v>
      </c>
      <c r="E15" s="498" t="s">
        <v>95</v>
      </c>
      <c r="F15" s="611">
        <v>21</v>
      </c>
      <c r="G15" s="612">
        <v>1930</v>
      </c>
      <c r="H15" s="611">
        <v>16</v>
      </c>
      <c r="I15" s="612">
        <v>1573</v>
      </c>
      <c r="J15" s="611">
        <v>7</v>
      </c>
      <c r="K15" s="613">
        <v>1354</v>
      </c>
      <c r="L15" s="611">
        <v>4</v>
      </c>
      <c r="M15" s="613">
        <v>1092</v>
      </c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495" t="s">
        <v>20</v>
      </c>
      <c r="AB15" s="610" t="s">
        <v>216</v>
      </c>
      <c r="AC15" s="496"/>
      <c r="AD15" s="497" t="s">
        <v>134</v>
      </c>
      <c r="AE15" s="383" t="s">
        <v>96</v>
      </c>
      <c r="AF15" s="384" t="s">
        <v>0</v>
      </c>
      <c r="AG15" s="385" t="s">
        <v>0</v>
      </c>
      <c r="AH15" s="384" t="s">
        <v>0</v>
      </c>
      <c r="AI15" s="386" t="s">
        <v>0</v>
      </c>
      <c r="AJ15" s="384" t="s">
        <v>0</v>
      </c>
      <c r="AK15" s="386" t="s">
        <v>0</v>
      </c>
      <c r="AL15" s="384" t="s">
        <v>0</v>
      </c>
      <c r="AM15" s="387" t="s">
        <v>0</v>
      </c>
    </row>
    <row r="16" spans="1:39" ht="17.399999999999999" x14ac:dyDescent="0.2">
      <c r="A16" s="499"/>
      <c r="B16" s="500" t="s">
        <v>220</v>
      </c>
      <c r="C16" s="501"/>
      <c r="D16" s="502" t="s">
        <v>233</v>
      </c>
      <c r="E16" s="503" t="s">
        <v>95</v>
      </c>
      <c r="F16" s="670">
        <v>17</v>
      </c>
      <c r="G16" s="671">
        <v>1425</v>
      </c>
      <c r="H16" s="614">
        <v>10.4</v>
      </c>
      <c r="I16" s="615">
        <v>713</v>
      </c>
      <c r="J16" s="670">
        <v>3</v>
      </c>
      <c r="K16" s="678">
        <v>1085</v>
      </c>
      <c r="L16" s="614">
        <v>0</v>
      </c>
      <c r="M16" s="616">
        <v>0</v>
      </c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499"/>
      <c r="AB16" s="500" t="s">
        <v>220</v>
      </c>
      <c r="AC16" s="501"/>
      <c r="AD16" s="502" t="s">
        <v>233</v>
      </c>
      <c r="AE16" s="388" t="s">
        <v>96</v>
      </c>
      <c r="AF16" s="389" t="str">
        <f>IF(AND(ISNUMBER(F16),ISNUMBER(F17),ISNUMBER(F18)),IF((F17+F18)&gt;=F16,"subitems as large as total",""),"incomplete data")</f>
        <v>subitems as large as total</v>
      </c>
      <c r="AG16" s="390" t="str">
        <f t="shared" ref="AG16:AM16" si="0">IF(AND(ISNUMBER(G16),ISNUMBER(G17),ISNUMBER(G18)),IF((G17+G18)&gt;=G16,"subitems as large as total",""),"incomplete data")</f>
        <v>subitems as large as total</v>
      </c>
      <c r="AH16" s="389" t="str">
        <f t="shared" si="0"/>
        <v>subitems as large as total</v>
      </c>
      <c r="AI16" s="391" t="str">
        <f t="shared" si="0"/>
        <v>subitems as large as total</v>
      </c>
      <c r="AJ16" s="389" t="str">
        <f t="shared" si="0"/>
        <v>subitems as large as total</v>
      </c>
      <c r="AK16" s="391" t="str">
        <f t="shared" si="0"/>
        <v>subitems as large as total</v>
      </c>
      <c r="AL16" s="389" t="str">
        <f t="shared" si="0"/>
        <v>subitems as large as total</v>
      </c>
      <c r="AM16" s="392" t="str">
        <f t="shared" si="0"/>
        <v>subitems as large as total</v>
      </c>
    </row>
    <row r="17" spans="1:39" ht="17.399999999999999" x14ac:dyDescent="0.2">
      <c r="A17" s="499"/>
      <c r="B17" s="512" t="s">
        <v>221</v>
      </c>
      <c r="C17" s="630" t="s">
        <v>251</v>
      </c>
      <c r="D17" s="504" t="s">
        <v>87</v>
      </c>
      <c r="E17" s="503" t="s">
        <v>95</v>
      </c>
      <c r="F17" s="617">
        <v>1</v>
      </c>
      <c r="G17" s="619">
        <v>63</v>
      </c>
      <c r="H17" s="617">
        <v>1.4</v>
      </c>
      <c r="I17" s="618">
        <v>101</v>
      </c>
      <c r="J17" s="617">
        <v>0</v>
      </c>
      <c r="K17" s="620">
        <v>0</v>
      </c>
      <c r="L17" s="617">
        <v>0</v>
      </c>
      <c r="M17" s="620">
        <v>0</v>
      </c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499"/>
      <c r="AB17" s="512" t="s">
        <v>221</v>
      </c>
      <c r="AC17" s="630" t="s">
        <v>251</v>
      </c>
      <c r="AD17" s="504" t="s">
        <v>87</v>
      </c>
      <c r="AE17" s="388" t="s">
        <v>96</v>
      </c>
      <c r="AF17" s="393"/>
      <c r="AG17" s="394"/>
      <c r="AH17" s="393"/>
      <c r="AI17" s="395"/>
      <c r="AJ17" s="393"/>
      <c r="AK17" s="395"/>
      <c r="AL17" s="393"/>
      <c r="AM17" s="396"/>
    </row>
    <row r="18" spans="1:39" ht="43.2" x14ac:dyDescent="0.2">
      <c r="A18" s="499"/>
      <c r="B18" s="505"/>
      <c r="C18" s="530" t="s">
        <v>258</v>
      </c>
      <c r="D18" s="506" t="s">
        <v>88</v>
      </c>
      <c r="E18" s="507" t="s">
        <v>95</v>
      </c>
      <c r="F18" s="617">
        <v>16</v>
      </c>
      <c r="G18" s="619">
        <v>1362</v>
      </c>
      <c r="H18" s="617">
        <v>9</v>
      </c>
      <c r="I18" s="619">
        <v>612</v>
      </c>
      <c r="J18" s="617">
        <v>3</v>
      </c>
      <c r="K18" s="620">
        <v>1085</v>
      </c>
      <c r="L18" s="617">
        <v>0</v>
      </c>
      <c r="M18" s="620">
        <v>0</v>
      </c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499"/>
      <c r="AB18" s="505"/>
      <c r="AC18" s="530" t="s">
        <v>258</v>
      </c>
      <c r="AD18" s="506" t="s">
        <v>88</v>
      </c>
      <c r="AE18" s="397" t="s">
        <v>96</v>
      </c>
      <c r="AF18" s="393"/>
      <c r="AG18" s="394"/>
      <c r="AH18" s="393"/>
      <c r="AI18" s="395"/>
      <c r="AJ18" s="393"/>
      <c r="AK18" s="395"/>
      <c r="AL18" s="393"/>
      <c r="AM18" s="396"/>
    </row>
    <row r="19" spans="1:39" ht="17.399999999999999" x14ac:dyDescent="0.2">
      <c r="A19" s="499"/>
      <c r="B19" s="500" t="s">
        <v>220</v>
      </c>
      <c r="C19" s="501"/>
      <c r="D19" s="508" t="s">
        <v>237</v>
      </c>
      <c r="E19" s="509" t="s">
        <v>95</v>
      </c>
      <c r="F19" s="672">
        <v>3</v>
      </c>
      <c r="G19" s="673">
        <v>461</v>
      </c>
      <c r="H19" s="621">
        <v>4</v>
      </c>
      <c r="I19" s="622">
        <v>605</v>
      </c>
      <c r="J19" s="672">
        <v>1.1000000000000001</v>
      </c>
      <c r="K19" s="679">
        <v>62</v>
      </c>
      <c r="L19" s="621">
        <v>0</v>
      </c>
      <c r="M19" s="623">
        <v>0</v>
      </c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499"/>
      <c r="AB19" s="500" t="s">
        <v>220</v>
      </c>
      <c r="AC19" s="501"/>
      <c r="AD19" s="508" t="s">
        <v>237</v>
      </c>
      <c r="AE19" s="412" t="s">
        <v>96</v>
      </c>
      <c r="AF19" s="389" t="str">
        <f>IF(AND(ISNUMBER(F19),ISNUMBER(F20),ISNUMBER(F21)),IF((F20+F21)&gt;=F19,"subitems as large as total",""),"incomplete data")</f>
        <v>subitems as large as total</v>
      </c>
      <c r="AG19" s="394" t="str">
        <f t="shared" ref="AG19:AM19" si="1">IF(AND(ISNUMBER(G19),ISNUMBER(G20),ISNUMBER(G21)),IF((G20+G21)&gt;=G19,"subitems as large as total",""),"incomplete data")</f>
        <v>subitems as large as total</v>
      </c>
      <c r="AH19" s="393" t="str">
        <f t="shared" si="1"/>
        <v>subitems as large as total</v>
      </c>
      <c r="AI19" s="395" t="str">
        <f t="shared" si="1"/>
        <v>subitems as large as total</v>
      </c>
      <c r="AJ19" s="393" t="str">
        <f t="shared" si="1"/>
        <v/>
      </c>
      <c r="AK19" s="395" t="str">
        <f t="shared" si="1"/>
        <v>subitems as large as total</v>
      </c>
      <c r="AL19" s="393" t="str">
        <f t="shared" si="1"/>
        <v>subitems as large as total</v>
      </c>
      <c r="AM19" s="396" t="str">
        <f t="shared" si="1"/>
        <v>subitems as large as total</v>
      </c>
    </row>
    <row r="20" spans="1:39" ht="17.399999999999999" x14ac:dyDescent="0.2">
      <c r="A20" s="499"/>
      <c r="B20" s="512" t="s">
        <v>239</v>
      </c>
      <c r="C20" s="630" t="s">
        <v>238</v>
      </c>
      <c r="D20" s="504" t="s">
        <v>87</v>
      </c>
      <c r="E20" s="510" t="s">
        <v>95</v>
      </c>
      <c r="F20" s="617">
        <v>2</v>
      </c>
      <c r="G20" s="619">
        <v>299</v>
      </c>
      <c r="H20" s="617">
        <v>2</v>
      </c>
      <c r="I20" s="619">
        <v>212</v>
      </c>
      <c r="J20" s="617">
        <v>0.6</v>
      </c>
      <c r="K20" s="620">
        <v>27</v>
      </c>
      <c r="L20" s="617">
        <v>0</v>
      </c>
      <c r="M20" s="620">
        <v>0</v>
      </c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499"/>
      <c r="AB20" s="512" t="s">
        <v>239</v>
      </c>
      <c r="AC20" s="630" t="s">
        <v>238</v>
      </c>
      <c r="AD20" s="504" t="s">
        <v>87</v>
      </c>
      <c r="AE20" s="413" t="s">
        <v>96</v>
      </c>
      <c r="AF20" s="393"/>
      <c r="AG20" s="394"/>
      <c r="AH20" s="393"/>
      <c r="AI20" s="395"/>
      <c r="AJ20" s="393"/>
      <c r="AK20" s="395"/>
      <c r="AL20" s="393"/>
      <c r="AM20" s="396"/>
    </row>
    <row r="21" spans="1:39" ht="43.2" x14ac:dyDescent="0.2">
      <c r="A21" s="499"/>
      <c r="B21" s="505"/>
      <c r="C21" s="530" t="s">
        <v>259</v>
      </c>
      <c r="D21" s="506" t="s">
        <v>88</v>
      </c>
      <c r="E21" s="507" t="s">
        <v>95</v>
      </c>
      <c r="F21" s="617">
        <v>1</v>
      </c>
      <c r="G21" s="619">
        <v>162</v>
      </c>
      <c r="H21" s="617">
        <v>2</v>
      </c>
      <c r="I21" s="619">
        <v>393</v>
      </c>
      <c r="J21" s="617">
        <v>0.1</v>
      </c>
      <c r="K21" s="620">
        <v>35</v>
      </c>
      <c r="L21" s="617">
        <v>0</v>
      </c>
      <c r="M21" s="620">
        <v>0</v>
      </c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499"/>
      <c r="AB21" s="505"/>
      <c r="AC21" s="530" t="s">
        <v>259</v>
      </c>
      <c r="AD21" s="506" t="s">
        <v>88</v>
      </c>
      <c r="AE21" s="397" t="s">
        <v>96</v>
      </c>
      <c r="AF21" s="393"/>
      <c r="AG21" s="394"/>
      <c r="AH21" s="393"/>
      <c r="AI21" s="395"/>
      <c r="AJ21" s="393"/>
      <c r="AK21" s="395"/>
      <c r="AL21" s="393"/>
      <c r="AM21" s="396"/>
    </row>
    <row r="22" spans="1:39" ht="17.399999999999999" x14ac:dyDescent="0.2">
      <c r="A22" s="499"/>
      <c r="B22" s="500" t="s">
        <v>220</v>
      </c>
      <c r="C22" s="501"/>
      <c r="D22" s="508" t="s">
        <v>86</v>
      </c>
      <c r="E22" s="509" t="s">
        <v>95</v>
      </c>
      <c r="F22" s="670">
        <v>0</v>
      </c>
      <c r="G22" s="671">
        <v>0</v>
      </c>
      <c r="H22" s="614">
        <v>0.04</v>
      </c>
      <c r="I22" s="615">
        <v>255</v>
      </c>
      <c r="J22" s="670">
        <v>3</v>
      </c>
      <c r="K22" s="678">
        <v>206</v>
      </c>
      <c r="L22" s="614">
        <v>1.1000000000000001</v>
      </c>
      <c r="M22" s="616">
        <v>80</v>
      </c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499"/>
      <c r="AB22" s="500" t="s">
        <v>220</v>
      </c>
      <c r="AC22" s="501"/>
      <c r="AD22" s="508" t="s">
        <v>86</v>
      </c>
      <c r="AE22" s="412" t="s">
        <v>96</v>
      </c>
      <c r="AF22" s="389" t="str">
        <f>IF(AND(ISNUMBER(F22),ISNUMBER(F23),ISNUMBER(F24)),IF((F23+F24)&gt;=F22,"subitems as large as total",""),"incomplete data")</f>
        <v>subitems as large as total</v>
      </c>
      <c r="AG22" s="390" t="str">
        <f t="shared" ref="AG22:AM22" si="2">IF(AND(ISNUMBER(G22),ISNUMBER(G23),ISNUMBER(G24)),IF((G23+G24)&gt;=G22,"subitems as large as total",""),"incomplete data")</f>
        <v>subitems as large as total</v>
      </c>
      <c r="AH22" s="389" t="str">
        <f t="shared" si="2"/>
        <v>subitems as large as total</v>
      </c>
      <c r="AI22" s="391" t="str">
        <f t="shared" si="2"/>
        <v>subitems as large as total</v>
      </c>
      <c r="AJ22" s="389" t="str">
        <f t="shared" si="2"/>
        <v>subitems as large as total</v>
      </c>
      <c r="AK22" s="391" t="str">
        <f t="shared" si="2"/>
        <v>subitems as large as total</v>
      </c>
      <c r="AL22" s="389" t="str">
        <f t="shared" si="2"/>
        <v/>
      </c>
      <c r="AM22" s="392" t="str">
        <f t="shared" si="2"/>
        <v>subitems as large as total</v>
      </c>
    </row>
    <row r="23" spans="1:39" ht="17.399999999999999" x14ac:dyDescent="0.2">
      <c r="A23" s="499"/>
      <c r="B23" s="512" t="s">
        <v>222</v>
      </c>
      <c r="C23" s="630" t="s">
        <v>241</v>
      </c>
      <c r="D23" s="504" t="s">
        <v>87</v>
      </c>
      <c r="E23" s="510" t="s">
        <v>95</v>
      </c>
      <c r="F23" s="617">
        <v>0</v>
      </c>
      <c r="G23" s="619">
        <v>0</v>
      </c>
      <c r="H23" s="617">
        <v>0</v>
      </c>
      <c r="I23" s="619">
        <v>0</v>
      </c>
      <c r="J23" s="617">
        <v>3</v>
      </c>
      <c r="K23" s="620">
        <v>161</v>
      </c>
      <c r="L23" s="617">
        <v>1</v>
      </c>
      <c r="M23" s="620">
        <v>63</v>
      </c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499"/>
      <c r="AB23" s="512" t="s">
        <v>222</v>
      </c>
      <c r="AC23" s="630" t="s">
        <v>241</v>
      </c>
      <c r="AD23" s="504" t="s">
        <v>87</v>
      </c>
      <c r="AE23" s="413" t="s">
        <v>96</v>
      </c>
      <c r="AF23" s="393"/>
      <c r="AG23" s="394"/>
      <c r="AH23" s="393"/>
      <c r="AI23" s="395"/>
      <c r="AJ23" s="393"/>
      <c r="AK23" s="395"/>
      <c r="AL23" s="393"/>
      <c r="AM23" s="396"/>
    </row>
    <row r="24" spans="1:39" ht="43.2" x14ac:dyDescent="0.2">
      <c r="A24" s="499"/>
      <c r="B24" s="511"/>
      <c r="C24" s="530" t="s">
        <v>260</v>
      </c>
      <c r="D24" s="506" t="s">
        <v>88</v>
      </c>
      <c r="E24" s="507" t="s">
        <v>95</v>
      </c>
      <c r="F24" s="617">
        <v>0</v>
      </c>
      <c r="G24" s="619">
        <v>0</v>
      </c>
      <c r="H24" s="617">
        <v>0.4</v>
      </c>
      <c r="I24" s="619">
        <v>255</v>
      </c>
      <c r="J24" s="617">
        <v>0.04</v>
      </c>
      <c r="K24" s="620">
        <v>45</v>
      </c>
      <c r="L24" s="617">
        <v>0.01</v>
      </c>
      <c r="M24" s="620">
        <v>17</v>
      </c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499"/>
      <c r="AB24" s="511"/>
      <c r="AC24" s="530" t="s">
        <v>260</v>
      </c>
      <c r="AD24" s="506" t="s">
        <v>88</v>
      </c>
      <c r="AE24" s="397" t="s">
        <v>96</v>
      </c>
      <c r="AF24" s="393"/>
      <c r="AG24" s="394"/>
      <c r="AH24" s="393"/>
      <c r="AI24" s="395"/>
      <c r="AJ24" s="393"/>
      <c r="AK24" s="395"/>
      <c r="AL24" s="393"/>
      <c r="AM24" s="396"/>
    </row>
    <row r="25" spans="1:39" ht="57.6" x14ac:dyDescent="0.2">
      <c r="A25" s="495" t="s">
        <v>56</v>
      </c>
      <c r="B25" s="631" t="s">
        <v>240</v>
      </c>
      <c r="C25" s="496"/>
      <c r="D25" s="497" t="s">
        <v>135</v>
      </c>
      <c r="E25" s="498" t="s">
        <v>95</v>
      </c>
      <c r="F25" s="611">
        <v>30</v>
      </c>
      <c r="G25" s="612">
        <v>2592</v>
      </c>
      <c r="H25" s="611">
        <v>50</v>
      </c>
      <c r="I25" s="612">
        <v>3275</v>
      </c>
      <c r="J25" s="611">
        <v>66</v>
      </c>
      <c r="K25" s="613">
        <v>20221</v>
      </c>
      <c r="L25" s="611">
        <v>43</v>
      </c>
      <c r="M25" s="613">
        <v>12820</v>
      </c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495" t="s">
        <v>56</v>
      </c>
      <c r="AB25" s="631" t="s">
        <v>240</v>
      </c>
      <c r="AC25" s="496"/>
      <c r="AD25" s="497" t="s">
        <v>135</v>
      </c>
      <c r="AE25" s="383" t="s">
        <v>96</v>
      </c>
      <c r="AF25" s="384" t="s">
        <v>0</v>
      </c>
      <c r="AG25" s="385" t="s">
        <v>0</v>
      </c>
      <c r="AH25" s="384" t="s">
        <v>0</v>
      </c>
      <c r="AI25" s="386" t="s">
        <v>0</v>
      </c>
      <c r="AJ25" s="384" t="s">
        <v>0</v>
      </c>
      <c r="AK25" s="386" t="s">
        <v>0</v>
      </c>
      <c r="AL25" s="384" t="s">
        <v>0</v>
      </c>
      <c r="AM25" s="387" t="s">
        <v>0</v>
      </c>
    </row>
    <row r="26" spans="1:39" ht="28.8" x14ac:dyDescent="0.2">
      <c r="A26" s="499"/>
      <c r="B26" s="531" t="s">
        <v>246</v>
      </c>
      <c r="C26" s="501"/>
      <c r="D26" s="506" t="s">
        <v>243</v>
      </c>
      <c r="E26" s="503" t="s">
        <v>95</v>
      </c>
      <c r="F26" s="672">
        <v>0.03</v>
      </c>
      <c r="G26" s="673">
        <v>3</v>
      </c>
      <c r="H26" s="621">
        <v>1</v>
      </c>
      <c r="I26" s="622">
        <v>287</v>
      </c>
      <c r="J26" s="672">
        <v>17</v>
      </c>
      <c r="K26" s="679">
        <v>6118</v>
      </c>
      <c r="L26" s="621">
        <v>13</v>
      </c>
      <c r="M26" s="623">
        <v>4843</v>
      </c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499"/>
      <c r="AB26" s="531" t="s">
        <v>246</v>
      </c>
      <c r="AC26" s="501"/>
      <c r="AD26" s="506" t="s">
        <v>243</v>
      </c>
      <c r="AE26" s="388" t="s">
        <v>96</v>
      </c>
      <c r="AF26" s="389"/>
      <c r="AG26" s="394"/>
      <c r="AH26" s="393"/>
      <c r="AI26" s="395"/>
      <c r="AJ26" s="393"/>
      <c r="AK26" s="395"/>
      <c r="AL26" s="393"/>
      <c r="AM26" s="396"/>
    </row>
    <row r="27" spans="1:39" ht="28.8" x14ac:dyDescent="0.2">
      <c r="A27" s="499"/>
      <c r="B27" s="532" t="s">
        <v>261</v>
      </c>
      <c r="C27" s="501"/>
      <c r="D27" s="516" t="s">
        <v>244</v>
      </c>
      <c r="E27" s="503" t="s">
        <v>95</v>
      </c>
      <c r="F27" s="670">
        <v>1</v>
      </c>
      <c r="G27" s="671">
        <v>81</v>
      </c>
      <c r="H27" s="614">
        <v>0</v>
      </c>
      <c r="I27" s="615">
        <v>0</v>
      </c>
      <c r="J27" s="670">
        <v>0.7</v>
      </c>
      <c r="K27" s="678">
        <v>131</v>
      </c>
      <c r="L27" s="614">
        <v>1.4</v>
      </c>
      <c r="M27" s="616">
        <v>97</v>
      </c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499"/>
      <c r="AB27" s="532" t="s">
        <v>261</v>
      </c>
      <c r="AC27" s="501"/>
      <c r="AD27" s="516" t="s">
        <v>244</v>
      </c>
      <c r="AE27" s="388" t="s">
        <v>96</v>
      </c>
      <c r="AF27" s="389"/>
      <c r="AG27" s="390"/>
      <c r="AH27" s="389"/>
      <c r="AI27" s="391"/>
      <c r="AJ27" s="389"/>
      <c r="AK27" s="391"/>
      <c r="AL27" s="389"/>
      <c r="AM27" s="392"/>
    </row>
    <row r="28" spans="1:39" ht="17.399999999999999" x14ac:dyDescent="0.2">
      <c r="A28" s="499"/>
      <c r="B28" s="532" t="s">
        <v>247</v>
      </c>
      <c r="C28" s="501"/>
      <c r="D28" s="504" t="s">
        <v>245</v>
      </c>
      <c r="E28" s="503" t="s">
        <v>95</v>
      </c>
      <c r="F28" s="672">
        <v>0</v>
      </c>
      <c r="G28" s="673">
        <v>0</v>
      </c>
      <c r="H28" s="621">
        <v>0</v>
      </c>
      <c r="I28" s="622">
        <v>0</v>
      </c>
      <c r="J28" s="672">
        <v>0.3</v>
      </c>
      <c r="K28" s="679">
        <v>31</v>
      </c>
      <c r="L28" s="621">
        <v>0.8</v>
      </c>
      <c r="M28" s="623">
        <v>104</v>
      </c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499"/>
      <c r="AB28" s="532" t="s">
        <v>247</v>
      </c>
      <c r="AC28" s="501"/>
      <c r="AD28" s="504" t="s">
        <v>245</v>
      </c>
      <c r="AE28" s="388" t="s">
        <v>96</v>
      </c>
      <c r="AF28" s="389" t="str">
        <f>IF(AND(ISNUMBER(F28),ISNUMBER(F29),ISNUMBER(F30)),IF((F29+F30)&gt;=F28,"subitems as large as total",""),"incomplete data")</f>
        <v>subitems as large as total</v>
      </c>
      <c r="AG28" s="394" t="str">
        <f t="shared" ref="AG28:AM28" si="3">IF(AND(ISNUMBER(G28),ISNUMBER(G29),ISNUMBER(G30)),IF((G29+G30)&gt;=G28,"subitems as large as total",""),"incomplete data")</f>
        <v>subitems as large as total</v>
      </c>
      <c r="AH28" s="393" t="str">
        <f t="shared" si="3"/>
        <v>subitems as large as total</v>
      </c>
      <c r="AI28" s="395" t="str">
        <f t="shared" si="3"/>
        <v>subitems as large as total</v>
      </c>
      <c r="AJ28" s="393" t="str">
        <f t="shared" si="3"/>
        <v>subitems as large as total</v>
      </c>
      <c r="AK28" s="395" t="str">
        <f t="shared" si="3"/>
        <v>subitems as large as total</v>
      </c>
      <c r="AL28" s="393" t="str">
        <f t="shared" si="3"/>
        <v>subitems as large as total</v>
      </c>
      <c r="AM28" s="396" t="str">
        <f t="shared" si="3"/>
        <v>subitems as large as total</v>
      </c>
    </row>
    <row r="29" spans="1:39" ht="17.399999999999999" x14ac:dyDescent="0.2">
      <c r="A29" s="499"/>
      <c r="B29" s="512" t="s">
        <v>232</v>
      </c>
      <c r="C29" s="513" t="s">
        <v>242</v>
      </c>
      <c r="D29" s="514" t="s">
        <v>87</v>
      </c>
      <c r="E29" s="503" t="s">
        <v>95</v>
      </c>
      <c r="F29" s="617">
        <v>0</v>
      </c>
      <c r="G29" s="619">
        <v>0</v>
      </c>
      <c r="H29" s="617">
        <v>0</v>
      </c>
      <c r="I29" s="619">
        <v>0</v>
      </c>
      <c r="J29" s="617">
        <v>0</v>
      </c>
      <c r="K29" s="620">
        <v>0</v>
      </c>
      <c r="L29" s="617">
        <v>0</v>
      </c>
      <c r="M29" s="620">
        <v>0</v>
      </c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499"/>
      <c r="AB29" s="512" t="s">
        <v>232</v>
      </c>
      <c r="AC29" s="513" t="s">
        <v>242</v>
      </c>
      <c r="AD29" s="514" t="s">
        <v>87</v>
      </c>
      <c r="AE29" s="388" t="s">
        <v>96</v>
      </c>
      <c r="AF29" s="393"/>
      <c r="AG29" s="394"/>
      <c r="AH29" s="393"/>
      <c r="AI29" s="395"/>
      <c r="AJ29" s="393"/>
      <c r="AK29" s="395"/>
      <c r="AL29" s="393"/>
      <c r="AM29" s="396"/>
    </row>
    <row r="30" spans="1:39" ht="43.2" x14ac:dyDescent="0.2">
      <c r="A30" s="499"/>
      <c r="B30" s="511"/>
      <c r="C30" s="533" t="s">
        <v>262</v>
      </c>
      <c r="D30" s="515" t="s">
        <v>88</v>
      </c>
      <c r="E30" s="507" t="s">
        <v>95</v>
      </c>
      <c r="F30" s="617">
        <v>0</v>
      </c>
      <c r="G30" s="619">
        <v>0</v>
      </c>
      <c r="H30" s="617">
        <v>0</v>
      </c>
      <c r="I30" s="619">
        <v>0</v>
      </c>
      <c r="J30" s="617">
        <v>0.3</v>
      </c>
      <c r="K30" s="620">
        <v>31</v>
      </c>
      <c r="L30" s="617">
        <v>0.8</v>
      </c>
      <c r="M30" s="620">
        <v>104</v>
      </c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499"/>
      <c r="AB30" s="511"/>
      <c r="AC30" s="533" t="s">
        <v>262</v>
      </c>
      <c r="AD30" s="515" t="s">
        <v>88</v>
      </c>
      <c r="AE30" s="397" t="s">
        <v>96</v>
      </c>
      <c r="AF30" s="393"/>
      <c r="AG30" s="394"/>
      <c r="AH30" s="393"/>
      <c r="AI30" s="395"/>
      <c r="AJ30" s="393"/>
      <c r="AK30" s="395"/>
      <c r="AL30" s="393"/>
      <c r="AM30" s="396"/>
    </row>
    <row r="31" spans="1:39" ht="28.8" x14ac:dyDescent="0.2">
      <c r="A31" s="499"/>
      <c r="B31" s="530" t="s">
        <v>263</v>
      </c>
      <c r="C31" s="513"/>
      <c r="D31" s="516" t="s">
        <v>248</v>
      </c>
      <c r="E31" s="507" t="s">
        <v>95</v>
      </c>
      <c r="F31" s="674">
        <v>27</v>
      </c>
      <c r="G31" s="675">
        <v>2090</v>
      </c>
      <c r="H31" s="624">
        <v>47</v>
      </c>
      <c r="I31" s="625">
        <v>2463</v>
      </c>
      <c r="J31" s="674">
        <v>0.8</v>
      </c>
      <c r="K31" s="680">
        <v>333</v>
      </c>
      <c r="L31" s="624">
        <v>0.7</v>
      </c>
      <c r="M31" s="626">
        <v>188</v>
      </c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499"/>
      <c r="AB31" s="530" t="s">
        <v>263</v>
      </c>
      <c r="AC31" s="513"/>
      <c r="AD31" s="516" t="s">
        <v>248</v>
      </c>
      <c r="AE31" s="397" t="s">
        <v>96</v>
      </c>
      <c r="AF31" s="393"/>
      <c r="AG31" s="394"/>
      <c r="AH31" s="393"/>
      <c r="AI31" s="395"/>
      <c r="AJ31" s="393"/>
      <c r="AK31" s="395"/>
      <c r="AL31" s="393"/>
      <c r="AM31" s="396"/>
    </row>
    <row r="32" spans="1:39" ht="28.8" x14ac:dyDescent="0.2">
      <c r="A32" s="517"/>
      <c r="B32" s="534" t="s">
        <v>264</v>
      </c>
      <c r="C32" s="513"/>
      <c r="D32" s="516" t="s">
        <v>249</v>
      </c>
      <c r="E32" s="507" t="s">
        <v>95</v>
      </c>
      <c r="F32" s="674">
        <v>0</v>
      </c>
      <c r="G32" s="675">
        <v>0</v>
      </c>
      <c r="H32" s="624">
        <v>0</v>
      </c>
      <c r="I32" s="625">
        <v>0</v>
      </c>
      <c r="J32" s="674">
        <v>0</v>
      </c>
      <c r="K32" s="680">
        <v>0</v>
      </c>
      <c r="L32" s="624">
        <v>0</v>
      </c>
      <c r="M32" s="626">
        <v>0</v>
      </c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517"/>
      <c r="AB32" s="534" t="s">
        <v>264</v>
      </c>
      <c r="AC32" s="513"/>
      <c r="AD32" s="516" t="s">
        <v>249</v>
      </c>
      <c r="AE32" s="397" t="s">
        <v>96</v>
      </c>
      <c r="AF32" s="393"/>
      <c r="AG32" s="394"/>
      <c r="AH32" s="393"/>
      <c r="AI32" s="395"/>
      <c r="AJ32" s="393"/>
      <c r="AK32" s="395"/>
      <c r="AL32" s="393"/>
      <c r="AM32" s="396"/>
    </row>
    <row r="33" spans="1:39" ht="28.8" x14ac:dyDescent="0.2">
      <c r="A33" s="632" t="s">
        <v>168</v>
      </c>
      <c r="B33" s="633" t="s">
        <v>217</v>
      </c>
      <c r="C33" s="518"/>
      <c r="D33" s="519" t="s">
        <v>75</v>
      </c>
      <c r="E33" s="498" t="s">
        <v>71</v>
      </c>
      <c r="F33" s="611">
        <v>252</v>
      </c>
      <c r="G33" s="612">
        <v>42836</v>
      </c>
      <c r="H33" s="52">
        <v>259</v>
      </c>
      <c r="I33" s="54">
        <v>41738</v>
      </c>
      <c r="J33" s="611">
        <v>3</v>
      </c>
      <c r="K33" s="613">
        <v>803</v>
      </c>
      <c r="L33" s="52">
        <v>4</v>
      </c>
      <c r="M33" s="159">
        <v>794</v>
      </c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632" t="s">
        <v>168</v>
      </c>
      <c r="AB33" s="633" t="s">
        <v>217</v>
      </c>
      <c r="AC33" s="518"/>
      <c r="AD33" s="519" t="s">
        <v>75</v>
      </c>
      <c r="AE33" s="383" t="s">
        <v>92</v>
      </c>
      <c r="AF33" s="384" t="s">
        <v>0</v>
      </c>
      <c r="AG33" s="386" t="s">
        <v>0</v>
      </c>
      <c r="AH33" s="384" t="s">
        <v>0</v>
      </c>
      <c r="AI33" s="386" t="s">
        <v>0</v>
      </c>
      <c r="AJ33" s="384" t="s">
        <v>0</v>
      </c>
      <c r="AK33" s="386" t="s">
        <v>0</v>
      </c>
      <c r="AL33" s="384" t="s">
        <v>0</v>
      </c>
      <c r="AM33" s="387" t="s">
        <v>0</v>
      </c>
    </row>
    <row r="34" spans="1:39" ht="17.399999999999999" x14ac:dyDescent="0.2">
      <c r="A34" s="499"/>
      <c r="B34" s="520" t="s">
        <v>265</v>
      </c>
      <c r="C34" s="512"/>
      <c r="D34" s="504" t="s">
        <v>227</v>
      </c>
      <c r="E34" s="503" t="s">
        <v>71</v>
      </c>
      <c r="F34" s="672">
        <v>219</v>
      </c>
      <c r="G34" s="673">
        <v>36609</v>
      </c>
      <c r="H34" s="621">
        <v>222</v>
      </c>
      <c r="I34" s="622">
        <v>35660</v>
      </c>
      <c r="J34" s="672">
        <v>0.8</v>
      </c>
      <c r="K34" s="679">
        <v>163</v>
      </c>
      <c r="L34" s="621">
        <v>2</v>
      </c>
      <c r="M34" s="623">
        <v>396</v>
      </c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499"/>
      <c r="AB34" s="520" t="s">
        <v>265</v>
      </c>
      <c r="AC34" s="512"/>
      <c r="AD34" s="504" t="s">
        <v>227</v>
      </c>
      <c r="AE34" s="388" t="s">
        <v>92</v>
      </c>
      <c r="AF34" s="393"/>
      <c r="AG34" s="395"/>
      <c r="AH34" s="393"/>
      <c r="AI34" s="395"/>
      <c r="AJ34" s="393"/>
      <c r="AK34" s="395"/>
      <c r="AL34" s="393"/>
      <c r="AM34" s="396"/>
    </row>
    <row r="35" spans="1:39" ht="17.399999999999999" x14ac:dyDescent="0.2">
      <c r="A35" s="499"/>
      <c r="B35" s="520" t="s">
        <v>266</v>
      </c>
      <c r="C35" s="511"/>
      <c r="D35" s="521" t="s">
        <v>228</v>
      </c>
      <c r="E35" s="522" t="s">
        <v>71</v>
      </c>
      <c r="F35" s="670">
        <v>3</v>
      </c>
      <c r="G35" s="671">
        <v>714</v>
      </c>
      <c r="H35" s="614">
        <v>5</v>
      </c>
      <c r="I35" s="615">
        <v>837</v>
      </c>
      <c r="J35" s="670">
        <v>1</v>
      </c>
      <c r="K35" s="678">
        <v>117</v>
      </c>
      <c r="L35" s="614">
        <v>0.5</v>
      </c>
      <c r="M35" s="616">
        <v>85</v>
      </c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499"/>
      <c r="AB35" s="520" t="s">
        <v>266</v>
      </c>
      <c r="AC35" s="511"/>
      <c r="AD35" s="521" t="s">
        <v>228</v>
      </c>
      <c r="AE35" s="398" t="s">
        <v>92</v>
      </c>
      <c r="AF35" s="389"/>
      <c r="AG35" s="391"/>
      <c r="AH35" s="389"/>
      <c r="AI35" s="391"/>
      <c r="AJ35" s="389"/>
      <c r="AK35" s="391"/>
      <c r="AL35" s="389"/>
      <c r="AM35" s="392"/>
    </row>
    <row r="36" spans="1:39" ht="55.5" customHeight="1" x14ac:dyDescent="0.2">
      <c r="A36" s="495" t="s">
        <v>169</v>
      </c>
      <c r="B36" s="535" t="s">
        <v>218</v>
      </c>
      <c r="C36" s="523"/>
      <c r="D36" s="497" t="s">
        <v>76</v>
      </c>
      <c r="E36" s="498" t="s">
        <v>71</v>
      </c>
      <c r="F36" s="611">
        <v>46</v>
      </c>
      <c r="G36" s="612">
        <v>23162</v>
      </c>
      <c r="H36" s="52">
        <v>67</v>
      </c>
      <c r="I36" s="54">
        <v>21967</v>
      </c>
      <c r="J36" s="611">
        <v>231</v>
      </c>
      <c r="K36" s="613">
        <v>89649</v>
      </c>
      <c r="L36" s="52">
        <v>253</v>
      </c>
      <c r="M36" s="159">
        <v>75367</v>
      </c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495" t="s">
        <v>169</v>
      </c>
      <c r="AB36" s="535" t="s">
        <v>218</v>
      </c>
      <c r="AC36" s="523"/>
      <c r="AD36" s="497" t="s">
        <v>76</v>
      </c>
      <c r="AE36" s="383" t="s">
        <v>92</v>
      </c>
      <c r="AF36" s="384" t="s">
        <v>0</v>
      </c>
      <c r="AG36" s="386" t="s">
        <v>0</v>
      </c>
      <c r="AH36" s="384" t="s">
        <v>0</v>
      </c>
      <c r="AI36" s="386" t="s">
        <v>0</v>
      </c>
      <c r="AJ36" s="384" t="s">
        <v>0</v>
      </c>
      <c r="AK36" s="386" t="s">
        <v>0</v>
      </c>
      <c r="AL36" s="384" t="s">
        <v>0</v>
      </c>
      <c r="AM36" s="387" t="s">
        <v>0</v>
      </c>
    </row>
    <row r="37" spans="1:39" ht="17.399999999999999" x14ac:dyDescent="0.2">
      <c r="A37" s="499"/>
      <c r="B37" s="520" t="s">
        <v>267</v>
      </c>
      <c r="C37" s="512"/>
      <c r="D37" s="504" t="s">
        <v>223</v>
      </c>
      <c r="E37" s="503" t="s">
        <v>71</v>
      </c>
      <c r="F37" s="670">
        <v>21</v>
      </c>
      <c r="G37" s="671">
        <v>12048</v>
      </c>
      <c r="H37" s="614">
        <v>33</v>
      </c>
      <c r="I37" s="615">
        <v>11253</v>
      </c>
      <c r="J37" s="670">
        <v>55</v>
      </c>
      <c r="K37" s="678">
        <v>25724</v>
      </c>
      <c r="L37" s="614">
        <v>49</v>
      </c>
      <c r="M37" s="616">
        <v>21771</v>
      </c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499"/>
      <c r="AB37" s="520" t="s">
        <v>267</v>
      </c>
      <c r="AC37" s="512"/>
      <c r="AD37" s="504" t="s">
        <v>223</v>
      </c>
      <c r="AE37" s="388" t="s">
        <v>92</v>
      </c>
      <c r="AF37" s="389"/>
      <c r="AG37" s="391"/>
      <c r="AH37" s="389"/>
      <c r="AI37" s="391"/>
      <c r="AJ37" s="389"/>
      <c r="AK37" s="391"/>
      <c r="AL37" s="389"/>
      <c r="AM37" s="392"/>
    </row>
    <row r="38" spans="1:39" ht="17.399999999999999" x14ac:dyDescent="0.2">
      <c r="A38" s="499"/>
      <c r="B38" s="520" t="s">
        <v>268</v>
      </c>
      <c r="C38" s="512"/>
      <c r="D38" s="504" t="s">
        <v>224</v>
      </c>
      <c r="E38" s="503" t="s">
        <v>71</v>
      </c>
      <c r="F38" s="670">
        <v>4</v>
      </c>
      <c r="G38" s="671">
        <v>1137</v>
      </c>
      <c r="H38" s="614">
        <v>4</v>
      </c>
      <c r="I38" s="615">
        <v>978</v>
      </c>
      <c r="J38" s="670">
        <v>129</v>
      </c>
      <c r="K38" s="678">
        <v>44968</v>
      </c>
      <c r="L38" s="614">
        <v>145</v>
      </c>
      <c r="M38" s="616">
        <v>44942</v>
      </c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499"/>
      <c r="AB38" s="520" t="s">
        <v>268</v>
      </c>
      <c r="AC38" s="512"/>
      <c r="AD38" s="504" t="s">
        <v>224</v>
      </c>
      <c r="AE38" s="388" t="s">
        <v>92</v>
      </c>
      <c r="AF38" s="389"/>
      <c r="AG38" s="391"/>
      <c r="AH38" s="389"/>
      <c r="AI38" s="391"/>
      <c r="AJ38" s="389"/>
      <c r="AK38" s="391"/>
      <c r="AL38" s="389"/>
      <c r="AM38" s="392"/>
    </row>
    <row r="39" spans="1:39" ht="17.399999999999999" x14ac:dyDescent="0.2">
      <c r="A39" s="499"/>
      <c r="B39" s="520" t="s">
        <v>269</v>
      </c>
      <c r="C39" s="512"/>
      <c r="D39" s="504" t="s">
        <v>229</v>
      </c>
      <c r="E39" s="503" t="s">
        <v>71</v>
      </c>
      <c r="F39" s="670">
        <v>0.01</v>
      </c>
      <c r="G39" s="671">
        <v>36</v>
      </c>
      <c r="H39" s="614">
        <v>0.01</v>
      </c>
      <c r="I39" s="615">
        <v>15</v>
      </c>
      <c r="J39" s="670">
        <v>1</v>
      </c>
      <c r="K39" s="678">
        <v>423</v>
      </c>
      <c r="L39" s="614">
        <v>0.2</v>
      </c>
      <c r="M39" s="616">
        <v>223</v>
      </c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499"/>
      <c r="AB39" s="520" t="s">
        <v>269</v>
      </c>
      <c r="AC39" s="512"/>
      <c r="AD39" s="504" t="s">
        <v>229</v>
      </c>
      <c r="AE39" s="388" t="s">
        <v>92</v>
      </c>
      <c r="AF39" s="389"/>
      <c r="AG39" s="391"/>
      <c r="AH39" s="389"/>
      <c r="AI39" s="391"/>
      <c r="AJ39" s="389"/>
      <c r="AK39" s="391"/>
      <c r="AL39" s="389"/>
      <c r="AM39" s="392"/>
    </row>
    <row r="40" spans="1:39" ht="17.399999999999999" x14ac:dyDescent="0.2">
      <c r="A40" s="499"/>
      <c r="B40" s="520" t="s">
        <v>270</v>
      </c>
      <c r="C40" s="512"/>
      <c r="D40" s="504" t="s">
        <v>230</v>
      </c>
      <c r="E40" s="503" t="s">
        <v>71</v>
      </c>
      <c r="F40" s="670">
        <v>0</v>
      </c>
      <c r="G40" s="671">
        <v>0</v>
      </c>
      <c r="H40" s="614">
        <v>0</v>
      </c>
      <c r="I40" s="615">
        <v>0</v>
      </c>
      <c r="J40" s="670">
        <v>0.1</v>
      </c>
      <c r="K40" s="678">
        <v>82</v>
      </c>
      <c r="L40" s="614">
        <v>0.04</v>
      </c>
      <c r="M40" s="616">
        <v>24</v>
      </c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499"/>
      <c r="AB40" s="520" t="s">
        <v>270</v>
      </c>
      <c r="AC40" s="512"/>
      <c r="AD40" s="504" t="s">
        <v>230</v>
      </c>
      <c r="AE40" s="388" t="s">
        <v>92</v>
      </c>
      <c r="AF40" s="389"/>
      <c r="AG40" s="391"/>
      <c r="AH40" s="389"/>
      <c r="AI40" s="391"/>
      <c r="AJ40" s="389"/>
      <c r="AK40" s="391"/>
      <c r="AL40" s="389"/>
      <c r="AM40" s="392"/>
    </row>
    <row r="41" spans="1:39" ht="17.399999999999999" x14ac:dyDescent="0.2">
      <c r="A41" s="499"/>
      <c r="B41" s="520" t="s">
        <v>271</v>
      </c>
      <c r="C41" s="512"/>
      <c r="D41" s="504" t="s">
        <v>231</v>
      </c>
      <c r="E41" s="503" t="s">
        <v>71</v>
      </c>
      <c r="F41" s="670">
        <v>4</v>
      </c>
      <c r="G41" s="671">
        <v>1961</v>
      </c>
      <c r="H41" s="614">
        <v>4</v>
      </c>
      <c r="I41" s="615">
        <v>1571</v>
      </c>
      <c r="J41" s="670">
        <v>6</v>
      </c>
      <c r="K41" s="678">
        <v>2516</v>
      </c>
      <c r="L41" s="614">
        <v>4</v>
      </c>
      <c r="M41" s="616">
        <v>1836</v>
      </c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499"/>
      <c r="AB41" s="520" t="s">
        <v>271</v>
      </c>
      <c r="AC41" s="512"/>
      <c r="AD41" s="504" t="s">
        <v>231</v>
      </c>
      <c r="AE41" s="388" t="s">
        <v>92</v>
      </c>
      <c r="AF41" s="389"/>
      <c r="AG41" s="391"/>
      <c r="AH41" s="389"/>
      <c r="AI41" s="391"/>
      <c r="AJ41" s="389"/>
      <c r="AK41" s="391"/>
      <c r="AL41" s="389"/>
      <c r="AM41" s="392"/>
    </row>
    <row r="42" spans="1:39" ht="17.399999999999999" x14ac:dyDescent="0.2">
      <c r="A42" s="499"/>
      <c r="B42" s="520" t="s">
        <v>272</v>
      </c>
      <c r="C42" s="512"/>
      <c r="D42" s="524" t="s">
        <v>226</v>
      </c>
      <c r="E42" s="503" t="s">
        <v>71</v>
      </c>
      <c r="F42" s="672">
        <v>4</v>
      </c>
      <c r="G42" s="673">
        <v>664</v>
      </c>
      <c r="H42" s="621">
        <v>7</v>
      </c>
      <c r="I42" s="622">
        <v>1053</v>
      </c>
      <c r="J42" s="672">
        <v>23</v>
      </c>
      <c r="K42" s="679">
        <v>5616</v>
      </c>
      <c r="L42" s="621">
        <v>24</v>
      </c>
      <c r="M42" s="623">
        <v>5478</v>
      </c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499"/>
      <c r="AB42" s="520" t="s">
        <v>272</v>
      </c>
      <c r="AC42" s="512"/>
      <c r="AD42" s="524" t="s">
        <v>226</v>
      </c>
      <c r="AE42" s="388" t="s">
        <v>92</v>
      </c>
      <c r="AF42" s="393"/>
      <c r="AG42" s="395"/>
      <c r="AH42" s="393"/>
      <c r="AI42" s="395"/>
      <c r="AJ42" s="393"/>
      <c r="AK42" s="395"/>
      <c r="AL42" s="393"/>
      <c r="AM42" s="396"/>
    </row>
    <row r="43" spans="1:39" ht="18" thickBot="1" x14ac:dyDescent="0.25">
      <c r="A43" s="525"/>
      <c r="B43" s="526" t="s">
        <v>273</v>
      </c>
      <c r="C43" s="527"/>
      <c r="D43" s="528" t="s">
        <v>225</v>
      </c>
      <c r="E43" s="529" t="s">
        <v>71</v>
      </c>
      <c r="F43" s="676">
        <v>0.01</v>
      </c>
      <c r="G43" s="677">
        <v>35</v>
      </c>
      <c r="H43" s="627">
        <v>0.2</v>
      </c>
      <c r="I43" s="628">
        <v>84</v>
      </c>
      <c r="J43" s="676">
        <v>0.01</v>
      </c>
      <c r="K43" s="681">
        <v>21</v>
      </c>
      <c r="L43" s="627">
        <v>0.2</v>
      </c>
      <c r="M43" s="629">
        <v>164</v>
      </c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525"/>
      <c r="AB43" s="526" t="s">
        <v>273</v>
      </c>
      <c r="AC43" s="527"/>
      <c r="AD43" s="528" t="s">
        <v>225</v>
      </c>
      <c r="AE43" s="399" t="s">
        <v>92</v>
      </c>
      <c r="AF43" s="400"/>
      <c r="AG43" s="401"/>
      <c r="AH43" s="400"/>
      <c r="AI43" s="401"/>
      <c r="AJ43" s="400"/>
      <c r="AK43" s="401"/>
      <c r="AL43" s="400"/>
      <c r="AM43" s="402"/>
    </row>
    <row r="44" spans="1:39" ht="18.75" customHeight="1" x14ac:dyDescent="0.3">
      <c r="A44" s="403" t="s">
        <v>89</v>
      </c>
      <c r="B44" s="403"/>
      <c r="C44" s="403"/>
      <c r="D44" s="404"/>
      <c r="E44" s="404"/>
      <c r="F44" s="405"/>
      <c r="G44" s="405"/>
      <c r="H44" s="405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</row>
    <row r="45" spans="1:39" ht="18" customHeight="1" x14ac:dyDescent="0.3">
      <c r="A45" s="353" t="s">
        <v>274</v>
      </c>
      <c r="B45" s="353"/>
      <c r="C45" s="353"/>
      <c r="D45" s="315"/>
      <c r="E45" s="315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</row>
    <row r="46" spans="1:39" ht="15.6" x14ac:dyDescent="0.3">
      <c r="A46" s="353" t="s">
        <v>90</v>
      </c>
      <c r="B46" s="353"/>
      <c r="C46" s="353"/>
      <c r="D46" s="315"/>
      <c r="E46" s="315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</row>
    <row r="47" spans="1:39" ht="20.25" customHeight="1" x14ac:dyDescent="0.3">
      <c r="A47" s="414" t="s">
        <v>97</v>
      </c>
      <c r="B47" s="353"/>
      <c r="C47" s="353"/>
      <c r="D47" s="315"/>
      <c r="E47" s="315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</row>
    <row r="48" spans="1:39" ht="15.6" x14ac:dyDescent="0.3">
      <c r="A48" s="353"/>
      <c r="B48" s="353"/>
      <c r="C48" s="353"/>
      <c r="D48" s="315"/>
      <c r="E48" s="315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</row>
    <row r="49" spans="1:39" ht="15.6" x14ac:dyDescent="0.3">
      <c r="A49" s="353"/>
      <c r="B49" s="353"/>
      <c r="C49" s="353"/>
      <c r="D49" s="315"/>
      <c r="E49" s="315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</row>
  </sheetData>
  <sheetProtection sheet="1" objects="1" scenarios="1"/>
  <mergeCells count="26">
    <mergeCell ref="I2:J2"/>
    <mergeCell ref="L2:M2"/>
    <mergeCell ref="H3:J3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48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horizontalDpi="300" verticalDpi="300" r:id="rId1"/>
  <headerFooter alignWithMargins="0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3" ma:contentTypeDescription="Create a new document." ma:contentTypeScope="" ma:versionID="ac8be5ce64156f72bdf8b4ac74629ff8">
  <xsd:schema xmlns:xsd="http://www.w3.org/2001/XMLSchema" xmlns:xs="http://www.w3.org/2001/XMLSchema" xmlns:p="http://schemas.microsoft.com/office/2006/metadata/properties" xmlns:ns2="247b320a-10fd-4c85-93bc-332cc366a8d9" xmlns:ns3="66073966-ae8e-4b5b-b7e0-a4f858c07b7b" targetNamespace="http://schemas.microsoft.com/office/2006/metadata/properties" ma:root="true" ma:fieldsID="19191d68eb62796bc12214b33be89419" ns2:_="" ns3:_="">
    <xsd:import namespace="247b320a-10fd-4c85-93bc-332cc366a8d9"/>
    <xsd:import namespace="66073966-ae8e-4b5b-b7e0-a4f858c07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274F75-B3CE-4795-AC8B-1BFF8FB18FA5}"/>
</file>

<file path=customXml/itemProps2.xml><?xml version="1.0" encoding="utf-8"?>
<ds:datastoreItem xmlns:ds="http://schemas.openxmlformats.org/officeDocument/2006/customXml" ds:itemID="{1E828D1C-8E31-4550-9EFC-187303720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87C79-F741-4A30-AD23-08A7676F32F4}">
  <ds:schemaRefs>
    <ds:schemaRef ds:uri="8c2680b1-8717-4e17-af8a-c3c5948a3503"/>
    <ds:schemaRef ds:uri="http://purl.org/dc/terms/"/>
    <ds:schemaRef ds:uri="3c9ac98d-36e3-464e-9a3d-571690e2b8c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JQ1|Primary Products|Production</vt:lpstr>
      <vt:lpstr>JQ2 | Primary Products | Trade</vt:lpstr>
      <vt:lpstr>JQ3 | Secondary Products| Trade</vt:lpstr>
      <vt:lpstr>ECE-EU | Species | Trade</vt:lpstr>
      <vt:lpstr>'ECE-EU | Species | Trade'!Print_Area</vt:lpstr>
      <vt:lpstr>'JQ1|Primary Products|Production'!Print_Area</vt:lpstr>
      <vt:lpstr>'JQ2 | Primary Products | Trade'!Print_Area</vt:lpstr>
      <vt:lpstr>'JQ3 | Secondary Products| Trade'!Print_Area</vt:lpstr>
      <vt:lpstr>'JQ1|Primary Products|Production'!Print_Titles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anonymous peer</cp:lastModifiedBy>
  <cp:lastPrinted>2020-05-11T07:24:28Z</cp:lastPrinted>
  <dcterms:created xsi:type="dcterms:W3CDTF">1998-09-16T16:39:33Z</dcterms:created>
  <dcterms:modified xsi:type="dcterms:W3CDTF">2021-05-04T22:26:21Z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</Properties>
</file>