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zhuzh\Desktop\UN\2019 Replies\Cleaned file\"/>
    </mc:Choice>
  </mc:AlternateContent>
  <xr:revisionPtr revIDLastSave="0" documentId="13_ncr:1_{65CFE173-14DD-4235-9519-920C74A59184}" xr6:coauthVersionLast="46" xr6:coauthVersionMax="46" xr10:uidLastSave="{00000000-0000-0000-0000-000000000000}"/>
  <bookViews>
    <workbookView xWindow="-108" yWindow="-108" windowWidth="23256" windowHeight="12576" tabRatio="930" activeTab="3" xr2:uid="{00000000-000D-0000-FFFF-FFFF00000000}"/>
  </bookViews>
  <sheets>
    <sheet name="JQ1|Primary Products|Produce" sheetId="59" r:id="rId1"/>
    <sheet name="JQ2 | Primary Products | Trade" sheetId="56" r:id="rId2"/>
    <sheet name="JQ3 | Secondary Products| Trade" sheetId="57" r:id="rId3"/>
    <sheet name="ECE-EU | Species | Trade" sheetId="58" r:id="rId4"/>
  </sheets>
  <externalReferences>
    <externalReference r:id="rId5"/>
  </externalReferences>
  <definedNames>
    <definedName name="_xlnm.Print_Area" localSheetId="3">'ECE-EU | Species | Trade'!$A$2:$R$43</definedName>
    <definedName name="_xlnm.Print_Area" localSheetId="0">'JQ1|Primary Products|Produce'!$A$1:$E$87</definedName>
    <definedName name="_xlnm.Print_Area" localSheetId="1">'JQ2 | Primary Products | Trade'!$A$2:$O$87</definedName>
    <definedName name="_xlnm.Print_Area" localSheetId="2">'JQ3 | Secondary Products| Trade'!$A$2:$F$50</definedName>
    <definedName name="_xlnm.Print_Titles" localSheetId="0">'JQ1|Primary Products|Produce'!$1:$11</definedName>
    <definedName name="Z_E59B5840_EF58_11D3_B672_B1E0953C1B26_.wvu.PrintArea" localSheetId="0" hidden="1">'JQ1|Primary Products|Produce'!$A$1:$E$81</definedName>
    <definedName name="Z_E59B5840_EF58_11D3_B672_B1E0953C1B26_.wvu.PrintArea" localSheetId="1" hidden="1">'JQ2 | Primary Products | Trade'!$A$2:$O$70</definedName>
    <definedName name="Z_E59B5840_EF58_11D3_B672_B1E0953C1B26_.wvu.PrintTitles" localSheetId="0" hidden="1">'JQ1|Primary Products|Produce'!$1:$11</definedName>
    <definedName name="Z_E59B5840_EF58_11D3_B672_B1E0953C1B26_.wvu.Rows" localSheetId="0" hidden="1">'JQ1|Primary Products|Produce'!#REF!</definedName>
  </definedNames>
  <calcPr calcId="191029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1" i="59" l="1"/>
  <c r="H81" i="59"/>
  <c r="I80" i="59"/>
  <c r="H80" i="59"/>
  <c r="I79" i="59"/>
  <c r="H79" i="59"/>
  <c r="I78" i="59"/>
  <c r="H78" i="59"/>
  <c r="I77" i="59"/>
  <c r="H77" i="59"/>
  <c r="L76" i="59"/>
  <c r="K76" i="59"/>
  <c r="I76" i="59"/>
  <c r="H76" i="59"/>
  <c r="I75" i="59"/>
  <c r="H75" i="59"/>
  <c r="I74" i="59"/>
  <c r="H74" i="59"/>
  <c r="I73" i="59"/>
  <c r="H73" i="59"/>
  <c r="I72" i="59"/>
  <c r="H72" i="59"/>
  <c r="I71" i="59"/>
  <c r="H71" i="59"/>
  <c r="L70" i="59"/>
  <c r="K70" i="59"/>
  <c r="I70" i="59"/>
  <c r="H70" i="59"/>
  <c r="L69" i="59"/>
  <c r="K69" i="59"/>
  <c r="I69" i="59"/>
  <c r="H69" i="59"/>
  <c r="I68" i="59"/>
  <c r="H68" i="59"/>
  <c r="I67" i="59"/>
  <c r="H67" i="59"/>
  <c r="I66" i="59"/>
  <c r="H66" i="59"/>
  <c r="L65" i="59"/>
  <c r="K65" i="59"/>
  <c r="I65" i="59"/>
  <c r="H65" i="59"/>
  <c r="I64" i="59"/>
  <c r="H64" i="59"/>
  <c r="I63" i="59"/>
  <c r="H63" i="59"/>
  <c r="I62" i="59"/>
  <c r="H62" i="59"/>
  <c r="I61" i="59"/>
  <c r="H61" i="59"/>
  <c r="L60" i="59"/>
  <c r="K60" i="59"/>
  <c r="I60" i="59"/>
  <c r="H60" i="59"/>
  <c r="I59" i="59"/>
  <c r="H59" i="59"/>
  <c r="L58" i="59"/>
  <c r="K58" i="59"/>
  <c r="I58" i="59"/>
  <c r="H58" i="59"/>
  <c r="I57" i="59"/>
  <c r="H57" i="59"/>
  <c r="I56" i="59"/>
  <c r="H56" i="59"/>
  <c r="I55" i="59"/>
  <c r="H55" i="59"/>
  <c r="L54" i="59"/>
  <c r="K54" i="59"/>
  <c r="I54" i="59"/>
  <c r="H54" i="59"/>
  <c r="L53" i="59"/>
  <c r="K53" i="59"/>
  <c r="I53" i="59"/>
  <c r="H53" i="59"/>
  <c r="I52" i="59"/>
  <c r="H52" i="59"/>
  <c r="L51" i="59"/>
  <c r="K51" i="59"/>
  <c r="I51" i="59"/>
  <c r="H51" i="59"/>
  <c r="I50" i="59"/>
  <c r="H50" i="59"/>
  <c r="I49" i="59"/>
  <c r="H49" i="59"/>
  <c r="L48" i="59"/>
  <c r="K48" i="59"/>
  <c r="I48" i="59"/>
  <c r="H48" i="59"/>
  <c r="L47" i="59"/>
  <c r="K47" i="59"/>
  <c r="I47" i="59"/>
  <c r="H47" i="59"/>
  <c r="I46" i="59"/>
  <c r="H46" i="59"/>
  <c r="I45" i="59"/>
  <c r="H45" i="59"/>
  <c r="I44" i="59"/>
  <c r="H44" i="59"/>
  <c r="L43" i="59"/>
  <c r="K43" i="59"/>
  <c r="I43" i="59"/>
  <c r="H43" i="59"/>
  <c r="L42" i="59"/>
  <c r="K42" i="59"/>
  <c r="I42" i="59"/>
  <c r="H42" i="59"/>
  <c r="I41" i="59"/>
  <c r="H41" i="59"/>
  <c r="I40" i="59"/>
  <c r="H40" i="59"/>
  <c r="L39" i="59"/>
  <c r="K39" i="59"/>
  <c r="I39" i="59"/>
  <c r="H39" i="59"/>
  <c r="I38" i="59"/>
  <c r="H38" i="59"/>
  <c r="I37" i="59"/>
  <c r="H37" i="59"/>
  <c r="L36" i="59"/>
  <c r="K36" i="59"/>
  <c r="I36" i="59"/>
  <c r="H36" i="59"/>
  <c r="I35" i="59"/>
  <c r="H35" i="59"/>
  <c r="I34" i="59"/>
  <c r="H34" i="59"/>
  <c r="I33" i="59"/>
  <c r="H33" i="59"/>
  <c r="L32" i="59"/>
  <c r="K32" i="59"/>
  <c r="I32" i="59"/>
  <c r="H32" i="59"/>
  <c r="I31" i="59"/>
  <c r="H31" i="59"/>
  <c r="I30" i="59"/>
  <c r="I29" i="59"/>
  <c r="H29" i="59"/>
  <c r="I28" i="59"/>
  <c r="H28" i="59"/>
  <c r="L27" i="59"/>
  <c r="K27" i="59"/>
  <c r="I27" i="59"/>
  <c r="H27" i="59"/>
  <c r="I26" i="59"/>
  <c r="H26" i="59"/>
  <c r="I25" i="59"/>
  <c r="H25" i="59"/>
  <c r="L24" i="59"/>
  <c r="K24" i="59"/>
  <c r="I24" i="59"/>
  <c r="H24" i="59"/>
  <c r="I23" i="59"/>
  <c r="H23" i="59"/>
  <c r="I22" i="59"/>
  <c r="H22" i="59"/>
  <c r="T21" i="59"/>
  <c r="S21" i="59"/>
  <c r="L21" i="59"/>
  <c r="K21" i="59"/>
  <c r="I21" i="59"/>
  <c r="H21" i="59"/>
  <c r="T20" i="59"/>
  <c r="S20" i="59"/>
  <c r="I20" i="59"/>
  <c r="H20" i="59"/>
  <c r="T19" i="59"/>
  <c r="S19" i="59"/>
  <c r="L19" i="59"/>
  <c r="K19" i="59"/>
  <c r="I19" i="59"/>
  <c r="H19" i="59"/>
  <c r="T18" i="59"/>
  <c r="S18" i="59"/>
  <c r="U18" i="59" s="1"/>
  <c r="L18" i="59"/>
  <c r="K18" i="59"/>
  <c r="I18" i="59"/>
  <c r="H18" i="59"/>
  <c r="T17" i="59"/>
  <c r="S17" i="59"/>
  <c r="L17" i="59"/>
  <c r="K17" i="59"/>
  <c r="I17" i="59"/>
  <c r="H17" i="59"/>
  <c r="T16" i="59"/>
  <c r="S16" i="59"/>
  <c r="I16" i="59"/>
  <c r="H16" i="59"/>
  <c r="T15" i="59"/>
  <c r="S15" i="59"/>
  <c r="I15" i="59"/>
  <c r="H15" i="59"/>
  <c r="T14" i="59"/>
  <c r="S14" i="59"/>
  <c r="L14" i="59"/>
  <c r="K14" i="59"/>
  <c r="I14" i="59"/>
  <c r="H14" i="59"/>
  <c r="T13" i="59"/>
  <c r="S13" i="59"/>
  <c r="L13" i="59"/>
  <c r="K13" i="59"/>
  <c r="I13" i="59"/>
  <c r="H13" i="59"/>
  <c r="T12" i="59"/>
  <c r="S12" i="59"/>
  <c r="I12" i="59"/>
  <c r="T11" i="59"/>
  <c r="S11" i="59"/>
  <c r="L11" i="59"/>
  <c r="K11" i="59"/>
  <c r="S10" i="59"/>
  <c r="K10" i="59"/>
  <c r="J10" i="59"/>
  <c r="I10" i="59"/>
  <c r="E10" i="59"/>
  <c r="T10" i="59" s="1"/>
  <c r="K1" i="59"/>
  <c r="J1" i="59"/>
  <c r="U13" i="59" l="1"/>
  <c r="U20" i="59"/>
  <c r="U14" i="59"/>
  <c r="U15" i="59"/>
  <c r="U16" i="59"/>
  <c r="U21" i="59"/>
  <c r="U19" i="59"/>
  <c r="U12" i="59"/>
  <c r="U17" i="59"/>
  <c r="S22" i="59"/>
  <c r="S23" i="59" s="1"/>
  <c r="U11" i="59"/>
  <c r="T22" i="59"/>
  <c r="L10" i="59"/>
  <c r="S24" i="59" l="1"/>
  <c r="T23" i="59"/>
  <c r="U23" i="59" s="1"/>
  <c r="T24" i="59"/>
  <c r="U22" i="59"/>
  <c r="AR28" i="58" l="1"/>
  <c r="AQ28" i="58"/>
  <c r="AP28" i="58"/>
  <c r="AO28" i="58"/>
  <c r="AN28" i="58"/>
  <c r="AM28" i="58"/>
  <c r="AL28" i="58"/>
  <c r="AK28" i="58"/>
  <c r="AR22" i="58"/>
  <c r="AQ22" i="58"/>
  <c r="AP22" i="58"/>
  <c r="AO22" i="58"/>
  <c r="AN22" i="58"/>
  <c r="AM22" i="58"/>
  <c r="AL22" i="58"/>
  <c r="AK22" i="58"/>
  <c r="AR19" i="58"/>
  <c r="AQ19" i="58"/>
  <c r="AP19" i="58"/>
  <c r="AO19" i="58"/>
  <c r="AN19" i="58"/>
  <c r="AM19" i="58"/>
  <c r="AL19" i="58"/>
  <c r="AK19" i="58"/>
  <c r="AR16" i="58"/>
  <c r="AQ16" i="58"/>
  <c r="AP16" i="58"/>
  <c r="AO16" i="58"/>
  <c r="AN16" i="58"/>
  <c r="AM16" i="58"/>
  <c r="AL16" i="58"/>
  <c r="AK16" i="58"/>
  <c r="AK13" i="58"/>
  <c r="M13" i="58"/>
  <c r="AO13" i="58" s="1"/>
  <c r="J13" i="58"/>
  <c r="AM13" i="58" s="1"/>
  <c r="F38" i="57"/>
  <c r="E38" i="57"/>
  <c r="D38" i="57"/>
  <c r="J34" i="57"/>
  <c r="I34" i="57"/>
  <c r="J33" i="57"/>
  <c r="I33" i="57"/>
  <c r="J32" i="57"/>
  <c r="I32" i="57"/>
  <c r="N31" i="57"/>
  <c r="M31" i="57"/>
  <c r="L31" i="57"/>
  <c r="K31" i="57"/>
  <c r="J31" i="57"/>
  <c r="I31" i="57"/>
  <c r="J30" i="57"/>
  <c r="I30" i="57"/>
  <c r="J29" i="57"/>
  <c r="I29" i="57"/>
  <c r="J28" i="57"/>
  <c r="I28" i="57"/>
  <c r="J27" i="57"/>
  <c r="I27" i="57"/>
  <c r="J26" i="57"/>
  <c r="I26" i="57"/>
  <c r="J25" i="57"/>
  <c r="I25" i="57"/>
  <c r="J24" i="57"/>
  <c r="I24" i="57"/>
  <c r="J23" i="57"/>
  <c r="I23" i="57"/>
  <c r="J22" i="57"/>
  <c r="I22" i="57"/>
  <c r="J21" i="57"/>
  <c r="I21" i="57"/>
  <c r="J20" i="57"/>
  <c r="I20" i="57"/>
  <c r="N19" i="57"/>
  <c r="M19" i="57"/>
  <c r="L19" i="57"/>
  <c r="K19" i="57"/>
  <c r="J19" i="57"/>
  <c r="I19" i="57"/>
  <c r="J18" i="57"/>
  <c r="I18" i="57"/>
  <c r="J17" i="57"/>
  <c r="I17" i="57"/>
  <c r="N16" i="57"/>
  <c r="M16" i="57"/>
  <c r="L16" i="57"/>
  <c r="K16" i="57"/>
  <c r="J16" i="57"/>
  <c r="I16" i="57"/>
  <c r="J15" i="57"/>
  <c r="I15" i="57"/>
  <c r="K14" i="57"/>
  <c r="E14" i="57"/>
  <c r="M14" i="57" s="1"/>
  <c r="D14" i="57"/>
  <c r="L14" i="57" s="1"/>
  <c r="M13" i="57"/>
  <c r="K13" i="57"/>
  <c r="J13" i="57"/>
  <c r="L2" i="57"/>
  <c r="J73" i="56"/>
  <c r="H73" i="56"/>
  <c r="M73" i="56" s="1"/>
  <c r="AH69" i="56"/>
  <c r="AG69" i="56"/>
  <c r="AE69" i="56"/>
  <c r="AD69" i="56"/>
  <c r="S69" i="56"/>
  <c r="R69" i="56"/>
  <c r="AH68" i="56"/>
  <c r="AG68" i="56"/>
  <c r="AE68" i="56"/>
  <c r="AD68" i="56"/>
  <c r="S68" i="56"/>
  <c r="R68" i="56"/>
  <c r="AH67" i="56"/>
  <c r="AG67" i="56"/>
  <c r="AE67" i="56"/>
  <c r="AD67" i="56"/>
  <c r="S67" i="56"/>
  <c r="R67" i="56"/>
  <c r="AH66" i="56"/>
  <c r="AG66" i="56"/>
  <c r="AE66" i="56"/>
  <c r="AD66" i="56"/>
  <c r="S66" i="56"/>
  <c r="R66" i="56"/>
  <c r="AH65" i="56"/>
  <c r="AG65" i="56"/>
  <c r="AE65" i="56"/>
  <c r="AD65" i="56"/>
  <c r="S65" i="56"/>
  <c r="R65" i="56"/>
  <c r="AH64" i="56"/>
  <c r="AG64" i="56"/>
  <c r="AE64" i="56"/>
  <c r="AD64" i="56"/>
  <c r="AB64" i="56"/>
  <c r="AA64" i="56"/>
  <c r="Z64" i="56"/>
  <c r="Y64" i="56"/>
  <c r="X64" i="56"/>
  <c r="W64" i="56"/>
  <c r="V64" i="56"/>
  <c r="U64" i="56"/>
  <c r="S64" i="56"/>
  <c r="R64" i="56"/>
  <c r="AH63" i="56"/>
  <c r="AG63" i="56"/>
  <c r="AE63" i="56"/>
  <c r="AD63" i="56"/>
  <c r="S63" i="56"/>
  <c r="R63" i="56"/>
  <c r="AH62" i="56"/>
  <c r="AG62" i="56"/>
  <c r="AE62" i="56"/>
  <c r="AD62" i="56"/>
  <c r="S62" i="56"/>
  <c r="R62" i="56"/>
  <c r="AH61" i="56"/>
  <c r="AG61" i="56"/>
  <c r="AE61" i="56"/>
  <c r="AD61" i="56"/>
  <c r="S61" i="56"/>
  <c r="R61" i="56"/>
  <c r="AH60" i="56"/>
  <c r="AG60" i="56"/>
  <c r="AE60" i="56"/>
  <c r="AD60" i="56"/>
  <c r="S60" i="56"/>
  <c r="R60" i="56"/>
  <c r="AH59" i="56"/>
  <c r="AG59" i="56"/>
  <c r="AE59" i="56"/>
  <c r="AD59" i="56"/>
  <c r="S59" i="56"/>
  <c r="R59" i="56"/>
  <c r="AH58" i="56"/>
  <c r="AG58" i="56"/>
  <c r="AE58" i="56"/>
  <c r="AD58" i="56"/>
  <c r="AB58" i="56"/>
  <c r="AA58" i="56"/>
  <c r="Z58" i="56"/>
  <c r="Y58" i="56"/>
  <c r="X58" i="56"/>
  <c r="W58" i="56"/>
  <c r="V58" i="56"/>
  <c r="U58" i="56"/>
  <c r="S58" i="56"/>
  <c r="R58" i="56"/>
  <c r="AH57" i="56"/>
  <c r="AG57" i="56"/>
  <c r="AE57" i="56"/>
  <c r="AD57" i="56"/>
  <c r="AB57" i="56"/>
  <c r="AA57" i="56"/>
  <c r="Z57" i="56"/>
  <c r="Y57" i="56"/>
  <c r="X57" i="56"/>
  <c r="W57" i="56"/>
  <c r="V57" i="56"/>
  <c r="U57" i="56"/>
  <c r="S57" i="56"/>
  <c r="R57" i="56"/>
  <c r="AH56" i="56"/>
  <c r="AG56" i="56"/>
  <c r="AE56" i="56"/>
  <c r="AD56" i="56"/>
  <c r="S56" i="56"/>
  <c r="R56" i="56"/>
  <c r="AH55" i="56"/>
  <c r="AG55" i="56"/>
  <c r="AE55" i="56"/>
  <c r="AD55" i="56"/>
  <c r="S55" i="56"/>
  <c r="R55" i="56"/>
  <c r="AH54" i="56"/>
  <c r="AG54" i="56"/>
  <c r="AE54" i="56"/>
  <c r="AD54" i="56"/>
  <c r="S54" i="56"/>
  <c r="R54" i="56"/>
  <c r="AH53" i="56"/>
  <c r="AG53" i="56"/>
  <c r="AE53" i="56"/>
  <c r="AD53" i="56"/>
  <c r="AB53" i="56"/>
  <c r="AA53" i="56"/>
  <c r="Z53" i="56"/>
  <c r="Y53" i="56"/>
  <c r="X53" i="56"/>
  <c r="W53" i="56"/>
  <c r="V53" i="56"/>
  <c r="U53" i="56"/>
  <c r="S53" i="56"/>
  <c r="R53" i="56"/>
  <c r="AH52" i="56"/>
  <c r="AG52" i="56"/>
  <c r="AE52" i="56"/>
  <c r="AD52" i="56"/>
  <c r="S52" i="56"/>
  <c r="R52" i="56"/>
  <c r="AH51" i="56"/>
  <c r="AG51" i="56"/>
  <c r="AE51" i="56"/>
  <c r="AD51" i="56"/>
  <c r="S51" i="56"/>
  <c r="R51" i="56"/>
  <c r="AH50" i="56"/>
  <c r="AG50" i="56"/>
  <c r="AE50" i="56"/>
  <c r="AD50" i="56"/>
  <c r="S50" i="56"/>
  <c r="R50" i="56"/>
  <c r="AH49" i="56"/>
  <c r="AG49" i="56"/>
  <c r="AE49" i="56"/>
  <c r="AD49" i="56"/>
  <c r="S49" i="56"/>
  <c r="R49" i="56"/>
  <c r="AH48" i="56"/>
  <c r="AG48" i="56"/>
  <c r="AE48" i="56"/>
  <c r="AD48" i="56"/>
  <c r="AB48" i="56"/>
  <c r="AA48" i="56"/>
  <c r="Z48" i="56"/>
  <c r="Y48" i="56"/>
  <c r="X48" i="56"/>
  <c r="W48" i="56"/>
  <c r="V48" i="56"/>
  <c r="U48" i="56"/>
  <c r="S48" i="56"/>
  <c r="R48" i="56"/>
  <c r="AH47" i="56"/>
  <c r="AG47" i="56"/>
  <c r="AE47" i="56"/>
  <c r="AD47" i="56"/>
  <c r="S47" i="56"/>
  <c r="R47" i="56"/>
  <c r="AH46" i="56"/>
  <c r="AG46" i="56"/>
  <c r="AE46" i="56"/>
  <c r="AD46" i="56"/>
  <c r="AB46" i="56"/>
  <c r="AA46" i="56"/>
  <c r="Z46" i="56"/>
  <c r="Y46" i="56"/>
  <c r="X46" i="56"/>
  <c r="W46" i="56"/>
  <c r="V46" i="56"/>
  <c r="U46" i="56"/>
  <c r="S46" i="56"/>
  <c r="R46" i="56"/>
  <c r="AH45" i="56"/>
  <c r="AG45" i="56"/>
  <c r="AE45" i="56"/>
  <c r="AD45" i="56"/>
  <c r="S45" i="56"/>
  <c r="R45" i="56"/>
  <c r="AH44" i="56"/>
  <c r="AG44" i="56"/>
  <c r="AE44" i="56"/>
  <c r="AD44" i="56"/>
  <c r="S44" i="56"/>
  <c r="R44" i="56"/>
  <c r="AH43" i="56"/>
  <c r="AG43" i="56"/>
  <c r="AE43" i="56"/>
  <c r="AD43" i="56"/>
  <c r="S43" i="56"/>
  <c r="R43" i="56"/>
  <c r="AH42" i="56"/>
  <c r="AG42" i="56"/>
  <c r="AE42" i="56"/>
  <c r="AD42" i="56"/>
  <c r="AB42" i="56"/>
  <c r="AA42" i="56"/>
  <c r="Z42" i="56"/>
  <c r="Y42" i="56"/>
  <c r="X42" i="56"/>
  <c r="W42" i="56"/>
  <c r="V42" i="56"/>
  <c r="U42" i="56"/>
  <c r="S42" i="56"/>
  <c r="R42" i="56"/>
  <c r="AH41" i="56"/>
  <c r="AG41" i="56"/>
  <c r="AE41" i="56"/>
  <c r="AD41" i="56"/>
  <c r="AB41" i="56"/>
  <c r="AA41" i="56"/>
  <c r="Z41" i="56"/>
  <c r="Y41" i="56"/>
  <c r="X41" i="56"/>
  <c r="W41" i="56"/>
  <c r="V41" i="56"/>
  <c r="U41" i="56"/>
  <c r="S41" i="56"/>
  <c r="R41" i="56"/>
  <c r="AH40" i="56"/>
  <c r="AG40" i="56"/>
  <c r="AE40" i="56"/>
  <c r="AD40" i="56"/>
  <c r="S40" i="56"/>
  <c r="R40" i="56"/>
  <c r="AH39" i="56"/>
  <c r="AG39" i="56"/>
  <c r="AE39" i="56"/>
  <c r="AD39" i="56"/>
  <c r="AB39" i="56"/>
  <c r="AA39" i="56"/>
  <c r="Z39" i="56"/>
  <c r="Y39" i="56"/>
  <c r="X39" i="56"/>
  <c r="W39" i="56"/>
  <c r="V39" i="56"/>
  <c r="U39" i="56"/>
  <c r="S39" i="56"/>
  <c r="R39" i="56"/>
  <c r="AH38" i="56"/>
  <c r="AG38" i="56"/>
  <c r="AE38" i="56"/>
  <c r="AD38" i="56"/>
  <c r="S38" i="56"/>
  <c r="R38" i="56"/>
  <c r="AH37" i="56"/>
  <c r="AG37" i="56"/>
  <c r="AE37" i="56"/>
  <c r="AD37" i="56"/>
  <c r="S37" i="56"/>
  <c r="R37" i="56"/>
  <c r="AH36" i="56"/>
  <c r="AG36" i="56"/>
  <c r="AE36" i="56"/>
  <c r="AD36" i="56"/>
  <c r="AB36" i="56"/>
  <c r="AA36" i="56"/>
  <c r="Z36" i="56"/>
  <c r="Y36" i="56"/>
  <c r="X36" i="56"/>
  <c r="W36" i="56"/>
  <c r="V36" i="56"/>
  <c r="U36" i="56"/>
  <c r="S36" i="56"/>
  <c r="R36" i="56"/>
  <c r="AH35" i="56"/>
  <c r="AG35" i="56"/>
  <c r="AE35" i="56"/>
  <c r="AD35" i="56"/>
  <c r="AB35" i="56"/>
  <c r="AA35" i="56"/>
  <c r="Z35" i="56"/>
  <c r="Y35" i="56"/>
  <c r="X35" i="56"/>
  <c r="W35" i="56"/>
  <c r="V35" i="56"/>
  <c r="U35" i="56"/>
  <c r="S35" i="56"/>
  <c r="R35" i="56"/>
  <c r="AH34" i="56"/>
  <c r="AG34" i="56"/>
  <c r="AE34" i="56"/>
  <c r="AD34" i="56"/>
  <c r="AB34" i="56"/>
  <c r="AA34" i="56"/>
  <c r="Z34" i="56"/>
  <c r="Y34" i="56"/>
  <c r="X34" i="56"/>
  <c r="W34" i="56"/>
  <c r="V34" i="56"/>
  <c r="U34" i="56"/>
  <c r="S34" i="56"/>
  <c r="R34" i="56"/>
  <c r="AH33" i="56"/>
  <c r="AG33" i="56"/>
  <c r="AE33" i="56"/>
  <c r="AD33" i="56"/>
  <c r="S33" i="56"/>
  <c r="R33" i="56"/>
  <c r="AH32" i="56"/>
  <c r="AG32" i="56"/>
  <c r="AE32" i="56"/>
  <c r="AD32" i="56"/>
  <c r="S32" i="56"/>
  <c r="R32" i="56"/>
  <c r="AH31" i="56"/>
  <c r="AG31" i="56"/>
  <c r="AE31" i="56"/>
  <c r="AD31" i="56"/>
  <c r="AB31" i="56"/>
  <c r="AA31" i="56"/>
  <c r="Z31" i="56"/>
  <c r="Y31" i="56"/>
  <c r="X31" i="56"/>
  <c r="W31" i="56"/>
  <c r="V31" i="56"/>
  <c r="U31" i="56"/>
  <c r="S31" i="56"/>
  <c r="R31" i="56"/>
  <c r="AH30" i="56"/>
  <c r="AG30" i="56"/>
  <c r="AE30" i="56"/>
  <c r="AD30" i="56"/>
  <c r="AB30" i="56"/>
  <c r="AA30" i="56"/>
  <c r="Z30" i="56"/>
  <c r="Y30" i="56"/>
  <c r="X30" i="56"/>
  <c r="W30" i="56"/>
  <c r="V30" i="56"/>
  <c r="U30" i="56"/>
  <c r="S30" i="56"/>
  <c r="R30" i="56"/>
  <c r="AH29" i="56"/>
  <c r="AG29" i="56"/>
  <c r="AE29" i="56"/>
  <c r="AD29" i="56"/>
  <c r="S29" i="56"/>
  <c r="R29" i="56"/>
  <c r="AH28" i="56"/>
  <c r="AG28" i="56"/>
  <c r="AE28" i="56"/>
  <c r="AD28" i="56"/>
  <c r="S28" i="56"/>
  <c r="R28" i="56"/>
  <c r="AH27" i="56"/>
  <c r="AG27" i="56"/>
  <c r="AE27" i="56"/>
  <c r="AD27" i="56"/>
  <c r="AB27" i="56"/>
  <c r="AA27" i="56"/>
  <c r="Z27" i="56"/>
  <c r="Y27" i="56"/>
  <c r="X27" i="56"/>
  <c r="W27" i="56"/>
  <c r="V27" i="56"/>
  <c r="U27" i="56"/>
  <c r="S27" i="56"/>
  <c r="R27" i="56"/>
  <c r="AH26" i="56"/>
  <c r="AG26" i="56"/>
  <c r="AE26" i="56"/>
  <c r="AD26" i="56"/>
  <c r="S26" i="56"/>
  <c r="R26" i="56"/>
  <c r="AH25" i="56"/>
  <c r="AG25" i="56"/>
  <c r="AE25" i="56"/>
  <c r="AD25" i="56"/>
  <c r="S25" i="56"/>
  <c r="R25" i="56"/>
  <c r="AH24" i="56"/>
  <c r="AG24" i="56"/>
  <c r="AE24" i="56"/>
  <c r="AD24" i="56"/>
  <c r="AB24" i="56"/>
  <c r="AA24" i="56"/>
  <c r="Z24" i="56"/>
  <c r="Y24" i="56"/>
  <c r="X24" i="56"/>
  <c r="W24" i="56"/>
  <c r="V24" i="56"/>
  <c r="U24" i="56"/>
  <c r="S24" i="56"/>
  <c r="R24" i="56"/>
  <c r="AH23" i="56"/>
  <c r="AG23" i="56"/>
  <c r="AE23" i="56"/>
  <c r="AD23" i="56"/>
  <c r="S23" i="56"/>
  <c r="R23" i="56"/>
  <c r="AH22" i="56"/>
  <c r="AG22" i="56"/>
  <c r="AE22" i="56"/>
  <c r="AD22" i="56"/>
  <c r="S22" i="56"/>
  <c r="R22" i="56"/>
  <c r="AH21" i="56"/>
  <c r="AG21" i="56"/>
  <c r="AE21" i="56"/>
  <c r="AD21" i="56"/>
  <c r="S21" i="56"/>
  <c r="R21" i="56"/>
  <c r="AH20" i="56"/>
  <c r="AG20" i="56"/>
  <c r="AE20" i="56"/>
  <c r="AD20" i="56"/>
  <c r="AB20" i="56"/>
  <c r="AA20" i="56"/>
  <c r="Z20" i="56"/>
  <c r="Y20" i="56"/>
  <c r="X20" i="56"/>
  <c r="W20" i="56"/>
  <c r="V20" i="56"/>
  <c r="U20" i="56"/>
  <c r="S20" i="56"/>
  <c r="R20" i="56"/>
  <c r="AH19" i="56"/>
  <c r="AG19" i="56"/>
  <c r="AE19" i="56"/>
  <c r="AD19" i="56"/>
  <c r="S19" i="56"/>
  <c r="R19" i="56"/>
  <c r="AH18" i="56"/>
  <c r="AG18" i="56"/>
  <c r="AE18" i="56"/>
  <c r="AD18" i="56"/>
  <c r="AB18" i="56"/>
  <c r="AA18" i="56"/>
  <c r="Z18" i="56"/>
  <c r="Y18" i="56"/>
  <c r="X18" i="56"/>
  <c r="W18" i="56"/>
  <c r="V18" i="56"/>
  <c r="U18" i="56"/>
  <c r="S18" i="56"/>
  <c r="R18" i="56"/>
  <c r="AH17" i="56"/>
  <c r="AG17" i="56"/>
  <c r="AE17" i="56"/>
  <c r="AD17" i="56"/>
  <c r="S17" i="56"/>
  <c r="R17" i="56"/>
  <c r="AH16" i="56"/>
  <c r="AG16" i="56"/>
  <c r="AE16" i="56"/>
  <c r="AD16" i="56"/>
  <c r="S16" i="56"/>
  <c r="R16" i="56"/>
  <c r="AH15" i="56"/>
  <c r="AG15" i="56"/>
  <c r="AE15" i="56"/>
  <c r="AD15" i="56"/>
  <c r="AB15" i="56"/>
  <c r="AA15" i="56"/>
  <c r="Z15" i="56"/>
  <c r="Y15" i="56"/>
  <c r="X15" i="56"/>
  <c r="W15" i="56"/>
  <c r="V15" i="56"/>
  <c r="U15" i="56"/>
  <c r="S15" i="56"/>
  <c r="R15" i="56"/>
  <c r="AH14" i="56"/>
  <c r="AG14" i="56"/>
  <c r="AE14" i="56"/>
  <c r="AD14" i="56"/>
  <c r="S14" i="56"/>
  <c r="R14" i="56"/>
  <c r="AH13" i="56"/>
  <c r="AG13" i="56"/>
  <c r="AE13" i="56"/>
  <c r="AD13" i="56"/>
  <c r="S13" i="56"/>
  <c r="R13" i="56"/>
  <c r="AH12" i="56"/>
  <c r="AG12" i="56"/>
  <c r="AE12" i="56"/>
  <c r="AD12" i="56"/>
  <c r="AB12" i="56"/>
  <c r="AA12" i="56"/>
  <c r="Z12" i="56"/>
  <c r="Y12" i="56"/>
  <c r="X12" i="56"/>
  <c r="W12" i="56"/>
  <c r="V12" i="56"/>
  <c r="U12" i="56"/>
  <c r="S12" i="56"/>
  <c r="R12" i="56"/>
  <c r="AH11" i="56"/>
  <c r="AG11" i="56"/>
  <c r="AE11" i="56"/>
  <c r="AD11" i="56"/>
  <c r="AB11" i="56"/>
  <c r="AA11" i="56"/>
  <c r="Z11" i="56"/>
  <c r="Y11" i="56"/>
  <c r="X11" i="56"/>
  <c r="W11" i="56"/>
  <c r="V11" i="56"/>
  <c r="U11" i="56"/>
  <c r="S11" i="56"/>
  <c r="R11" i="56"/>
  <c r="AD10" i="56"/>
  <c r="AB10" i="56"/>
  <c r="AA10" i="56"/>
  <c r="Z10" i="56"/>
  <c r="Y10" i="56"/>
  <c r="X10" i="56"/>
  <c r="W10" i="56"/>
  <c r="V10" i="56"/>
  <c r="U10" i="56"/>
  <c r="R10" i="56"/>
  <c r="AD9" i="56"/>
  <c r="U9" i="56"/>
  <c r="R9" i="56"/>
  <c r="J9" i="56"/>
  <c r="AG9" i="56" s="1"/>
  <c r="G9" i="56"/>
  <c r="W9" i="56" s="1"/>
  <c r="AD8" i="56"/>
  <c r="Y8" i="56"/>
  <c r="U8" i="56"/>
  <c r="R8" i="56"/>
  <c r="AH6" i="56"/>
  <c r="AG6" i="56"/>
  <c r="Y6" i="56"/>
  <c r="X6" i="56"/>
  <c r="AH9" i="56" l="1"/>
  <c r="Y9" i="56"/>
  <c r="M9" i="56"/>
  <c r="AA9" i="56" s="1"/>
  <c r="P13" i="58"/>
  <c r="AQ13" i="58" s="1"/>
  <c r="F14" i="57"/>
  <c r="N14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C93E597C-2EE4-46E7-89F3-0D1867455CFE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<sst xmlns="http://schemas.openxmlformats.org/spreadsheetml/2006/main" count="1186" uniqueCount="305">
  <si>
    <t xml:space="preserve"> </t>
  </si>
  <si>
    <t xml:space="preserve"> Quantity</t>
  </si>
  <si>
    <t>I M P O R T</t>
  </si>
  <si>
    <t>Coniferous</t>
  </si>
  <si>
    <t>Non-Coniferous</t>
  </si>
  <si>
    <t>E X P O R T</t>
  </si>
  <si>
    <t>Code</t>
  </si>
  <si>
    <t>Quantity</t>
  </si>
  <si>
    <t>Unit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</si>
  <si>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</si>
  <si>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</si>
  <si>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</si>
  <si>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</si>
  <si>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</si>
  <si>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</si>
  <si>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</si>
  <si>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</si>
  <si>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</si>
  <si>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</si>
  <si>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</si>
  <si>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</si>
  <si>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</si>
  <si>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</si>
  <si>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</si>
  <si>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code</t>
  </si>
  <si>
    <t>Removals and Production</t>
  </si>
  <si>
    <t>OTHER INDUSTRIAL ROUNDWOOD</t>
  </si>
  <si>
    <t>WOOD CHARCOAL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</si>
  <si>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</si>
  <si>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</si>
  <si>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</si>
  <si>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</si>
  <si>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</si>
  <si>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</si>
  <si>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</si>
  <si>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</si>
  <si>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</si>
  <si>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</si>
  <si>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</si>
  <si>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</si>
  <si>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</si>
  <si>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</si>
  <si>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</si>
  <si>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RECOVERED FIBRE PULP</t>
  </si>
  <si>
    <t>Trade</t>
  </si>
  <si>
    <t>GRAPHIC PAPERS</t>
  </si>
  <si>
    <t>UNCOATED MECHANICAL</t>
  </si>
  <si>
    <t>UNCOATED WOODFREE</t>
  </si>
  <si>
    <t>COATED PAPERS</t>
  </si>
  <si>
    <t>PACKAGING MATERIALS</t>
  </si>
  <si>
    <t>CASE MATERIALS</t>
  </si>
  <si>
    <t>WRAPPING PAPERS</t>
  </si>
  <si>
    <t>OTHER PAPERS MAINLY FOR PACKAGING</t>
  </si>
  <si>
    <t>PULP FROM FIBRES OTHER THAN WOOD</t>
  </si>
  <si>
    <t>1.1.NC</t>
  </si>
  <si>
    <t>1.2.NC</t>
  </si>
  <si>
    <t>1.2.1.NC</t>
  </si>
  <si>
    <t>1.2.2.NC</t>
  </si>
  <si>
    <t>1.2.3.NC</t>
  </si>
  <si>
    <t>WOOD CHIPS AND PARTICLES</t>
  </si>
  <si>
    <t>1000 mt</t>
  </si>
  <si>
    <t>of which: Tropical</t>
  </si>
  <si>
    <t>Non-coniferous</t>
  </si>
  <si>
    <t>1.2.NC.T</t>
  </si>
  <si>
    <t>Value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</si>
  <si>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</si>
  <si>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</si>
  <si>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</si>
  <si>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</si>
  <si>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</si>
  <si>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Apparent Consumption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</si>
  <si>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</si>
  <si>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</si>
  <si>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</si>
  <si>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</si>
  <si>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</si>
  <si>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 xml:space="preserve">OTHER FIBREBOARD </t>
  </si>
  <si>
    <t>CARTONBOARD</t>
  </si>
  <si>
    <t>Checks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</si>
  <si>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</si>
  <si>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</si>
  <si>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</si>
  <si>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</si>
  <si>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</si>
  <si>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</si>
  <si>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</si>
  <si>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</si>
  <si>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</si>
  <si>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</si>
  <si>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</si>
  <si>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</si>
  <si>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</si>
  <si>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</si>
  <si>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</si>
  <si>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</si>
  <si>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</si>
  <si>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t>WOOD FUEL (INCLUDING WOOD FOR CHARCOAL)</t>
  </si>
  <si>
    <t>3.1</t>
  </si>
  <si>
    <t>3.2</t>
  </si>
  <si>
    <t>WOOD CHIPS, PARTICLES AND RESIDUES</t>
  </si>
  <si>
    <t>WOOD RESIDUES (INCLUDING WOOD FOR AGGLOMERATES)</t>
  </si>
  <si>
    <t>WOOD PELLETS</t>
  </si>
  <si>
    <t>WOOD PELLETS AND OTHER AGGLOMERATES</t>
  </si>
  <si>
    <t>OTHER AGGLOMERATES</t>
  </si>
  <si>
    <t>CHEMICAL WOOD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</si>
  <si>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</si>
  <si>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</si>
  <si>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</si>
  <si>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</si>
  <si>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</si>
  <si>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</si>
  <si>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</si>
  <si>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</si>
  <si>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</si>
  <si>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</si>
  <si>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</si>
  <si>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</si>
  <si>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</si>
  <si>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</si>
  <si>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</si>
  <si>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</si>
  <si>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</si>
  <si>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</si>
  <si>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HOUSEHOLD AND SANITARY PAPERS</t>
  </si>
  <si>
    <t>OTHER PAPER AND PAPERBOARD N.E.S. (NOT ELSEWHERE SPECIFIED)</t>
  </si>
  <si>
    <t>8.1</t>
  </si>
  <si>
    <t>8.2</t>
  </si>
  <si>
    <t>9</t>
  </si>
  <si>
    <t>10.2</t>
  </si>
  <si>
    <t>12.1</t>
  </si>
  <si>
    <t>INDUSTRIAL ROUNDWOOD</t>
  </si>
  <si>
    <t>ROUNDWOOD (WOOD IN THE ROUGH)</t>
  </si>
  <si>
    <t>MEDIUM/HIGH DENSITY FIBREBOARD (MDF/HDF)</t>
  </si>
  <si>
    <t>Industrial Roundwood, Coniferous</t>
  </si>
  <si>
    <t>Industrial Roundwood, Non-Coniferous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</si>
  <si>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</si>
  <si>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</si>
  <si>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</si>
  <si>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</si>
  <si>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</si>
  <si>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</si>
  <si>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</si>
  <si>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</si>
  <si>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</si>
  <si>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</si>
  <si>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</si>
  <si>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</si>
  <si>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</si>
  <si>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</si>
  <si>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</si>
  <si>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</si>
  <si>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</si>
  <si>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</si>
  <si>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</si>
  <si>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</si>
  <si>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</si>
  <si>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</si>
  <si>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</si>
  <si>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</si>
  <si>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</si>
  <si>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</si>
  <si>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</si>
  <si>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RECOVERED POST-CONSUMER WOOD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</si>
  <si>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</si>
  <si>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</si>
  <si>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</si>
  <si>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</si>
  <si>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</si>
  <si>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</si>
  <si>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</si>
  <si>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</si>
  <si>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</si>
  <si>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</si>
  <si>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</si>
  <si>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</si>
  <si>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</si>
  <si>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</si>
  <si>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</si>
  <si>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</si>
  <si>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</si>
  <si>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</si>
  <si>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</si>
  <si>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</si>
  <si>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</si>
  <si>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MECHANICAL AND SEMI-CHEMICAL WOOD PULP</t>
  </si>
  <si>
    <t>9.2</t>
  </si>
  <si>
    <t>9.2.1</t>
  </si>
  <si>
    <t>9.2.1.1</t>
  </si>
  <si>
    <t>SULPHATE PULP</t>
  </si>
  <si>
    <t>of which: BLEACHED</t>
  </si>
  <si>
    <t>SULPHITE PULP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</si>
  <si>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</si>
  <si>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</si>
  <si>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</si>
  <si>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</si>
  <si>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</si>
  <si>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</si>
  <si>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</si>
  <si>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</si>
  <si>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</si>
  <si>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</si>
  <si>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</si>
  <si>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</si>
  <si>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</si>
  <si>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</si>
  <si>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13.1.C</t>
  </si>
  <si>
    <t>13.1.NC</t>
  </si>
  <si>
    <t>13.1.NC.T</t>
  </si>
  <si>
    <t>PREFABRICATED BUILDINGS OF WOOD</t>
  </si>
  <si>
    <t>14.5.1</t>
  </si>
  <si>
    <t>14.5.2</t>
  </si>
  <si>
    <t>14.5.3</t>
  </si>
  <si>
    <t>HS2017</t>
  </si>
  <si>
    <t>SAWNWOOD (INCLUDING SLEEPERS)</t>
  </si>
  <si>
    <t>4403.11/21/22/23/24/25/26</t>
  </si>
  <si>
    <t>4406.11/91  4407.11/12/19</t>
  </si>
  <si>
    <t>4406.12/92  4407.21/22/25/26/27/28/29/91/92/93/94/95/96/97/99</t>
  </si>
  <si>
    <t>CN2017</t>
  </si>
  <si>
    <t>ex4403.11</t>
  </si>
  <si>
    <t>4403.23/24</t>
  </si>
  <si>
    <t>4403.25/26</t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</si>
  <si>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</si>
  <si>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</si>
  <si>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</si>
  <si>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of which: Poplar/Aspen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</si>
  <si>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of which: Fir/Spruce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</si>
  <si>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of which: Pine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</si>
  <si>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</si>
  <si>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</si>
  <si>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</si>
  <si>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t>4403.95/96</t>
  </si>
  <si>
    <r>
      <t>Fir/Spruce (</t>
    </r>
    <r>
      <rPr>
        <i/>
        <sz val="11"/>
        <rFont val="Univers"/>
        <family val="2"/>
      </rPr>
      <t xml:space="preserve">Abies </t>
    </r>
    <r>
      <rPr>
        <sz val="11"/>
        <rFont val="Univers"/>
        <family val="2"/>
      </rPr>
      <t>spp.</t>
    </r>
    <r>
      <rPr>
        <i/>
        <sz val="11"/>
        <rFont val="Univers"/>
        <family val="2"/>
      </rPr>
      <t xml:space="preserve">, Picea </t>
    </r>
    <r>
      <rPr>
        <sz val="11"/>
        <rFont val="Univers"/>
        <family val="2"/>
      </rPr>
      <t>spp.</t>
    </r>
    <r>
      <rPr>
        <sz val="11"/>
        <rFont val="Univers"/>
        <family val="2"/>
      </rPr>
      <t>)</t>
    </r>
  </si>
  <si>
    <t>PRIMARY PRODUCTS</t>
  </si>
  <si>
    <r>
      <rPr>
        <b/>
        <sz val="14"/>
        <rFont val="Univers"/>
        <family val="2"/>
      </rPr>
      <t>FOREST SECTOR QUESTIONNAIRE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JQ1</t>
    </r>
  </si>
  <si>
    <r>
      <rPr>
        <b/>
        <sz val="14"/>
        <rFont val="Univers"/>
        <family val="2"/>
      </rPr>
      <t xml:space="preserve">FOREST SECTOR QUESTIONNAIRE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JQ2</t>
    </r>
  </si>
  <si>
    <r>
      <t>Pine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</si>
  <si>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4403 21 10</t>
  </si>
  <si>
    <t>4403.21/22</t>
  </si>
  <si>
    <t>4403.12/41/49/91/93/94
4403.95/96/97/98/99</t>
  </si>
  <si>
    <t>4403 25 10</t>
  </si>
  <si>
    <t>4403 95 10</t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</si>
  <si>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</si>
  <si>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</si>
  <si>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</si>
  <si>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
4403.91</t>
    </r>
  </si>
  <si>
    <t>ex4403.12</t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</si>
  <si>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</si>
  <si>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</si>
  <si>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SECONDARY PROCESSED PRODUCTS</t>
  </si>
  <si>
    <t>4403 23 10</t>
  </si>
  <si>
    <r>
      <rPr>
        <b/>
        <sz val="14"/>
        <rFont val="Univers"/>
        <family val="2"/>
      </rPr>
      <t>FOREST SECTOR QUESTIONNAIRE</t>
    </r>
    <r>
      <rPr>
        <b/>
        <sz val="24"/>
        <rFont val="Univers"/>
        <family val="2"/>
      </rPr>
      <t xml:space="preserve"> JQ3</t>
    </r>
  </si>
  <si>
    <t>This table highlights discrepancies between items and sub-items. Please verify your data for any non-zero figure!</t>
  </si>
  <si>
    <t>This table highlights discrepancies between production and trade. For any negative number, indicating greater net exports than production, please verify your data!</t>
  </si>
  <si>
    <t>Sawnwood production</t>
  </si>
  <si>
    <t>veneer production</t>
  </si>
  <si>
    <r>
      <rPr>
        <b/>
        <sz val="14"/>
        <rFont val="Univers"/>
        <family val="2"/>
      </rPr>
      <t xml:space="preserve">FOREST SECTOR QUESTIONNAIRE </t>
    </r>
    <r>
      <rPr>
        <b/>
        <sz val="24"/>
        <rFont val="Univers"/>
        <family val="2"/>
      </rPr>
      <t>ECE/EU Species Trade</t>
    </r>
  </si>
  <si>
    <r>
      <t xml:space="preserve">ex4403 11 00 </t>
    </r>
    <r>
      <rPr>
        <b/>
        <sz val="11"/>
        <rFont val="Univers"/>
        <family val="2"/>
      </rPr>
      <t>4403 23 90  
4403 24 00</t>
    </r>
  </si>
  <si>
    <r>
      <t xml:space="preserve">ex4403 11 00 
</t>
    </r>
    <r>
      <rPr>
        <b/>
        <sz val="11"/>
        <rFont val="Univers"/>
        <family val="2"/>
      </rPr>
      <t>4403 21 90
4403 22 00</t>
    </r>
  </si>
  <si>
    <r>
      <t xml:space="preserve">ex4403 11 00 
</t>
    </r>
    <r>
      <rPr>
        <b/>
        <sz val="11"/>
        <rFont val="Univers"/>
        <family val="2"/>
      </rPr>
      <t>4403 25 90
4403 26 00</t>
    </r>
  </si>
  <si>
    <r>
      <t xml:space="preserve">ex4403.12
</t>
    </r>
    <r>
      <rPr>
        <b/>
        <sz val="11"/>
        <rFont val="Univers"/>
        <family val="2"/>
      </rPr>
      <t>4403.93/94</t>
    </r>
  </si>
  <si>
    <r>
      <t xml:space="preserve">ex4403 12 00
</t>
    </r>
    <r>
      <rPr>
        <b/>
        <sz val="11"/>
        <rFont val="Univers"/>
        <family val="2"/>
      </rPr>
      <t>4403 95 90
4403 96 00</t>
    </r>
  </si>
  <si>
    <r>
      <t xml:space="preserve">ex4403.12
</t>
    </r>
    <r>
      <rPr>
        <b/>
        <sz val="11"/>
        <rFont val="Univers"/>
        <family val="2"/>
      </rPr>
      <t>4403.97</t>
    </r>
  </si>
  <si>
    <r>
      <t xml:space="preserve">ex4403.12
</t>
    </r>
    <r>
      <rPr>
        <b/>
        <sz val="11"/>
        <rFont val="Univers"/>
        <family val="2"/>
      </rPr>
      <t>4403.98</t>
    </r>
  </si>
  <si>
    <r>
      <t>ex4406.11/91</t>
    </r>
    <r>
      <rPr>
        <b/>
        <sz val="11"/>
        <rFont val="Univers"/>
        <family val="2"/>
      </rPr>
      <t xml:space="preserve">  4407.12</t>
    </r>
  </si>
  <si>
    <r>
      <t xml:space="preserve">ex4406.11/91  </t>
    </r>
    <r>
      <rPr>
        <b/>
        <sz val="11"/>
        <rFont val="Univers"/>
        <family val="2"/>
      </rPr>
      <t>4407.11</t>
    </r>
  </si>
  <si>
    <r>
      <t xml:space="preserve">ex4406.12/92  </t>
    </r>
    <r>
      <rPr>
        <b/>
        <sz val="11"/>
        <rFont val="Univers"/>
        <family val="2"/>
      </rPr>
      <t>4407.91</t>
    </r>
  </si>
  <si>
    <r>
      <t xml:space="preserve">ex4406.12/92  </t>
    </r>
    <r>
      <rPr>
        <b/>
        <sz val="11"/>
        <rFont val="Univers"/>
        <family val="2"/>
      </rPr>
      <t>4407.92</t>
    </r>
  </si>
  <si>
    <r>
      <t xml:space="preserve">ex4406.12/92  </t>
    </r>
    <r>
      <rPr>
        <b/>
        <sz val="11"/>
        <rFont val="Univers"/>
        <family val="2"/>
      </rPr>
      <t>4407.93</t>
    </r>
  </si>
  <si>
    <r>
      <t xml:space="preserve">ex4406.12/92  </t>
    </r>
    <r>
      <rPr>
        <b/>
        <sz val="11"/>
        <rFont val="Univers"/>
        <family val="2"/>
      </rPr>
      <t>4407.94</t>
    </r>
  </si>
  <si>
    <r>
      <t xml:space="preserve">ex4406.12/92  </t>
    </r>
    <r>
      <rPr>
        <b/>
        <sz val="11"/>
        <rFont val="Univers"/>
        <family val="2"/>
      </rPr>
      <t>4407.95</t>
    </r>
  </si>
  <si>
    <r>
      <t xml:space="preserve">ex4406.12/92  </t>
    </r>
    <r>
      <rPr>
        <b/>
        <sz val="11"/>
        <rFont val="Univers"/>
        <family val="2"/>
      </rPr>
      <t>4407.97</t>
    </r>
  </si>
  <si>
    <r>
      <t xml:space="preserve">ex4406.12/92  </t>
    </r>
    <r>
      <rPr>
        <b/>
        <sz val="11"/>
        <rFont val="Univers"/>
        <family val="2"/>
      </rPr>
      <t>4407.96</t>
    </r>
  </si>
  <si>
    <r>
      <t>"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codes indicate that only part of that trade classication code is used</t>
    </r>
  </si>
  <si>
    <t>PULPWOOD, ROUND AND SPLIT (INCLUDING WOOD FOR PARTICLE BOARD, OSB AND FIBREBOARD)</t>
  </si>
  <si>
    <t>PARTICLE BOARD, ORIENTED STRAND BOARD (OSB) AND SIMILAR BOARD</t>
  </si>
  <si>
    <t>of which: ORIENTED STRAND BOARD (OSB)</t>
  </si>
  <si>
    <t>Country: Georgia</t>
  </si>
  <si>
    <t>Date: 11.05.2020</t>
  </si>
  <si>
    <t>1000 USD</t>
  </si>
  <si>
    <t>Product*</t>
  </si>
  <si>
    <t>Tons</t>
  </si>
  <si>
    <t>1000 m3</t>
  </si>
  <si>
    <t>1000 m²</t>
  </si>
  <si>
    <t>1000 kg 90% m/n</t>
  </si>
  <si>
    <t>* excludes HS Codes - "Only some part of it"</t>
  </si>
  <si>
    <t>Unit of quantity</t>
  </si>
  <si>
    <t>HS Codes - "Only some part of it"</t>
  </si>
  <si>
    <r>
      <t>1000 m</t>
    </r>
    <r>
      <rPr>
        <vertAlign val="superscript"/>
        <sz val="11"/>
        <rFont val="Arial"/>
        <family val="2"/>
        <charset val="204"/>
      </rPr>
      <t>3</t>
    </r>
  </si>
  <si>
    <t>440341, 440349, 440391, 440392, 440399</t>
  </si>
  <si>
    <t>440399510, 440399590, 440399950</t>
  </si>
  <si>
    <t xml:space="preserve">440391 100, 440392100, 440399510 </t>
  </si>
  <si>
    <t>440399590, 440391900, 440392900</t>
  </si>
  <si>
    <t>440721 , 440722, 440725, 440726, 440727, 440728, 440729, 440791, 440792, 440793, 440794, 440795, 440799</t>
  </si>
  <si>
    <t>+++</t>
  </si>
  <si>
    <t>23675.1*</t>
  </si>
  <si>
    <t>39561.4*</t>
  </si>
  <si>
    <t>The data for 2019 is preliminary</t>
  </si>
  <si>
    <t>* Packaging materials is given in 1000 kv.m</t>
  </si>
  <si>
    <t>…</t>
  </si>
  <si>
    <t>Georgia</t>
  </si>
  <si>
    <t>Date: 22.05.2020</t>
  </si>
  <si>
    <t xml:space="preserve">E-mail: </t>
  </si>
  <si>
    <t xml:space="preserve">Telephone: </t>
  </si>
  <si>
    <t xml:space="preserve">Official Address (in full): </t>
  </si>
  <si>
    <t xml:space="preserve">Name of Official responsible for reply: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</si>
</sst>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.0_);_(* \(#,##0.0\);_(* &quot;-&quot;?_);_(@_)"/>
  </numFmts>
  <fonts count="58" x14ac:knownFonts="1">
    <font>
      <sz val="10"/>
      <name val="Courier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10"/>
      <color indexed="10"/>
      <name val="Univers"/>
      <family val="2"/>
    </font>
    <font>
      <vertAlign val="superscript"/>
      <sz val="12"/>
      <name val="Univers"/>
      <family val="2"/>
    </font>
    <font>
      <b/>
      <sz val="11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  <family val="2"/>
    </font>
    <font>
      <i/>
      <sz val="10"/>
      <name val="Arial"/>
      <family val="2"/>
    </font>
    <font>
      <b/>
      <sz val="11"/>
      <color rgb="FFFF0000"/>
      <name val="Univers"/>
      <family val="2"/>
    </font>
    <font>
      <b/>
      <sz val="10"/>
      <color rgb="FF00B050"/>
      <name val="Arial"/>
      <family val="2"/>
    </font>
    <font>
      <b/>
      <sz val="14"/>
      <name val="Univers"/>
      <family val="2"/>
    </font>
    <font>
      <i/>
      <sz val="11"/>
      <name val="Univers"/>
      <family val="2"/>
    </font>
    <font>
      <b/>
      <sz val="24"/>
      <name val="Univers"/>
      <family val="2"/>
    </font>
    <font>
      <sz val="14"/>
      <color indexed="12"/>
      <name val="Univers"/>
      <family val="2"/>
    </font>
    <font>
      <sz val="12"/>
      <color rgb="FFFF0000"/>
      <name val="Univers"/>
      <family val="2"/>
    </font>
    <font>
      <sz val="10"/>
      <name val="Courier"/>
    </font>
    <font>
      <b/>
      <sz val="11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64" fontId="4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0" xfId="0" applyFont="1" applyBorder="1" applyProtection="1"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4" fillId="0" borderId="21" xfId="0" applyFont="1" applyBorder="1" applyAlignment="1">
      <alignment horizontal="left" vertical="center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3" fontId="26" fillId="0" borderId="13" xfId="0" applyNumberFormat="1" applyFont="1" applyBorder="1" applyAlignment="1" applyProtection="1">
      <alignment horizontal="right" vertical="center"/>
      <protection locked="0"/>
    </xf>
    <xf numFmtId="3" fontId="26" fillId="0" borderId="31" xfId="0" applyNumberFormat="1" applyFont="1" applyBorder="1" applyAlignment="1" applyProtection="1">
      <alignment horizontal="right" vertical="center"/>
      <protection locked="0"/>
    </xf>
    <xf numFmtId="3" fontId="2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0" xfId="0" applyFont="1" applyBorder="1" applyAlignment="1" applyProtection="1">
      <alignment horizontal="right" vertical="center"/>
      <protection locked="0"/>
    </xf>
    <xf numFmtId="0" fontId="36" fillId="0" borderId="0" xfId="3" applyFont="1" applyProtection="1"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37" fillId="0" borderId="0" xfId="3" applyFont="1" applyAlignment="1" applyProtection="1">
      <alignment vertical="center"/>
      <protection locked="0"/>
    </xf>
    <xf numFmtId="0" fontId="37" fillId="0" borderId="0" xfId="3" applyFont="1" applyAlignment="1" applyProtection="1">
      <alignment horizontal="right" vertical="center"/>
      <protection locked="0"/>
    </xf>
    <xf numFmtId="0" fontId="37" fillId="0" borderId="20" xfId="3" applyFont="1" applyBorder="1" applyAlignment="1" applyProtection="1">
      <alignment horizontal="right" vertical="center"/>
      <protection locked="0"/>
    </xf>
    <xf numFmtId="0" fontId="37" fillId="0" borderId="3" xfId="3" applyFont="1" applyBorder="1" applyAlignment="1" applyProtection="1">
      <alignment horizontal="center" vertical="center"/>
      <protection locked="0"/>
    </xf>
    <xf numFmtId="3" fontId="37" fillId="0" borderId="20" xfId="3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0" fillId="0" borderId="20" xfId="0" applyFont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41" fillId="0" borderId="0" xfId="3" applyFont="1" applyAlignment="1" applyProtection="1">
      <alignment vertical="center"/>
      <protection locked="0"/>
    </xf>
    <xf numFmtId="1" fontId="40" fillId="0" borderId="20" xfId="0" applyNumberFormat="1" applyFont="1" applyBorder="1" applyAlignment="1" applyProtection="1">
      <alignment vertical="center"/>
      <protection locked="0"/>
    </xf>
    <xf numFmtId="0" fontId="43" fillId="0" borderId="0" xfId="3" applyFont="1" applyAlignment="1" applyProtection="1">
      <alignment vertical="center"/>
      <protection locked="0"/>
    </xf>
    <xf numFmtId="3" fontId="3" fillId="2" borderId="11" xfId="0" applyNumberFormat="1" applyFont="1" applyFill="1" applyBorder="1" applyAlignment="1" applyProtection="1">
      <alignment horizontal="right" vertical="center"/>
      <protection locked="0"/>
    </xf>
    <xf numFmtId="3" fontId="3" fillId="2" borderId="30" xfId="0" applyNumberFormat="1" applyFont="1" applyFill="1" applyBorder="1" applyAlignment="1" applyProtection="1">
      <alignment horizontal="right" vertical="center"/>
      <protection locked="0"/>
    </xf>
    <xf numFmtId="3" fontId="3" fillId="2" borderId="31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0" fontId="37" fillId="0" borderId="3" xfId="3" applyFont="1" applyBorder="1" applyAlignment="1" applyProtection="1">
      <alignment vertical="center" wrapText="1"/>
      <protection locked="0"/>
    </xf>
    <xf numFmtId="0" fontId="37" fillId="0" borderId="20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20" xfId="3" applyFont="1" applyBorder="1" applyAlignment="1" applyProtection="1">
      <alignment horizontal="right" vertical="center"/>
      <protection locked="0"/>
    </xf>
    <xf numFmtId="3" fontId="1" fillId="0" borderId="20" xfId="3" applyNumberFormat="1" applyFont="1" applyBorder="1" applyAlignment="1" applyProtection="1">
      <alignment vertical="center"/>
      <protection locked="0"/>
    </xf>
    <xf numFmtId="0" fontId="1" fillId="0" borderId="29" xfId="3" applyFont="1" applyBorder="1" applyAlignment="1" applyProtection="1">
      <alignment horizontal="right" vertical="center"/>
      <protection locked="0"/>
    </xf>
    <xf numFmtId="3" fontId="1" fillId="0" borderId="29" xfId="3" applyNumberFormat="1" applyFont="1" applyBorder="1" applyAlignment="1" applyProtection="1">
      <alignment vertical="center"/>
      <protection locked="0"/>
    </xf>
    <xf numFmtId="0" fontId="1" fillId="0" borderId="0" xfId="3" applyFont="1" applyAlignment="1" applyProtection="1">
      <alignment vertic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Protection="1">
      <protection locked="0"/>
    </xf>
    <xf numFmtId="0" fontId="2" fillId="0" borderId="39" xfId="0" applyFont="1" applyBorder="1" applyAlignment="1">
      <alignment horizontal="center"/>
    </xf>
    <xf numFmtId="0" fontId="3" fillId="0" borderId="40" xfId="0" applyFont="1" applyBorder="1"/>
    <xf numFmtId="0" fontId="46" fillId="0" borderId="70" xfId="0" applyFont="1" applyBorder="1" applyAlignment="1">
      <alignment horizontal="center" vertical="center"/>
    </xf>
    <xf numFmtId="0" fontId="50" fillId="0" borderId="61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14" fillId="0" borderId="62" xfId="0" applyFont="1" applyBorder="1" applyProtection="1">
      <protection locked="0"/>
    </xf>
    <xf numFmtId="0" fontId="3" fillId="0" borderId="0" xfId="0" applyFont="1"/>
    <xf numFmtId="0" fontId="2" fillId="0" borderId="41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9" xfId="0" applyFont="1" applyBorder="1" applyAlignment="1" applyProtection="1">
      <alignment vertical="center"/>
      <protection locked="0"/>
    </xf>
    <xf numFmtId="0" fontId="14" fillId="0" borderId="48" xfId="0" applyFont="1" applyBorder="1" applyProtection="1">
      <protection locked="0"/>
    </xf>
    <xf numFmtId="0" fontId="2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23" xfId="0" quotePrefix="1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49" fontId="3" fillId="0" borderId="0" xfId="0" applyNumberFormat="1" applyFont="1" applyProtection="1">
      <protection locked="0"/>
    </xf>
    <xf numFmtId="0" fontId="2" fillId="0" borderId="42" xfId="0" applyFont="1" applyBorder="1" applyAlignment="1">
      <alignment horizontal="center"/>
    </xf>
    <xf numFmtId="0" fontId="51" fillId="0" borderId="20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8" xfId="0" applyFont="1" applyBorder="1"/>
    <xf numFmtId="0" fontId="3" fillId="0" borderId="49" xfId="0" applyFont="1" applyBorder="1"/>
    <xf numFmtId="0" fontId="20" fillId="0" borderId="50" xfId="0" applyFont="1" applyBorder="1" applyAlignment="1">
      <alignment horizontal="center" vertical="center"/>
    </xf>
    <xf numFmtId="0" fontId="3" fillId="0" borderId="25" xfId="0" applyFont="1" applyBorder="1"/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3" fillId="0" borderId="54" xfId="0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3" fillId="0" borderId="56" xfId="0" applyFont="1" applyBorder="1" applyProtection="1">
      <protection locked="0"/>
    </xf>
    <xf numFmtId="0" fontId="14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/>
    <xf numFmtId="0" fontId="20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3" fontId="3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7" fillId="0" borderId="4" xfId="4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14" fillId="0" borderId="22" xfId="0" applyFont="1" applyBorder="1" applyAlignment="1">
      <alignment horizontal="right" vertical="center"/>
    </xf>
    <xf numFmtId="0" fontId="14" fillId="0" borderId="34" xfId="0" applyFont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3" fontId="3" fillId="0" borderId="37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166" fontId="52" fillId="2" borderId="2" xfId="0" applyNumberFormat="1" applyFont="1" applyFill="1" applyBorder="1" applyAlignment="1">
      <alignment horizontal="right" vertical="center"/>
    </xf>
    <xf numFmtId="166" fontId="52" fillId="2" borderId="2" xfId="0" applyNumberFormat="1" applyFont="1" applyFill="1" applyBorder="1" applyAlignment="1" applyProtection="1">
      <alignment horizontal="right" vertical="center"/>
      <protection locked="0"/>
    </xf>
    <xf numFmtId="166" fontId="52" fillId="2" borderId="11" xfId="0" applyNumberFormat="1" applyFont="1" applyFill="1" applyBorder="1" applyAlignment="1" applyProtection="1">
      <alignment horizontal="right" vertical="center"/>
      <protection locked="0"/>
    </xf>
    <xf numFmtId="166" fontId="52" fillId="2" borderId="4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3" fontId="2" fillId="2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center" vertical="center"/>
    </xf>
    <xf numFmtId="166" fontId="52" fillId="0" borderId="35" xfId="0" applyNumberFormat="1" applyFont="1" applyBorder="1" applyAlignment="1" applyProtection="1">
      <alignment horizontal="right" vertical="center"/>
      <protection locked="0"/>
    </xf>
    <xf numFmtId="166" fontId="52" fillId="0" borderId="11" xfId="0" applyNumberFormat="1" applyFont="1" applyBorder="1" applyAlignment="1" applyProtection="1">
      <alignment horizontal="right" vertical="center"/>
      <protection locked="0"/>
    </xf>
    <xf numFmtId="166" fontId="52" fillId="0" borderId="18" xfId="0" applyNumberFormat="1" applyFont="1" applyBorder="1" applyAlignment="1" applyProtection="1">
      <alignment horizontal="right" vertical="center"/>
      <protection locked="0"/>
    </xf>
    <xf numFmtId="166" fontId="52" fillId="0" borderId="46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indent="1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30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indent="2"/>
    </xf>
    <xf numFmtId="0" fontId="13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indent="2"/>
    </xf>
    <xf numFmtId="0" fontId="13" fillId="0" borderId="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4" fillId="0" borderId="13" xfId="0" applyFont="1" applyBorder="1" applyAlignment="1">
      <alignment horizontal="left" vertical="center" indent="3"/>
    </xf>
    <xf numFmtId="0" fontId="14" fillId="0" borderId="2" xfId="0" applyFont="1" applyBorder="1" applyAlignment="1">
      <alignment horizontal="left" vertical="center" indent="3"/>
    </xf>
    <xf numFmtId="0" fontId="3" fillId="0" borderId="1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14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49" fontId="2" fillId="2" borderId="57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3" fontId="2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0" fontId="2" fillId="2" borderId="27" xfId="0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2" xfId="0" quotePrefix="1" applyFont="1" applyBorder="1" applyAlignment="1">
      <alignment horizontal="left" vertical="center"/>
    </xf>
    <xf numFmtId="0" fontId="14" fillId="0" borderId="2" xfId="0" quotePrefix="1" applyFont="1" applyBorder="1" applyAlignment="1">
      <alignment horizontal="left" vertical="center" indent="1"/>
    </xf>
    <xf numFmtId="0" fontId="14" fillId="0" borderId="13" xfId="0" quotePrefix="1" applyFont="1" applyBorder="1" applyAlignment="1">
      <alignment horizontal="left" vertical="center"/>
    </xf>
    <xf numFmtId="0" fontId="14" fillId="0" borderId="13" xfId="0" quotePrefix="1" applyFont="1" applyBorder="1" applyAlignment="1">
      <alignment horizontal="left" vertical="center" indent="2"/>
    </xf>
    <xf numFmtId="3" fontId="2" fillId="0" borderId="3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indent="1"/>
    </xf>
    <xf numFmtId="0" fontId="13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2" borderId="24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4" fillId="0" borderId="2" xfId="0" quotePrefix="1" applyFont="1" applyBorder="1" applyAlignment="1">
      <alignment horizontal="left" vertical="center" indent="2"/>
    </xf>
    <xf numFmtId="0" fontId="14" fillId="0" borderId="47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 indent="1"/>
    </xf>
    <xf numFmtId="0" fontId="13" fillId="0" borderId="47" xfId="0" applyFont="1" applyBorder="1" applyAlignment="1">
      <alignment horizontal="center" vertical="center"/>
    </xf>
    <xf numFmtId="166" fontId="52" fillId="0" borderId="71" xfId="0" applyNumberFormat="1" applyFont="1" applyBorder="1" applyAlignment="1" applyProtection="1">
      <alignment horizontal="right" vertical="center"/>
      <protection locked="0"/>
    </xf>
    <xf numFmtId="166" fontId="52" fillId="0" borderId="72" xfId="0" applyNumberFormat="1" applyFont="1" applyBorder="1" applyAlignment="1" applyProtection="1">
      <alignment horizontal="right" vertical="center"/>
      <protection locked="0"/>
    </xf>
    <xf numFmtId="166" fontId="52" fillId="0" borderId="73" xfId="0" applyNumberFormat="1" applyFont="1" applyBorder="1" applyAlignment="1" applyProtection="1">
      <alignment horizontal="right" vertical="center"/>
      <protection locked="0"/>
    </xf>
    <xf numFmtId="166" fontId="52" fillId="0" borderId="74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3" fontId="2" fillId="0" borderId="58" xfId="0" applyNumberFormat="1" applyFont="1" applyBorder="1" applyAlignment="1" applyProtection="1">
      <alignment horizontal="right" vertical="center" wrapText="1"/>
      <protection locked="0"/>
    </xf>
    <xf numFmtId="3" fontId="2" fillId="0" borderId="53" xfId="0" applyNumberFormat="1" applyFont="1" applyBorder="1" applyAlignment="1" applyProtection="1">
      <alignment horizontal="right" vertical="center" wrapText="1"/>
      <protection locked="0"/>
    </xf>
    <xf numFmtId="0" fontId="29" fillId="0" borderId="0" xfId="0" applyFont="1"/>
    <xf numFmtId="0" fontId="8" fillId="0" borderId="0" xfId="0" applyFont="1" applyProtection="1">
      <protection locked="0"/>
    </xf>
    <xf numFmtId="0" fontId="53" fillId="0" borderId="15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166" fontId="52" fillId="0" borderId="13" xfId="0" applyNumberFormat="1" applyFont="1" applyBorder="1" applyAlignment="1" applyProtection="1">
      <alignment horizontal="right" vertical="center"/>
      <protection locked="0"/>
    </xf>
    <xf numFmtId="0" fontId="52" fillId="0" borderId="11" xfId="6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/>
    <xf numFmtId="0" fontId="50" fillId="0" borderId="55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3" fillId="0" borderId="21" xfId="0" applyFont="1" applyBorder="1"/>
    <xf numFmtId="0" fontId="14" fillId="0" borderId="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3" xfId="0" applyBorder="1"/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4" fillId="3" borderId="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50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66" fontId="52" fillId="0" borderId="17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1" fontId="3" fillId="0" borderId="2" xfId="0" applyNumberFormat="1" applyFont="1" applyBorder="1" applyAlignment="1">
      <alignment horizontal="right" vertical="center"/>
    </xf>
    <xf numFmtId="1" fontId="3" fillId="0" borderId="7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 indent="1"/>
    </xf>
    <xf numFmtId="166" fontId="52" fillId="0" borderId="31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66" fontId="52" fillId="0" borderId="30" xfId="0" applyNumberFormat="1" applyFont="1" applyBorder="1" applyAlignment="1" applyProtection="1">
      <alignment vertical="center"/>
      <protection locked="0"/>
    </xf>
    <xf numFmtId="0" fontId="50" fillId="0" borderId="6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50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50" fillId="0" borderId="6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center"/>
    </xf>
    <xf numFmtId="0" fontId="14" fillId="0" borderId="28" xfId="0" quotePrefix="1" applyFont="1" applyBorder="1" applyAlignment="1">
      <alignment horizontal="left" vertical="center" indent="1"/>
    </xf>
    <xf numFmtId="166" fontId="52" fillId="0" borderId="19" xfId="0" applyNumberFormat="1" applyFont="1" applyBorder="1" applyAlignment="1" applyProtection="1">
      <alignment horizontal="right" vertical="center"/>
      <protection locked="0"/>
    </xf>
    <xf numFmtId="166" fontId="52" fillId="0" borderId="32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>
      <alignment horizontal="left" vertical="center"/>
    </xf>
    <xf numFmtId="0" fontId="14" fillId="0" borderId="14" xfId="0" quotePrefix="1" applyFont="1" applyBorder="1" applyAlignment="1">
      <alignment horizontal="left" vertical="center" indent="1"/>
    </xf>
    <xf numFmtId="0" fontId="3" fillId="0" borderId="63" xfId="0" applyFont="1" applyBorder="1" applyAlignment="1">
      <alignment vertical="center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166" fontId="52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5" fillId="0" borderId="0" xfId="5" applyFont="1" applyAlignment="1" applyProtection="1">
      <alignment horizontal="left"/>
      <protection locked="0"/>
    </xf>
    <xf numFmtId="0" fontId="5" fillId="0" borderId="0" xfId="5" applyFont="1" applyProtection="1">
      <protection locked="0"/>
    </xf>
    <xf numFmtId="0" fontId="7" fillId="0" borderId="0" xfId="5" applyFont="1" applyProtection="1">
      <protection locked="0"/>
    </xf>
    <xf numFmtId="0" fontId="5" fillId="0" borderId="9" xfId="5" applyFont="1" applyBorder="1" applyAlignment="1">
      <alignment horizontal="left"/>
    </xf>
    <xf numFmtId="0" fontId="5" fillId="0" borderId="8" xfId="5" applyFont="1" applyBorder="1" applyAlignment="1">
      <alignment horizontal="left"/>
    </xf>
    <xf numFmtId="0" fontId="7" fillId="0" borderId="8" xfId="5" applyFont="1" applyBorder="1"/>
    <xf numFmtId="0" fontId="50" fillId="0" borderId="55" xfId="5" applyFont="1" applyBorder="1" applyAlignment="1">
      <alignment vertical="center"/>
    </xf>
    <xf numFmtId="0" fontId="50" fillId="0" borderId="52" xfId="5" applyFont="1" applyBorder="1" applyAlignment="1">
      <alignment vertical="center"/>
    </xf>
    <xf numFmtId="0" fontId="50" fillId="0" borderId="52" xfId="2" applyFont="1" applyBorder="1" applyAlignment="1" applyProtection="1">
      <alignment horizontal="center" vertical="center"/>
      <protection locked="0"/>
    </xf>
    <xf numFmtId="0" fontId="50" fillId="0" borderId="55" xfId="5" applyFont="1" applyBorder="1" applyAlignment="1">
      <alignment horizontal="left" vertical="center"/>
    </xf>
    <xf numFmtId="0" fontId="9" fillId="0" borderId="0" xfId="5" applyFont="1" applyProtection="1">
      <protection locked="0"/>
    </xf>
    <xf numFmtId="0" fontId="5" fillId="0" borderId="6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7" fillId="0" borderId="0" xfId="5" applyFont="1"/>
    <xf numFmtId="0" fontId="50" fillId="0" borderId="17" xfId="5" applyFont="1" applyBorder="1" applyAlignment="1">
      <alignment vertical="center"/>
    </xf>
    <xf numFmtId="0" fontId="50" fillId="0" borderId="29" xfId="5" applyFont="1" applyBorder="1" applyAlignment="1">
      <alignment vertical="center"/>
    </xf>
    <xf numFmtId="0" fontId="52" fillId="0" borderId="20" xfId="2" applyFont="1" applyBorder="1" applyAlignment="1" applyProtection="1">
      <alignment vertical="center"/>
      <protection locked="0"/>
    </xf>
    <xf numFmtId="0" fontId="52" fillId="0" borderId="29" xfId="2" applyFont="1" applyBorder="1" applyAlignment="1" applyProtection="1">
      <alignment vertical="center"/>
      <protection locked="0"/>
    </xf>
    <xf numFmtId="0" fontId="52" fillId="0" borderId="12" xfId="2" applyFont="1" applyBorder="1" applyAlignment="1" applyProtection="1">
      <alignment vertical="center"/>
      <protection locked="0"/>
    </xf>
    <xf numFmtId="0" fontId="52" fillId="0" borderId="29" xfId="0" applyFont="1" applyBorder="1" applyAlignment="1">
      <alignment vertical="center"/>
    </xf>
    <xf numFmtId="0" fontId="5" fillId="0" borderId="0" xfId="5" applyFont="1" applyAlignment="1">
      <alignment horizontal="left"/>
    </xf>
    <xf numFmtId="0" fontId="7" fillId="0" borderId="0" xfId="5" quotePrefix="1" applyFont="1" applyProtection="1">
      <protection locked="0"/>
    </xf>
    <xf numFmtId="0" fontId="50" fillId="0" borderId="20" xfId="5" applyFont="1" applyBorder="1" applyAlignment="1" applyProtection="1">
      <alignment vertical="center"/>
      <protection locked="0"/>
    </xf>
    <xf numFmtId="0" fontId="52" fillId="0" borderId="20" xfId="2" applyFont="1" applyBorder="1" applyAlignment="1" applyProtection="1">
      <alignment horizontal="center" vertical="center"/>
      <protection locked="0"/>
    </xf>
    <xf numFmtId="0" fontId="50" fillId="0" borderId="17" xfId="5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5" fillId="0" borderId="0" xfId="5" applyFont="1" applyAlignment="1" applyProtection="1">
      <alignment horizontal="left" vertical="center"/>
      <protection locked="0"/>
    </xf>
    <xf numFmtId="0" fontId="7" fillId="0" borderId="0" xfId="5" applyFont="1" applyAlignment="1">
      <alignment vertical="center"/>
    </xf>
    <xf numFmtId="0" fontId="5" fillId="0" borderId="0" xfId="5" applyFont="1" applyAlignment="1">
      <alignment horizontal="left" vertical="center"/>
    </xf>
    <xf numFmtId="0" fontId="30" fillId="0" borderId="0" xfId="5" applyFont="1" applyAlignment="1">
      <alignment vertical="center"/>
    </xf>
    <xf numFmtId="0" fontId="5" fillId="0" borderId="21" xfId="5" applyFont="1" applyBorder="1" applyAlignment="1">
      <alignment vertical="center"/>
    </xf>
    <xf numFmtId="0" fontId="5" fillId="0" borderId="24" xfId="5" applyFont="1" applyBorder="1" applyAlignment="1">
      <alignment horizontal="center"/>
    </xf>
    <xf numFmtId="0" fontId="5" fillId="0" borderId="0" xfId="5" applyFont="1" applyAlignment="1">
      <alignment horizontal="centerContinuous"/>
    </xf>
    <xf numFmtId="0" fontId="7" fillId="0" borderId="20" xfId="5" applyFont="1" applyBorder="1"/>
    <xf numFmtId="0" fontId="31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7" fillId="0" borderId="21" xfId="5" applyFont="1" applyBorder="1"/>
    <xf numFmtId="0" fontId="5" fillId="0" borderId="26" xfId="5" applyFont="1" applyBorder="1" applyAlignment="1">
      <alignment horizontal="center" vertical="center"/>
    </xf>
    <xf numFmtId="0" fontId="5" fillId="0" borderId="22" xfId="5" applyFont="1" applyBorder="1" applyAlignment="1">
      <alignment horizontal="center" vertical="center"/>
    </xf>
    <xf numFmtId="0" fontId="5" fillId="0" borderId="15" xfId="5" applyFont="1" applyBorder="1" applyAlignment="1">
      <alignment horizontal="center" vertical="center"/>
    </xf>
    <xf numFmtId="0" fontId="53" fillId="0" borderId="22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2" xfId="5" applyFont="1" applyBorder="1" applyAlignment="1" applyProtection="1">
      <alignment horizontal="center"/>
      <protection locked="0"/>
    </xf>
    <xf numFmtId="0" fontId="7" fillId="0" borderId="2" xfId="5" applyFont="1" applyBorder="1" applyAlignment="1">
      <alignment horizontal="left" vertical="center"/>
    </xf>
    <xf numFmtId="0" fontId="53" fillId="0" borderId="1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18" xfId="5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3" fillId="0" borderId="18" xfId="5" applyFont="1" applyBorder="1" applyAlignment="1">
      <alignment horizontal="center" vertical="center"/>
    </xf>
    <xf numFmtId="0" fontId="53" fillId="0" borderId="13" xfId="5" applyFont="1" applyBorder="1" applyAlignment="1" applyProtection="1">
      <alignment horizontal="center"/>
      <protection locked="0"/>
    </xf>
    <xf numFmtId="0" fontId="50" fillId="0" borderId="30" xfId="0" applyFont="1" applyBorder="1" applyAlignment="1">
      <alignment horizontal="center" vertical="center"/>
    </xf>
    <xf numFmtId="0" fontId="7" fillId="0" borderId="66" xfId="5" applyFont="1" applyBorder="1" applyProtection="1">
      <protection locked="0"/>
    </xf>
    <xf numFmtId="0" fontId="5" fillId="0" borderId="13" xfId="5" applyFont="1" applyBorder="1" applyAlignment="1" applyProtection="1">
      <alignment horizontal="center"/>
      <protection locked="0"/>
    </xf>
    <xf numFmtId="0" fontId="5" fillId="0" borderId="11" xfId="5" applyFont="1" applyBorder="1" applyAlignment="1">
      <alignment horizontal="center" vertical="center"/>
    </xf>
    <xf numFmtId="0" fontId="5" fillId="0" borderId="30" xfId="5" applyFont="1" applyBorder="1" applyAlignment="1">
      <alignment horizontal="center" vertical="center"/>
    </xf>
    <xf numFmtId="0" fontId="14" fillId="2" borderId="26" xfId="5" applyFont="1" applyFill="1" applyBorder="1" applyAlignment="1">
      <alignment horizontal="left" vertical="center"/>
    </xf>
    <xf numFmtId="49" fontId="14" fillId="2" borderId="15" xfId="2" applyNumberFormat="1" applyFont="1" applyFill="1" applyBorder="1" applyAlignment="1">
      <alignment horizontal="left" vertical="center" wrapText="1"/>
    </xf>
    <xf numFmtId="0" fontId="14" fillId="2" borderId="11" xfId="2" applyFont="1" applyFill="1" applyBorder="1" applyAlignment="1">
      <alignment vertical="center"/>
    </xf>
    <xf numFmtId="0" fontId="14" fillId="2" borderId="22" xfId="2" applyFont="1" applyFill="1" applyBorder="1" applyAlignment="1">
      <alignment vertical="center"/>
    </xf>
    <xf numFmtId="0" fontId="50" fillId="2" borderId="1" xfId="2" applyFont="1" applyFill="1" applyBorder="1" applyAlignment="1">
      <alignment horizontal="center" vertical="center"/>
    </xf>
    <xf numFmtId="3" fontId="52" fillId="2" borderId="13" xfId="5" applyNumberFormat="1" applyFont="1" applyFill="1" applyBorder="1" applyAlignment="1" applyProtection="1">
      <alignment horizontal="center" vertical="center"/>
      <protection locked="0"/>
    </xf>
    <xf numFmtId="166" fontId="52" fillId="2" borderId="11" xfId="0" applyNumberFormat="1" applyFont="1" applyFill="1" applyBorder="1" applyAlignment="1">
      <alignment horizontal="right" vertical="center"/>
    </xf>
    <xf numFmtId="166" fontId="52" fillId="2" borderId="30" xfId="0" applyNumberFormat="1" applyFont="1" applyFill="1" applyBorder="1" applyAlignment="1" applyProtection="1">
      <alignment horizontal="right" vertical="center"/>
      <protection locked="0"/>
    </xf>
    <xf numFmtId="0" fontId="7" fillId="0" borderId="0" xfId="5" applyFont="1" applyAlignment="1" applyProtection="1">
      <alignment vertical="center"/>
      <protection locked="0"/>
    </xf>
    <xf numFmtId="0" fontId="7" fillId="0" borderId="66" xfId="5" applyFont="1" applyBorder="1" applyAlignment="1" applyProtection="1">
      <alignment vertical="center"/>
      <protection locked="0"/>
    </xf>
    <xf numFmtId="0" fontId="7" fillId="2" borderId="1" xfId="2" applyFont="1" applyFill="1" applyBorder="1" applyAlignment="1">
      <alignment horizontal="center" vertical="center"/>
    </xf>
    <xf numFmtId="3" fontId="28" fillId="2" borderId="13" xfId="5" applyNumberFormat="1" applyFont="1" applyFill="1" applyBorder="1" applyAlignment="1" applyProtection="1">
      <alignment vertical="center"/>
      <protection locked="0"/>
    </xf>
    <xf numFmtId="3" fontId="28" fillId="2" borderId="20" xfId="5" applyNumberFormat="1" applyFont="1" applyFill="1" applyBorder="1" applyAlignment="1" applyProtection="1">
      <alignment vertical="center"/>
      <protection locked="0"/>
    </xf>
    <xf numFmtId="3" fontId="28" fillId="2" borderId="18" xfId="5" applyNumberFormat="1" applyFont="1" applyFill="1" applyBorder="1" applyAlignment="1" applyProtection="1">
      <alignment vertical="center"/>
      <protection locked="0"/>
    </xf>
    <xf numFmtId="3" fontId="28" fillId="2" borderId="31" xfId="5" applyNumberFormat="1" applyFont="1" applyFill="1" applyBorder="1" applyAlignment="1" applyProtection="1">
      <alignment vertical="center"/>
      <protection locked="0"/>
    </xf>
    <xf numFmtId="0" fontId="14" fillId="0" borderId="4" xfId="5" applyFont="1" applyBorder="1" applyAlignment="1">
      <alignment horizontal="left" vertical="center"/>
    </xf>
    <xf numFmtId="0" fontId="42" fillId="0" borderId="15" xfId="2" applyFont="1" applyBorder="1" applyAlignment="1">
      <alignment horizontal="left" vertical="center"/>
    </xf>
    <xf numFmtId="0" fontId="14" fillId="0" borderId="11" xfId="2" applyFont="1" applyBorder="1" applyAlignment="1">
      <alignment vertical="center"/>
    </xf>
    <xf numFmtId="0" fontId="13" fillId="0" borderId="23" xfId="2" applyFont="1" applyBorder="1" applyAlignment="1">
      <alignment horizontal="left" vertical="center" indent="1"/>
    </xf>
    <xf numFmtId="0" fontId="52" fillId="0" borderId="23" xfId="2" applyFont="1" applyBorder="1" applyAlignment="1">
      <alignment horizontal="left" vertical="center" indent="1"/>
    </xf>
    <xf numFmtId="3" fontId="52" fillId="0" borderId="13" xfId="5" applyNumberFormat="1" applyFont="1" applyBorder="1" applyAlignment="1" applyProtection="1">
      <alignment horizontal="center" vertical="center"/>
      <protection locked="0"/>
    </xf>
    <xf numFmtId="3" fontId="52" fillId="0" borderId="13" xfId="5" applyNumberFormat="1" applyFont="1" applyBorder="1" applyAlignment="1" applyProtection="1">
      <alignment horizontal="right" vertical="center"/>
      <protection locked="0"/>
    </xf>
    <xf numFmtId="3" fontId="52" fillId="0" borderId="20" xfId="5" applyNumberFormat="1" applyFont="1" applyBorder="1" applyAlignment="1" applyProtection="1">
      <alignment horizontal="right" vertical="center"/>
      <protection locked="0"/>
    </xf>
    <xf numFmtId="3" fontId="52" fillId="0" borderId="18" xfId="5" applyNumberFormat="1" applyFont="1" applyBorder="1" applyAlignment="1" applyProtection="1">
      <alignment horizontal="right" vertical="center"/>
      <protection locked="0"/>
    </xf>
    <xf numFmtId="3" fontId="52" fillId="0" borderId="31" xfId="5" applyNumberFormat="1" applyFont="1" applyBorder="1" applyAlignment="1" applyProtection="1">
      <alignment horizontal="right" vertical="center"/>
      <protection locked="0"/>
    </xf>
    <xf numFmtId="0" fontId="7" fillId="0" borderId="23" xfId="2" applyFont="1" applyBorder="1" applyAlignment="1">
      <alignment horizontal="center" vertical="center"/>
    </xf>
    <xf numFmtId="3" fontId="28" fillId="0" borderId="13" xfId="5" applyNumberFormat="1" applyFont="1" applyBorder="1" applyAlignment="1" applyProtection="1">
      <alignment vertical="center"/>
      <protection locked="0"/>
    </xf>
    <xf numFmtId="3" fontId="28" fillId="0" borderId="20" xfId="5" applyNumberFormat="1" applyFont="1" applyBorder="1" applyAlignment="1" applyProtection="1">
      <alignment vertical="center"/>
      <protection locked="0"/>
    </xf>
    <xf numFmtId="3" fontId="28" fillId="0" borderId="18" xfId="5" applyNumberFormat="1" applyFont="1" applyBorder="1" applyAlignment="1" applyProtection="1">
      <alignment vertical="center"/>
      <protection locked="0"/>
    </xf>
    <xf numFmtId="3" fontId="28" fillId="0" borderId="31" xfId="5" applyNumberFormat="1" applyFont="1" applyBorder="1" applyAlignment="1" applyProtection="1">
      <alignment vertical="center"/>
      <protection locked="0"/>
    </xf>
    <xf numFmtId="0" fontId="14" fillId="0" borderId="2" xfId="2" applyFont="1" applyBorder="1" applyAlignment="1">
      <alignment horizontal="left" vertical="center"/>
    </xf>
    <xf numFmtId="0" fontId="14" fillId="0" borderId="11" xfId="2" applyFont="1" applyBorder="1" applyAlignment="1">
      <alignment horizontal="left" vertical="center"/>
    </xf>
    <xf numFmtId="0" fontId="13" fillId="0" borderId="23" xfId="2" applyFont="1" applyBorder="1" applyAlignment="1">
      <alignment horizontal="left" vertical="center" indent="2"/>
    </xf>
    <xf numFmtId="0" fontId="57" fillId="0" borderId="23" xfId="2" applyFont="1" applyBorder="1" applyAlignment="1">
      <alignment horizontal="center" vertical="center"/>
    </xf>
    <xf numFmtId="166" fontId="52" fillId="4" borderId="11" xfId="5" applyNumberFormat="1" applyFont="1" applyFill="1" applyBorder="1" applyAlignment="1" applyProtection="1">
      <alignment horizontal="right" vertical="center"/>
      <protection locked="0"/>
    </xf>
    <xf numFmtId="166" fontId="52" fillId="4" borderId="29" xfId="5" applyNumberFormat="1" applyFont="1" applyFill="1" applyBorder="1" applyAlignment="1" applyProtection="1">
      <alignment horizontal="right" vertical="center"/>
      <protection locked="0"/>
    </xf>
    <xf numFmtId="166" fontId="52" fillId="4" borderId="17" xfId="5" applyNumberFormat="1" applyFont="1" applyFill="1" applyBorder="1" applyAlignment="1" applyProtection="1">
      <alignment horizontal="right" vertical="center"/>
      <protection locked="0"/>
    </xf>
    <xf numFmtId="166" fontId="52" fillId="4" borderId="11" xfId="5" applyNumberFormat="1" applyFont="1" applyFill="1" applyBorder="1" applyAlignment="1" applyProtection="1">
      <alignment horizontal="left" vertical="center"/>
      <protection locked="0"/>
    </xf>
    <xf numFmtId="166" fontId="52" fillId="4" borderId="30" xfId="5" applyNumberFormat="1" applyFont="1" applyFill="1" applyBorder="1" applyAlignment="1" applyProtection="1">
      <alignment horizontal="left" vertical="center"/>
      <protection locked="0"/>
    </xf>
    <xf numFmtId="3" fontId="28" fillId="0" borderId="11" xfId="5" applyNumberFormat="1" applyFont="1" applyBorder="1" applyAlignment="1" applyProtection="1">
      <alignment vertical="center"/>
      <protection locked="0"/>
    </xf>
    <xf numFmtId="3" fontId="28" fillId="0" borderId="29" xfId="5" applyNumberFormat="1" applyFont="1" applyBorder="1" applyAlignment="1" applyProtection="1">
      <alignment vertical="center"/>
      <protection locked="0"/>
    </xf>
    <xf numFmtId="3" fontId="28" fillId="0" borderId="17" xfId="5" applyNumberFormat="1" applyFont="1" applyBorder="1" applyAlignment="1" applyProtection="1">
      <alignment vertical="center"/>
      <protection locked="0"/>
    </xf>
    <xf numFmtId="3" fontId="28" fillId="0" borderId="30" xfId="5" applyNumberFormat="1" applyFont="1" applyBorder="1" applyAlignment="1" applyProtection="1">
      <alignment vertical="center"/>
      <protection locked="0"/>
    </xf>
    <xf numFmtId="0" fontId="42" fillId="0" borderId="13" xfId="2" applyFont="1" applyBorder="1" applyAlignment="1">
      <alignment horizontal="left" vertical="center"/>
    </xf>
    <xf numFmtId="0" fontId="42" fillId="0" borderId="11" xfId="2" applyFont="1" applyBorder="1" applyAlignment="1">
      <alignment horizontal="left" vertical="center" wrapText="1"/>
    </xf>
    <xf numFmtId="0" fontId="13" fillId="0" borderId="13" xfId="2" applyFont="1" applyBorder="1" applyAlignment="1">
      <alignment horizontal="left" vertical="center" indent="2"/>
    </xf>
    <xf numFmtId="0" fontId="57" fillId="0" borderId="13" xfId="2" applyFont="1" applyBorder="1" applyAlignment="1">
      <alignment horizontal="center" vertical="center"/>
    </xf>
    <xf numFmtId="166" fontId="52" fillId="4" borderId="29" xfId="5" applyNumberFormat="1" applyFont="1" applyFill="1" applyBorder="1" applyAlignment="1" applyProtection="1">
      <alignment horizontal="left" vertical="center"/>
      <protection locked="0"/>
    </xf>
    <xf numFmtId="166" fontId="52" fillId="4" borderId="17" xfId="5" applyNumberFormat="1" applyFont="1" applyFill="1" applyBorder="1" applyAlignment="1" applyProtection="1">
      <alignment horizontal="left" vertical="center"/>
      <protection locked="0"/>
    </xf>
    <xf numFmtId="0" fontId="7" fillId="0" borderId="13" xfId="2" applyFont="1" applyBorder="1" applyAlignment="1">
      <alignment horizontal="center" vertical="center"/>
    </xf>
    <xf numFmtId="166" fontId="52" fillId="0" borderId="15" xfId="5" applyNumberFormat="1" applyFont="1" applyBorder="1" applyAlignment="1" applyProtection="1">
      <alignment horizontal="right" vertical="center"/>
      <protection locked="0"/>
    </xf>
    <xf numFmtId="166" fontId="52" fillId="0" borderId="29" xfId="5" applyNumberFormat="1" applyFont="1" applyBorder="1" applyAlignment="1" applyProtection="1">
      <alignment horizontal="right" vertical="center"/>
      <protection locked="0"/>
    </xf>
    <xf numFmtId="166" fontId="52" fillId="0" borderId="11" xfId="5" applyNumberFormat="1" applyFont="1" applyBorder="1" applyAlignment="1" applyProtection="1">
      <alignment horizontal="right" vertical="center"/>
      <protection locked="0"/>
    </xf>
    <xf numFmtId="166" fontId="52" fillId="0" borderId="17" xfId="5" applyNumberFormat="1" applyFont="1" applyBorder="1" applyAlignment="1" applyProtection="1">
      <alignment horizontal="right" vertical="center"/>
      <protection locked="0"/>
    </xf>
    <xf numFmtId="166" fontId="52" fillId="0" borderId="30" xfId="5" applyNumberFormat="1" applyFont="1" applyBorder="1" applyAlignment="1" applyProtection="1">
      <alignment horizontal="right" vertical="center"/>
      <protection locked="0"/>
    </xf>
    <xf numFmtId="0" fontId="7" fillId="0" borderId="1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66" fontId="52" fillId="0" borderId="20" xfId="5" applyNumberFormat="1" applyFont="1" applyBorder="1" applyAlignment="1" applyProtection="1">
      <alignment horizontal="right" vertical="center"/>
      <protection locked="0"/>
    </xf>
    <xf numFmtId="166" fontId="52" fillId="0" borderId="13" xfId="5" applyNumberFormat="1" applyFont="1" applyBorder="1" applyAlignment="1" applyProtection="1">
      <alignment horizontal="right" vertical="center"/>
      <protection locked="0"/>
    </xf>
    <xf numFmtId="166" fontId="52" fillId="0" borderId="18" xfId="5" applyNumberFormat="1" applyFont="1" applyBorder="1" applyAlignment="1" applyProtection="1">
      <alignment horizontal="right" vertical="center"/>
      <protection locked="0"/>
    </xf>
    <xf numFmtId="166" fontId="52" fillId="0" borderId="31" xfId="5" applyNumberFormat="1" applyFont="1" applyBorder="1" applyAlignment="1" applyProtection="1">
      <alignment horizontal="right" vertical="center"/>
      <protection locked="0"/>
    </xf>
    <xf numFmtId="0" fontId="14" fillId="0" borderId="13" xfId="2" applyFont="1" applyBorder="1" applyAlignment="1">
      <alignment horizontal="left" vertical="center"/>
    </xf>
    <xf numFmtId="0" fontId="14" fillId="2" borderId="11" xfId="2" applyFont="1" applyFill="1" applyBorder="1" applyAlignment="1">
      <alignment horizontal="left" vertical="center" wrapText="1"/>
    </xf>
    <xf numFmtId="0" fontId="50" fillId="2" borderId="1" xfId="2" applyFont="1" applyFill="1" applyBorder="1" applyAlignment="1">
      <alignment horizontal="center" vertical="center" wrapText="1"/>
    </xf>
    <xf numFmtId="166" fontId="52" fillId="2" borderId="11" xfId="5" applyNumberFormat="1" applyFont="1" applyFill="1" applyBorder="1" applyAlignment="1" applyProtection="1">
      <alignment horizontal="right" vertical="center"/>
      <protection locked="0"/>
    </xf>
    <xf numFmtId="166" fontId="52" fillId="2" borderId="20" xfId="5" applyNumberFormat="1" applyFont="1" applyFill="1" applyBorder="1" applyAlignment="1" applyProtection="1">
      <alignment horizontal="right" vertical="center"/>
      <protection locked="0"/>
    </xf>
    <xf numFmtId="166" fontId="52" fillId="2" borderId="13" xfId="5" applyNumberFormat="1" applyFont="1" applyFill="1" applyBorder="1" applyAlignment="1" applyProtection="1">
      <alignment horizontal="right" vertical="center"/>
      <protection locked="0"/>
    </xf>
    <xf numFmtId="166" fontId="52" fillId="2" borderId="18" xfId="5" applyNumberFormat="1" applyFont="1" applyFill="1" applyBorder="1" applyAlignment="1" applyProtection="1">
      <alignment horizontal="right" vertical="center"/>
      <protection locked="0"/>
    </xf>
    <xf numFmtId="166" fontId="52" fillId="2" borderId="31" xfId="5" applyNumberFormat="1" applyFont="1" applyFill="1" applyBorder="1" applyAlignment="1" applyProtection="1">
      <alignment horizontal="right" vertical="center"/>
      <protection locked="0"/>
    </xf>
    <xf numFmtId="0" fontId="35" fillId="0" borderId="15" xfId="2" applyFont="1" applyBorder="1" applyAlignment="1">
      <alignment horizontal="left" vertical="center" wrapText="1"/>
    </xf>
    <xf numFmtId="0" fontId="57" fillId="0" borderId="11" xfId="2" applyFont="1" applyBorder="1" applyAlignment="1">
      <alignment horizontal="center" vertical="center"/>
    </xf>
    <xf numFmtId="0" fontId="42" fillId="0" borderId="15" xfId="2" applyFont="1" applyBorder="1" applyAlignment="1">
      <alignment horizontal="left" vertical="center" wrapText="1"/>
    </xf>
    <xf numFmtId="0" fontId="13" fillId="0" borderId="11" xfId="2" applyFont="1" applyBorder="1" applyAlignment="1">
      <alignment horizontal="left" vertical="center" indent="2"/>
    </xf>
    <xf numFmtId="0" fontId="5" fillId="0" borderId="0" xfId="5" applyFont="1" applyAlignment="1" applyProtection="1">
      <alignment vertical="center"/>
      <protection locked="0"/>
    </xf>
    <xf numFmtId="0" fontId="57" fillId="0" borderId="23" xfId="2" applyFont="1" applyBorder="1" applyAlignment="1">
      <alignment horizontal="center" vertical="center" wrapText="1"/>
    </xf>
    <xf numFmtId="49" fontId="14" fillId="0" borderId="11" xfId="2" applyNumberFormat="1" applyFont="1" applyBorder="1" applyAlignment="1">
      <alignment vertical="center"/>
    </xf>
    <xf numFmtId="0" fontId="13" fillId="0" borderId="23" xfId="2" applyFont="1" applyBorder="1" applyAlignment="1">
      <alignment horizontal="left" vertical="center" indent="3"/>
    </xf>
    <xf numFmtId="49" fontId="42" fillId="0" borderId="11" xfId="2" applyNumberFormat="1" applyFont="1" applyBorder="1" applyAlignment="1">
      <alignment vertical="center" wrapText="1"/>
    </xf>
    <xf numFmtId="0" fontId="13" fillId="0" borderId="13" xfId="2" applyFont="1" applyBorder="1" applyAlignment="1">
      <alignment horizontal="left" vertical="center" indent="3"/>
    </xf>
    <xf numFmtId="0" fontId="57" fillId="0" borderId="13" xfId="2" applyFont="1" applyBorder="1" applyAlignment="1">
      <alignment horizontal="center" vertical="center" wrapText="1"/>
    </xf>
    <xf numFmtId="166" fontId="52" fillId="0" borderId="11" xfId="5" applyNumberFormat="1" applyFont="1" applyBorder="1" applyAlignment="1" applyProtection="1">
      <alignment horizontal="left" vertical="center"/>
      <protection locked="0"/>
    </xf>
    <xf numFmtId="166" fontId="52" fillId="0" borderId="29" xfId="5" applyNumberFormat="1" applyFont="1" applyBorder="1" applyAlignment="1" applyProtection="1">
      <alignment horizontal="left" vertical="center"/>
      <protection locked="0"/>
    </xf>
    <xf numFmtId="166" fontId="52" fillId="0" borderId="17" xfId="5" applyNumberFormat="1" applyFont="1" applyBorder="1" applyAlignment="1" applyProtection="1">
      <alignment horizontal="left" vertical="center"/>
      <protection locked="0"/>
    </xf>
    <xf numFmtId="166" fontId="52" fillId="0" borderId="30" xfId="5" applyNumberFormat="1" applyFont="1" applyBorder="1" applyAlignment="1" applyProtection="1">
      <alignment horizontal="left" vertical="center"/>
      <protection locked="0"/>
    </xf>
    <xf numFmtId="0" fontId="14" fillId="0" borderId="5" xfId="5" applyFont="1" applyBorder="1" applyAlignment="1">
      <alignment horizontal="left" vertical="center"/>
    </xf>
    <xf numFmtId="0" fontId="42" fillId="0" borderId="13" xfId="2" applyFont="1" applyBorder="1" applyAlignment="1">
      <alignment horizontal="left" vertical="center" wrapText="1"/>
    </xf>
    <xf numFmtId="0" fontId="14" fillId="2" borderId="4" xfId="5" applyFont="1" applyFill="1" applyBorder="1" applyAlignment="1">
      <alignment horizontal="left" vertical="center"/>
    </xf>
    <xf numFmtId="49" fontId="14" fillId="2" borderId="13" xfId="2" applyNumberFormat="1" applyFont="1" applyFill="1" applyBorder="1" applyAlignment="1">
      <alignment horizontal="left" vertical="center" wrapText="1"/>
    </xf>
    <xf numFmtId="0" fontId="14" fillId="2" borderId="15" xfId="2" applyFont="1" applyFill="1" applyBorder="1" applyAlignment="1">
      <alignment horizontal="left" vertical="center"/>
    </xf>
    <xf numFmtId="0" fontId="14" fillId="2" borderId="1" xfId="2" applyFont="1" applyFill="1" applyBorder="1" applyAlignment="1">
      <alignment vertical="center"/>
    </xf>
    <xf numFmtId="0" fontId="42" fillId="0" borderId="11" xfId="2" applyFont="1" applyBorder="1" applyAlignment="1">
      <alignment horizontal="left" vertical="center"/>
    </xf>
    <xf numFmtId="0" fontId="14" fillId="2" borderId="15" xfId="2" applyFont="1" applyFill="1" applyBorder="1" applyAlignment="1">
      <alignment horizontal="left" vertical="center" wrapText="1"/>
    </xf>
    <xf numFmtId="0" fontId="14" fillId="2" borderId="2" xfId="2" applyFont="1" applyFill="1" applyBorder="1" applyAlignment="1">
      <alignment horizontal="left" vertical="center"/>
    </xf>
    <xf numFmtId="0" fontId="13" fillId="0" borderId="2" xfId="2" applyFont="1" applyBorder="1" applyAlignment="1">
      <alignment horizontal="left" vertical="center" indent="2"/>
    </xf>
    <xf numFmtId="0" fontId="14" fillId="0" borderId="28" xfId="5" applyFont="1" applyBorder="1" applyAlignment="1">
      <alignment horizontal="left" vertical="center"/>
    </xf>
    <xf numFmtId="0" fontId="42" fillId="0" borderId="19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 indent="2"/>
    </xf>
    <xf numFmtId="0" fontId="57" fillId="0" borderId="19" xfId="2" applyFont="1" applyBorder="1" applyAlignment="1">
      <alignment horizontal="center" vertical="center"/>
    </xf>
    <xf numFmtId="3" fontId="52" fillId="0" borderId="19" xfId="5" applyNumberFormat="1" applyFont="1" applyBorder="1" applyAlignment="1" applyProtection="1">
      <alignment horizontal="center" vertical="center"/>
      <protection locked="0"/>
    </xf>
    <xf numFmtId="166" fontId="52" fillId="0" borderId="19" xfId="5" applyNumberFormat="1" applyFont="1" applyBorder="1" applyAlignment="1" applyProtection="1">
      <alignment horizontal="right" vertical="center"/>
      <protection locked="0"/>
    </xf>
    <xf numFmtId="166" fontId="52" fillId="0" borderId="32" xfId="5" applyNumberFormat="1" applyFont="1" applyBorder="1" applyAlignment="1" applyProtection="1">
      <alignment horizontal="right" vertical="center"/>
      <protection locked="0"/>
    </xf>
    <xf numFmtId="166" fontId="52" fillId="0" borderId="53" xfId="5" applyNumberFormat="1" applyFont="1" applyBorder="1" applyAlignment="1" applyProtection="1">
      <alignment horizontal="right" vertical="center"/>
      <protection locked="0"/>
    </xf>
    <xf numFmtId="0" fontId="7" fillId="0" borderId="14" xfId="2" applyFont="1" applyBorder="1" applyAlignment="1">
      <alignment horizontal="center" vertical="center"/>
    </xf>
    <xf numFmtId="3" fontId="28" fillId="0" borderId="19" xfId="5" applyNumberFormat="1" applyFont="1" applyBorder="1" applyAlignment="1" applyProtection="1">
      <alignment vertical="center"/>
      <protection locked="0"/>
    </xf>
    <xf numFmtId="3" fontId="28" fillId="0" borderId="32" xfId="5" applyNumberFormat="1" applyFont="1" applyBorder="1" applyAlignment="1" applyProtection="1">
      <alignment vertical="center"/>
      <protection locked="0"/>
    </xf>
    <xf numFmtId="3" fontId="28" fillId="0" borderId="53" xfId="5" applyNumberFormat="1" applyFont="1" applyBorder="1" applyAlignment="1" applyProtection="1">
      <alignment vertical="center"/>
      <protection locked="0"/>
    </xf>
    <xf numFmtId="0" fontId="7" fillId="4" borderId="0" xfId="2" applyFont="1" applyFill="1" applyAlignment="1">
      <alignment horizontal="left"/>
    </xf>
    <xf numFmtId="0" fontId="7" fillId="4" borderId="0" xfId="5" applyFont="1" applyFill="1"/>
    <xf numFmtId="0" fontId="7" fillId="4" borderId="0" xfId="5" applyFont="1" applyFill="1" applyProtection="1">
      <protection locked="0"/>
    </xf>
    <xf numFmtId="0" fontId="7" fillId="0" borderId="0" xfId="5" applyFont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/>
    </xf>
    <xf numFmtId="0" fontId="2" fillId="0" borderId="52" xfId="0" applyFont="1" applyBorder="1" applyAlignment="1">
      <alignment horizontal="left" vertical="center"/>
    </xf>
    <xf numFmtId="0" fontId="3" fillId="0" borderId="54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0" xfId="0" applyFont="1"/>
    <xf numFmtId="0" fontId="4" fillId="0" borderId="23" xfId="0" applyFont="1" applyBorder="1" applyAlignment="1">
      <alignment horizontal="center"/>
    </xf>
    <xf numFmtId="0" fontId="3" fillId="0" borderId="12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1" fillId="0" borderId="0" xfId="3" applyFont="1" applyProtection="1"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center" vertical="center"/>
    </xf>
    <xf numFmtId="0" fontId="3" fillId="0" borderId="20" xfId="0" applyFont="1" applyBorder="1"/>
    <xf numFmtId="0" fontId="1" fillId="5" borderId="0" xfId="3" applyFont="1" applyFill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20" xfId="3" applyFont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9" fontId="1" fillId="0" borderId="0" xfId="7" applyFont="1" applyBorder="1" applyProtection="1">
      <protection locked="0"/>
    </xf>
    <xf numFmtId="9" fontId="37" fillId="5" borderId="0" xfId="7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9" fontId="1" fillId="0" borderId="20" xfId="7" applyFont="1" applyBorder="1" applyProtection="1">
      <protection locked="0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1" xfId="0" quotePrefix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1" fillId="5" borderId="0" xfId="3" applyFont="1" applyFill="1" applyAlignment="1" applyProtection="1">
      <alignment vertical="center"/>
      <protection locked="0"/>
    </xf>
    <xf numFmtId="0" fontId="2" fillId="0" borderId="16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37" fillId="0" borderId="0" xfId="3" applyFont="1" applyAlignment="1" applyProtection="1">
      <alignment vertical="center" wrapText="1"/>
      <protection locked="0"/>
    </xf>
    <xf numFmtId="9" fontId="1" fillId="5" borderId="0" xfId="7" applyFont="1" applyFill="1" applyBorder="1" applyProtection="1">
      <protection locked="0"/>
    </xf>
    <xf numFmtId="0" fontId="2" fillId="0" borderId="2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3" fontId="3" fillId="0" borderId="2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9" fontId="1" fillId="0" borderId="29" xfId="7" applyFont="1" applyBorder="1" applyProtection="1">
      <protection locked="0"/>
    </xf>
    <xf numFmtId="9" fontId="37" fillId="0" borderId="29" xfId="7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top"/>
    </xf>
    <xf numFmtId="9" fontId="1" fillId="0" borderId="0" xfId="7" applyFont="1" applyAlignment="1" applyProtection="1">
      <alignment vertical="center"/>
      <protection locked="0"/>
    </xf>
    <xf numFmtId="9" fontId="37" fillId="0" borderId="0" xfId="7" applyFont="1" applyBorder="1" applyProtection="1">
      <protection locked="0"/>
    </xf>
    <xf numFmtId="9" fontId="43" fillId="0" borderId="0" xfId="7" applyFont="1" applyAlignment="1" applyProtection="1">
      <alignment vertical="center"/>
      <protection locked="0"/>
    </xf>
    <xf numFmtId="165" fontId="1" fillId="0" borderId="0" xfId="7" applyNumberFormat="1" applyFont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165" fontId="43" fillId="0" borderId="0" xfId="7" applyNumberFormat="1" applyFont="1" applyAlignment="1" applyProtection="1">
      <alignment vertical="center"/>
      <protection locked="0"/>
    </xf>
    <xf numFmtId="49" fontId="2" fillId="2" borderId="36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49" fontId="2" fillId="2" borderId="57" xfId="0" applyNumberFormat="1" applyFont="1" applyFill="1" applyBorder="1" applyAlignment="1">
      <alignment horizontal="left" vertical="center"/>
    </xf>
    <xf numFmtId="49" fontId="2" fillId="2" borderId="26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2"/>
    </xf>
    <xf numFmtId="0" fontId="2" fillId="0" borderId="2" xfId="0" quotePrefix="1" applyFont="1" applyBorder="1" applyAlignment="1">
      <alignment horizontal="left" vertical="center" indent="1"/>
    </xf>
    <xf numFmtId="0" fontId="2" fillId="0" borderId="13" xfId="0" quotePrefix="1" applyFont="1" applyBorder="1" applyAlignment="1">
      <alignment horizontal="left" vertical="center" indent="2"/>
    </xf>
    <xf numFmtId="49" fontId="2" fillId="2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2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6" fillId="0" borderId="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3" applyFont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top" shrinkToFit="1"/>
    </xf>
    <xf numFmtId="0" fontId="37" fillId="0" borderId="0" xfId="3" applyFont="1" applyAlignment="1" applyProtection="1">
      <alignment horizontal="center" vertical="center"/>
      <protection locked="0"/>
    </xf>
    <xf numFmtId="0" fontId="37" fillId="0" borderId="20" xfId="3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wrapText="1"/>
    </xf>
    <xf numFmtId="0" fontId="3" fillId="0" borderId="33" xfId="0" applyFont="1" applyBorder="1" applyAlignment="1">
      <alignment horizontal="center"/>
    </xf>
    <xf numFmtId="0" fontId="46" fillId="0" borderId="4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14" fillId="0" borderId="6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7" fillId="0" borderId="20" xfId="0" applyFont="1" applyBorder="1" applyAlignment="1">
      <alignment horizontal="right" vertical="center"/>
    </xf>
    <xf numFmtId="0" fontId="20" fillId="0" borderId="52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6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 wrapText="1"/>
    </xf>
    <xf numFmtId="0" fontId="20" fillId="0" borderId="23" xfId="0" quotePrefix="1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/>
    </xf>
    <xf numFmtId="0" fontId="14" fillId="3" borderId="27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60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20" fillId="0" borderId="0" xfId="2" applyFont="1" applyAlignment="1">
      <alignment horizontal="center"/>
    </xf>
    <xf numFmtId="0" fontId="52" fillId="0" borderId="20" xfId="2" applyFont="1" applyBorder="1" applyAlignment="1" applyProtection="1">
      <alignment horizontal="center" vertical="center"/>
      <protection locked="0"/>
    </xf>
    <xf numFmtId="0" fontId="52" fillId="0" borderId="38" xfId="2" applyFont="1" applyBorder="1" applyAlignment="1" applyProtection="1">
      <alignment horizontal="center" vertical="center"/>
      <protection locked="0"/>
    </xf>
    <xf numFmtId="0" fontId="50" fillId="0" borderId="52" xfId="2" applyFont="1" applyBorder="1" applyAlignment="1" applyProtection="1">
      <alignment horizontal="center" vertical="center"/>
      <protection locked="0"/>
    </xf>
    <xf numFmtId="0" fontId="52" fillId="0" borderId="52" xfId="2" applyFont="1" applyBorder="1" applyAlignment="1" applyProtection="1">
      <alignment horizontal="center" vertical="center"/>
      <protection locked="0"/>
    </xf>
    <xf numFmtId="0" fontId="52" fillId="0" borderId="56" xfId="2" applyFont="1" applyBorder="1" applyAlignment="1" applyProtection="1">
      <alignment horizontal="center" vertical="center"/>
      <protection locked="0"/>
    </xf>
    <xf numFmtId="0" fontId="50" fillId="0" borderId="17" xfId="5" applyFont="1" applyBorder="1" applyAlignment="1" applyProtection="1">
      <alignment vertical="center"/>
      <protection locked="0"/>
    </xf>
    <xf numFmtId="0" fontId="50" fillId="0" borderId="29" xfId="5" applyFont="1" applyBorder="1" applyAlignment="1" applyProtection="1">
      <alignment vertical="center"/>
      <protection locked="0"/>
    </xf>
    <xf numFmtId="0" fontId="52" fillId="0" borderId="29" xfId="2" applyFont="1" applyBorder="1" applyAlignment="1" applyProtection="1">
      <alignment vertical="center"/>
      <protection locked="0"/>
    </xf>
    <xf numFmtId="0" fontId="52" fillId="0" borderId="12" xfId="2" applyFont="1" applyBorder="1" applyAlignment="1" applyProtection="1">
      <alignment vertical="center"/>
      <protection locked="0"/>
    </xf>
    <xf numFmtId="0" fontId="46" fillId="0" borderId="0" xfId="5" applyFont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0" fillId="0" borderId="23" xfId="5" applyFont="1" applyBorder="1" applyAlignment="1">
      <alignment horizontal="center" vertical="top"/>
    </xf>
    <xf numFmtId="0" fontId="5" fillId="0" borderId="0" xfId="5" applyFont="1" applyAlignment="1">
      <alignment vertical="top"/>
    </xf>
    <xf numFmtId="0" fontId="3" fillId="0" borderId="0" xfId="2" applyFont="1" applyAlignment="1">
      <alignment vertical="top"/>
    </xf>
    <xf numFmtId="0" fontId="3" fillId="0" borderId="21" xfId="2" applyFont="1" applyBorder="1" applyAlignment="1">
      <alignment vertical="top"/>
    </xf>
    <xf numFmtId="0" fontId="51" fillId="0" borderId="0" xfId="0" applyFont="1" applyAlignment="1" applyProtection="1">
      <alignment horizontal="center" vertical="center"/>
      <protection locked="0"/>
    </xf>
    <xf numFmtId="0" fontId="32" fillId="0" borderId="22" xfId="5" applyFont="1" applyBorder="1" applyAlignment="1">
      <alignment horizontal="center" vertical="center"/>
    </xf>
    <xf numFmtId="0" fontId="32" fillId="0" borderId="3" xfId="5" applyFont="1" applyBorder="1" applyAlignment="1">
      <alignment horizontal="center" vertical="center"/>
    </xf>
    <xf numFmtId="0" fontId="32" fillId="0" borderId="16" xfId="5" applyFont="1" applyBorder="1" applyAlignment="1">
      <alignment horizontal="center" vertical="center"/>
    </xf>
    <xf numFmtId="0" fontId="32" fillId="0" borderId="60" xfId="5" applyFont="1" applyBorder="1" applyAlignment="1">
      <alignment horizontal="center" vertical="center"/>
    </xf>
    <xf numFmtId="0" fontId="5" fillId="0" borderId="18" xfId="5" applyFont="1" applyBorder="1" applyAlignment="1">
      <alignment horizontal="center" vertical="center"/>
    </xf>
    <xf numFmtId="0" fontId="5" fillId="0" borderId="20" xfId="5" applyFont="1" applyBorder="1" applyAlignment="1">
      <alignment horizontal="center" vertical="center"/>
    </xf>
    <xf numFmtId="0" fontId="5" fillId="0" borderId="37" xfId="5" applyFont="1" applyBorder="1" applyAlignment="1">
      <alignment horizontal="center" vertical="center"/>
    </xf>
    <xf numFmtId="0" fontId="5" fillId="0" borderId="38" xfId="5" applyFont="1" applyBorder="1" applyAlignment="1">
      <alignment horizontal="center" vertical="center"/>
    </xf>
  </cellXfs>
  <cellStyles count="8">
    <cellStyle name="Comma" xfId="6" builtinId="3"/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4000000}"/>
    <cellStyle name="Normal_jqrev" xfId="4" xr:uid="{00000000-0005-0000-0000-000005000000}"/>
    <cellStyle name="Normal_YBFPQNEW" xfId="5" xr:uid="{00000000-0005-0000-0000-000008000000}"/>
    <cellStyle name="Percent 2" xfId="7" xr:uid="{357E441C-6434-48CF-851C-19B245DC26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318407</xdr:colOff>
      <xdr:row>5</xdr:row>
      <xdr:rowOff>123825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19100"/>
          <a:ext cx="36426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tarashvili/Desktop/1305%20tyis%20kitxvari/&#4322;&#4327;&#4312;&#4321;%20&#4313;&#4312;&#4311;&#4334;&#4309;&#4304;&#4320;&#4312;%202020/&#4315;&#4317;&#4321;&#4304;&#4315;&#4310;&#4304;&#4307;&#4308;&#4305;&#4308;&#4314;&#4312;%20&#4307;&#4317;&#4313;&#4323;&#4315;&#4308;&#4316;&#4322;&#4308;&#4305;&#4312;/jq2019-e-v1-&#4306;&#4317;&#4306;&#4317;&#4314;&#4304;&#4331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JQ1|Primary Products|Production"/>
      <sheetName val="JQ2 | Primary Products | Trade"/>
      <sheetName val="JQ3 | Secondary Products| Trade"/>
      <sheetName val="ECE-EU | Species | Trade"/>
      <sheetName val="conversion factors"/>
      <sheetName val="Annex1 | JQ1-Corres."/>
      <sheetName val="Annex2 | JQ2-Corres."/>
      <sheetName val="Annex3 | JQ3-Corres."/>
      <sheetName val="Annex4 |JQ2-JQ3-Corres."/>
    </sheetNames>
    <sheetDataSet>
      <sheetData sheetId="0"/>
      <sheetData sheetId="1"/>
      <sheetData sheetId="2">
        <row r="15">
          <cell r="D15"/>
          <cell r="F15"/>
          <cell r="H15"/>
          <cell r="J15"/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1D30-1E04-47AB-9137-4581D4A4FFF5}">
  <sheetPr>
    <pageSetUpPr fitToPage="1"/>
  </sheetPr>
  <dimension ref="A1:AL212"/>
  <sheetViews>
    <sheetView showGridLines="0" zoomScaleNormal="100" zoomScaleSheetLayoutView="100" workbookViewId="0">
      <selection activeCell="D8" sqref="D8"/>
    </sheetView>
  </sheetViews>
  <sheetFormatPr defaultColWidth="9.6640625" defaultRowHeight="12.75" customHeight="1" x14ac:dyDescent="0.25"/>
  <cols>
    <col min="1" max="1" width="8.33203125" style="1" customWidth="1"/>
    <col min="2" max="2" width="65.77734375" style="2" customWidth="1"/>
    <col min="3" max="3" width="9.44140625" style="2" customWidth="1"/>
    <col min="4" max="5" width="22.44140625" style="2" customWidth="1"/>
    <col min="6" max="6" width="9.77734375" style="2" customWidth="1"/>
    <col min="7" max="7" width="9.6640625" style="2" customWidth="1"/>
    <col min="8" max="8" width="8.88671875" style="2" customWidth="1"/>
    <col min="9" max="9" width="68.6640625" style="2" customWidth="1"/>
    <col min="10" max="10" width="9.33203125" style="2" customWidth="1"/>
    <col min="11" max="12" width="10.33203125" style="2" customWidth="1"/>
    <col min="13" max="13" width="12.6640625" style="2" customWidth="1"/>
    <col min="14" max="14" width="1.6640625" style="2" customWidth="1"/>
    <col min="15" max="15" width="12.6640625" style="2" customWidth="1"/>
    <col min="16" max="16" width="1.6640625" style="2" customWidth="1"/>
    <col min="17" max="17" width="15.6640625" style="2" customWidth="1"/>
    <col min="18" max="18" width="36.88671875" style="2" customWidth="1"/>
    <col min="19" max="21" width="10.6640625" style="2" customWidth="1"/>
    <col min="22" max="22" width="3.33203125" style="2" customWidth="1"/>
    <col min="23" max="23" width="11.88671875" style="2" customWidth="1"/>
    <col min="24" max="32" width="15.6640625" style="2" customWidth="1"/>
    <col min="33" max="33" width="12.6640625" style="2" customWidth="1"/>
    <col min="34" max="34" width="1.6640625" style="2" customWidth="1"/>
    <col min="35" max="16384" width="9.6640625" style="2"/>
  </cols>
  <sheetData>
    <row r="1" spans="1:29" ht="17.100000000000001" customHeight="1" x14ac:dyDescent="0.25">
      <c r="A1" s="243"/>
      <c r="B1" s="494" t="s">
        <v>0</v>
      </c>
      <c r="C1" s="495" t="s">
        <v>30</v>
      </c>
      <c r="D1" s="496" t="s">
        <v>299</v>
      </c>
      <c r="E1" s="497" t="s">
        <v>300</v>
      </c>
      <c r="H1" s="63"/>
      <c r="I1" s="63"/>
      <c r="J1" s="498" t="str">
        <f>C1</f>
        <v xml:space="preserve">Country: </v>
      </c>
      <c r="K1" s="498" t="str">
        <f>D1</f>
        <v>Georgia</v>
      </c>
      <c r="L1" s="63"/>
    </row>
    <row r="2" spans="1:29" ht="17.100000000000001" customHeight="1" x14ac:dyDescent="0.25">
      <c r="A2" s="251"/>
      <c r="B2" s="499" t="s">
        <v>0</v>
      </c>
      <c r="C2" s="598" t="s">
        <v>13</v>
      </c>
      <c r="D2" s="599"/>
      <c r="E2" s="500"/>
      <c r="H2" s="63"/>
      <c r="I2" s="63"/>
      <c r="J2" s="63"/>
      <c r="K2" s="63"/>
      <c r="L2" s="63"/>
    </row>
    <row r="3" spans="1:29" ht="17.100000000000001" customHeight="1" x14ac:dyDescent="0.25">
      <c r="A3" s="251"/>
      <c r="B3" s="499" t="s">
        <v>0</v>
      </c>
      <c r="C3" s="600" t="s">
        <v>0</v>
      </c>
      <c r="D3" s="601"/>
      <c r="E3" s="602"/>
      <c r="H3" s="63"/>
      <c r="I3" s="63"/>
      <c r="J3" s="63"/>
      <c r="K3" s="63"/>
      <c r="L3" s="63"/>
    </row>
    <row r="4" spans="1:29" ht="17.100000000000001" customHeight="1" x14ac:dyDescent="0.25">
      <c r="A4" s="251"/>
      <c r="B4" s="499"/>
      <c r="C4" s="501" t="s">
        <v>9</v>
      </c>
      <c r="D4" s="502"/>
      <c r="E4" s="500"/>
      <c r="H4" s="63"/>
      <c r="I4" s="63"/>
      <c r="J4" s="63"/>
      <c r="K4" s="63"/>
      <c r="L4" s="63"/>
    </row>
    <row r="5" spans="1:29" ht="17.100000000000001" customHeight="1" x14ac:dyDescent="0.25">
      <c r="A5" s="603" t="s">
        <v>233</v>
      </c>
      <c r="B5" s="604"/>
      <c r="C5" s="606"/>
      <c r="D5" s="607"/>
      <c r="E5" s="608"/>
      <c r="H5" s="63"/>
      <c r="I5" s="63"/>
      <c r="J5" s="63"/>
      <c r="K5" s="63"/>
      <c r="L5" s="63"/>
    </row>
    <row r="6" spans="1:29" ht="17.100000000000001" customHeight="1" x14ac:dyDescent="0.4">
      <c r="A6" s="605"/>
      <c r="B6" s="604"/>
      <c r="C6" s="503"/>
      <c r="D6" s="7"/>
      <c r="E6" s="504"/>
      <c r="H6" s="63"/>
      <c r="I6" s="63"/>
      <c r="J6" s="63"/>
      <c r="K6" s="63"/>
      <c r="L6" s="63"/>
      <c r="Q6" s="24" t="s">
        <v>156</v>
      </c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</row>
    <row r="7" spans="1:29" ht="16.5" customHeight="1" x14ac:dyDescent="0.25">
      <c r="A7" s="609" t="s">
        <v>232</v>
      </c>
      <c r="B7" s="610"/>
      <c r="C7" s="501" t="s">
        <v>10</v>
      </c>
      <c r="D7" s="506"/>
      <c r="E7" s="258" t="s">
        <v>11</v>
      </c>
      <c r="H7" s="63"/>
      <c r="I7" s="620" t="s">
        <v>251</v>
      </c>
      <c r="J7" s="63"/>
      <c r="K7" s="614" t="s">
        <v>67</v>
      </c>
      <c r="L7" s="614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</row>
    <row r="8" spans="1:29" ht="19.5" customHeight="1" x14ac:dyDescent="0.25">
      <c r="A8" s="609" t="s">
        <v>25</v>
      </c>
      <c r="B8" s="610"/>
      <c r="C8" s="501" t="s">
        <v>12</v>
      </c>
      <c r="D8" s="507"/>
      <c r="E8" s="500"/>
      <c r="H8" s="63"/>
      <c r="I8" s="620"/>
      <c r="J8" s="63"/>
      <c r="K8" s="614"/>
      <c r="L8" s="614"/>
      <c r="Q8" s="505" t="s">
        <v>152</v>
      </c>
      <c r="R8" s="505"/>
      <c r="S8" s="505"/>
      <c r="T8" s="505"/>
      <c r="U8" s="505"/>
      <c r="V8" s="505"/>
      <c r="W8" s="615"/>
      <c r="X8" s="615"/>
      <c r="Y8" s="615"/>
      <c r="Z8" s="505"/>
      <c r="AA8" s="505"/>
      <c r="AB8" s="505"/>
      <c r="AC8" s="505"/>
    </row>
    <row r="9" spans="1:29" ht="15.75" customHeight="1" x14ac:dyDescent="0.25">
      <c r="A9" s="265"/>
      <c r="B9" s="8"/>
      <c r="C9" s="7"/>
      <c r="D9" s="508">
        <v>51</v>
      </c>
      <c r="E9" s="9">
        <v>51</v>
      </c>
      <c r="H9" s="319" t="s">
        <v>0</v>
      </c>
      <c r="I9" s="509"/>
      <c r="J9" s="510" t="s">
        <v>0</v>
      </c>
      <c r="K9" s="510"/>
      <c r="L9" s="510"/>
      <c r="Q9" s="505"/>
      <c r="R9" s="505"/>
      <c r="S9" s="505"/>
      <c r="T9" s="505"/>
      <c r="U9" s="505"/>
      <c r="V9" s="511"/>
      <c r="W9" s="615"/>
      <c r="X9" s="615"/>
      <c r="Y9" s="615"/>
      <c r="Z9" s="505"/>
      <c r="AA9" s="505"/>
      <c r="AB9" s="505"/>
      <c r="AC9" s="505"/>
    </row>
    <row r="10" spans="1:29" ht="12.75" customHeight="1" x14ac:dyDescent="0.25">
      <c r="A10" s="512" t="s">
        <v>14</v>
      </c>
      <c r="B10" s="513" t="s">
        <v>14</v>
      </c>
      <c r="C10" s="616" t="s">
        <v>8</v>
      </c>
      <c r="D10" s="514">
        <v>2018</v>
      </c>
      <c r="E10" s="515">
        <f>D10+1</f>
        <v>2019</v>
      </c>
      <c r="H10" s="516" t="s">
        <v>14</v>
      </c>
      <c r="I10" s="513" t="str">
        <f>B10</f>
        <v>Product</v>
      </c>
      <c r="J10" s="516" t="str">
        <f>C10</f>
        <v>Unit</v>
      </c>
      <c r="K10" s="517">
        <f>D10</f>
        <v>2018</v>
      </c>
      <c r="L10" s="518">
        <f>E10</f>
        <v>2019</v>
      </c>
      <c r="Q10" s="505"/>
      <c r="R10" s="505"/>
      <c r="S10" s="519">
        <f>D10</f>
        <v>2018</v>
      </c>
      <c r="T10" s="519">
        <f>E10</f>
        <v>2019</v>
      </c>
      <c r="U10" s="519" t="s">
        <v>136</v>
      </c>
      <c r="V10" s="511"/>
      <c r="W10" s="2" t="s">
        <v>161</v>
      </c>
      <c r="X10" s="520"/>
      <c r="Y10" s="520"/>
      <c r="Z10" s="505"/>
      <c r="AB10" s="505"/>
      <c r="AC10" s="505"/>
    </row>
    <row r="11" spans="1:29" ht="12.75" customHeight="1" x14ac:dyDescent="0.25">
      <c r="A11" s="276" t="s">
        <v>6</v>
      </c>
      <c r="B11" s="521"/>
      <c r="C11" s="617"/>
      <c r="D11" s="522" t="s">
        <v>7</v>
      </c>
      <c r="E11" s="523" t="s">
        <v>7</v>
      </c>
      <c r="H11" s="278" t="s">
        <v>6</v>
      </c>
      <c r="I11" s="524"/>
      <c r="J11" s="525"/>
      <c r="K11" s="526" t="str">
        <f>D11</f>
        <v>Quantity</v>
      </c>
      <c r="L11" s="527" t="str">
        <f>E11</f>
        <v>Quantity</v>
      </c>
      <c r="Q11" s="618" t="s">
        <v>138</v>
      </c>
      <c r="R11" s="44" t="s">
        <v>139</v>
      </c>
      <c r="S11" s="45" t="str">
        <f>IF(ISNUMBER(D17+'[1]JQ2 | Primary Products | Trade'!D15-'[1]JQ2 | Primary Products | Trade'!H15-D27),D17+'[1]JQ2 | Primary Products | Trade'!D15-'[1]JQ2 | Primary Products | Trade'!H15-D27,"Missing data")</f>
        <v>Missing data</v>
      </c>
      <c r="T11" s="45" t="str">
        <f>IF(ISNUMBER(E17+'[1]JQ2 | Primary Products | Trade'!F15-'[1]JQ2 | Primary Products | Trade'!J15-E27),E17+'[1]JQ2 | Primary Products | Trade'!F15-'[1]JQ2 | Primary Products | Trade'!J15-E27,"Missing data")</f>
        <v>Missing data</v>
      </c>
      <c r="U11" s="528" t="str">
        <f>IF(ISNUMBER(T11/S11-1),T11/S11-1,"missing data")</f>
        <v>missing data</v>
      </c>
      <c r="V11" s="529"/>
      <c r="W11" s="505" t="s">
        <v>137</v>
      </c>
      <c r="X11" s="520"/>
      <c r="Y11" s="520"/>
      <c r="Z11" s="505"/>
      <c r="AB11" s="505"/>
      <c r="AC11" s="505"/>
    </row>
    <row r="12" spans="1:29" s="4" customFormat="1" ht="12.75" customHeight="1" x14ac:dyDescent="0.25">
      <c r="A12" s="611" t="s">
        <v>135</v>
      </c>
      <c r="B12" s="612"/>
      <c r="C12" s="612"/>
      <c r="D12" s="612"/>
      <c r="E12" s="613"/>
      <c r="H12" s="530"/>
      <c r="I12" s="531" t="str">
        <f>A12</f>
        <v>REMOVALS OF ROUNDWOOD (WOOD IN THE ROUGH)</v>
      </c>
      <c r="J12" s="532"/>
      <c r="K12" s="532"/>
      <c r="L12" s="533"/>
      <c r="Q12" s="619"/>
      <c r="R12" s="32" t="s">
        <v>157</v>
      </c>
      <c r="S12" s="35" t="str">
        <f>IF(ISNUMBER(D52-D53*X28),(D52-D53)*X28,"missing data")</f>
        <v>missing data</v>
      </c>
      <c r="T12" s="35" t="str">
        <f>IF(ISNUMBER(E52-E53*X28),(E52-E53)*X28,"missing data")</f>
        <v>missing data</v>
      </c>
      <c r="U12" s="534" t="str">
        <f t="shared" ref="U12:U23" si="0">IF(ISNUMBER(T12/S12-1),T12/S12-1,"missing data")</f>
        <v>missing data</v>
      </c>
      <c r="V12" s="33"/>
      <c r="W12" s="505" t="s">
        <v>140</v>
      </c>
      <c r="Y12" s="26"/>
      <c r="Z12" s="26"/>
      <c r="AB12" s="26"/>
      <c r="AC12" s="26"/>
    </row>
    <row r="13" spans="1:29" s="4" customFormat="1" ht="12.75" customHeight="1" x14ac:dyDescent="0.25">
      <c r="A13" s="535">
        <v>1</v>
      </c>
      <c r="B13" s="536" t="s">
        <v>131</v>
      </c>
      <c r="C13" s="537" t="s">
        <v>91</v>
      </c>
      <c r="D13" s="37">
        <v>554.3134</v>
      </c>
      <c r="E13" s="38">
        <v>584.8931</v>
      </c>
      <c r="H13" s="538">
        <f>A13</f>
        <v>1</v>
      </c>
      <c r="I13" s="539" t="str">
        <f>B13</f>
        <v>ROUNDWOOD (WOOD IN THE ROUGH)</v>
      </c>
      <c r="J13" s="540" t="s">
        <v>91</v>
      </c>
      <c r="K13" s="541">
        <f>D13-(D14+D17)</f>
        <v>0</v>
      </c>
      <c r="L13" s="542">
        <f>E13-(E14+E17)</f>
        <v>0</v>
      </c>
      <c r="Q13" s="42" t="s">
        <v>149</v>
      </c>
      <c r="R13" s="46" t="s">
        <v>145</v>
      </c>
      <c r="S13" s="47" t="str">
        <f>IF(ISNUMBER(D36*X29),D36*X29,"missing data")</f>
        <v>missing data</v>
      </c>
      <c r="T13" s="47" t="str">
        <f>IF(ISNUMBER(E36*X29),E36*X29,"missing data")</f>
        <v>missing data</v>
      </c>
      <c r="U13" s="528" t="str">
        <f t="shared" si="0"/>
        <v>missing data</v>
      </c>
      <c r="V13" s="543"/>
      <c r="W13" s="36">
        <v>2.4</v>
      </c>
      <c r="X13" s="26"/>
      <c r="Y13" s="26"/>
      <c r="Z13" s="26"/>
      <c r="AB13" s="26"/>
      <c r="AC13" s="26"/>
    </row>
    <row r="14" spans="1:29" s="6" customFormat="1" ht="14.4" x14ac:dyDescent="0.25">
      <c r="A14" s="13">
        <v>1.1000000000000001</v>
      </c>
      <c r="B14" s="544" t="s">
        <v>96</v>
      </c>
      <c r="C14" s="540" t="s">
        <v>91</v>
      </c>
      <c r="D14" s="15">
        <v>385.55459999999999</v>
      </c>
      <c r="E14" s="16">
        <v>406.5727</v>
      </c>
      <c r="H14" s="539">
        <f t="shared" ref="H14:I78" si="1">A14</f>
        <v>1.1000000000000001</v>
      </c>
      <c r="I14" s="545" t="str">
        <f t="shared" si="1"/>
        <v>WOOD FUEL (INCLUDING WOOD FOR CHARCOAL)</v>
      </c>
      <c r="J14" s="540" t="s">
        <v>91</v>
      </c>
      <c r="K14" s="546">
        <f>D14-(D15+D16)</f>
        <v>0</v>
      </c>
      <c r="L14" s="547">
        <f>E14-(E15+E16)</f>
        <v>0</v>
      </c>
      <c r="Q14" s="548"/>
      <c r="R14" s="44" t="s">
        <v>253</v>
      </c>
      <c r="S14" s="45">
        <f>IF(ISNUMBER(D39),D39,"Missing data")</f>
        <v>105.63</v>
      </c>
      <c r="T14" s="45">
        <f>IF(ISNUMBER(E39),E39,"Missing data")</f>
        <v>61.78</v>
      </c>
      <c r="U14" s="528">
        <f t="shared" si="0"/>
        <v>-0.41512827795133955</v>
      </c>
      <c r="V14" s="549"/>
      <c r="W14" s="36">
        <v>1</v>
      </c>
      <c r="X14" s="26"/>
      <c r="Z14" s="52"/>
      <c r="AB14" s="52"/>
      <c r="AC14" s="52"/>
    </row>
    <row r="15" spans="1:29" s="6" customFormat="1" ht="14.4" x14ac:dyDescent="0.25">
      <c r="A15" s="13" t="s">
        <v>18</v>
      </c>
      <c r="B15" s="550" t="s">
        <v>3</v>
      </c>
      <c r="C15" s="540" t="s">
        <v>91</v>
      </c>
      <c r="D15" s="15">
        <v>77.735200000000006</v>
      </c>
      <c r="E15" s="16">
        <v>79.556600000000003</v>
      </c>
      <c r="H15" s="539" t="str">
        <f t="shared" si="1"/>
        <v>1.1.C</v>
      </c>
      <c r="I15" s="551" t="str">
        <f t="shared" si="1"/>
        <v>Coniferous</v>
      </c>
      <c r="J15" s="540" t="s">
        <v>91</v>
      </c>
      <c r="K15" s="158"/>
      <c r="L15" s="292"/>
      <c r="Q15" s="548"/>
      <c r="R15" s="44" t="s">
        <v>254</v>
      </c>
      <c r="S15" s="45" t="str">
        <f>IF(ISNUMBER(D43),D43,"Missing data")</f>
        <v>Missing data</v>
      </c>
      <c r="T15" s="45" t="str">
        <f>IF(ISNUMBER(E43),E43,"Missing data")</f>
        <v>Missing data</v>
      </c>
      <c r="U15" s="528" t="str">
        <f t="shared" si="0"/>
        <v>missing data</v>
      </c>
      <c r="V15" s="549"/>
      <c r="W15" s="36">
        <v>1</v>
      </c>
      <c r="Z15" s="52"/>
      <c r="AB15" s="52"/>
      <c r="AC15" s="52"/>
    </row>
    <row r="16" spans="1:29" s="6" customFormat="1" ht="14.4" x14ac:dyDescent="0.25">
      <c r="A16" s="13" t="s">
        <v>54</v>
      </c>
      <c r="B16" s="550" t="s">
        <v>4</v>
      </c>
      <c r="C16" s="540" t="s">
        <v>91</v>
      </c>
      <c r="D16" s="15">
        <v>307.81939999999997</v>
      </c>
      <c r="E16" s="16">
        <v>327.01609999999999</v>
      </c>
      <c r="H16" s="539" t="str">
        <f t="shared" si="1"/>
        <v>1.1.NC</v>
      </c>
      <c r="I16" s="551" t="str">
        <f t="shared" si="1"/>
        <v>Non-Coniferous</v>
      </c>
      <c r="J16" s="540" t="s">
        <v>91</v>
      </c>
      <c r="K16" s="174"/>
      <c r="L16" s="297"/>
      <c r="Q16" s="548"/>
      <c r="R16" s="44" t="s">
        <v>141</v>
      </c>
      <c r="S16" s="45" t="str">
        <f>IF(ISNUMBER(D48),D48,"Missing data")</f>
        <v>Missing data</v>
      </c>
      <c r="T16" s="45" t="str">
        <f>IF(ISNUMBER(E48),E48,"Missing data")</f>
        <v>Missing data</v>
      </c>
      <c r="U16" s="528" t="str">
        <f t="shared" si="0"/>
        <v>missing data</v>
      </c>
      <c r="V16" s="549"/>
      <c r="W16" s="36">
        <v>1</v>
      </c>
      <c r="Y16" s="26"/>
      <c r="Z16" s="52"/>
      <c r="AB16" s="52"/>
      <c r="AC16" s="52"/>
    </row>
    <row r="17" spans="1:29" s="6" customFormat="1" ht="14.4" x14ac:dyDescent="0.25">
      <c r="A17" s="13">
        <v>1.2</v>
      </c>
      <c r="B17" s="545" t="s">
        <v>130</v>
      </c>
      <c r="C17" s="540" t="s">
        <v>91</v>
      </c>
      <c r="D17" s="15">
        <v>168.75880000000001</v>
      </c>
      <c r="E17" s="16">
        <v>178.32040000000001</v>
      </c>
      <c r="H17" s="539">
        <f t="shared" si="1"/>
        <v>1.2</v>
      </c>
      <c r="I17" s="545" t="str">
        <f t="shared" si="1"/>
        <v>INDUSTRIAL ROUNDWOOD</v>
      </c>
      <c r="J17" s="540" t="s">
        <v>91</v>
      </c>
      <c r="K17" s="546">
        <f>D17-(D18+D19)</f>
        <v>0</v>
      </c>
      <c r="L17" s="546">
        <f>E17-(E18+E19)</f>
        <v>0</v>
      </c>
      <c r="Q17" s="548"/>
      <c r="R17" s="46" t="s">
        <v>146</v>
      </c>
      <c r="S17" s="47" t="str">
        <f>IF(ISNUMBER(D52),D52,"missing data")</f>
        <v>missing data</v>
      </c>
      <c r="T17" s="47" t="str">
        <f>IF(ISNUMBER(E52),E52,"missing data")</f>
        <v>missing data</v>
      </c>
      <c r="U17" s="528" t="str">
        <f t="shared" si="0"/>
        <v>missing data</v>
      </c>
      <c r="V17" s="549"/>
      <c r="W17" s="36">
        <v>1.58</v>
      </c>
      <c r="X17" s="26"/>
      <c r="Y17" s="26"/>
      <c r="Z17" s="52"/>
      <c r="AB17" s="52"/>
      <c r="AC17" s="52"/>
    </row>
    <row r="18" spans="1:29" s="6" customFormat="1" ht="14.4" x14ac:dyDescent="0.25">
      <c r="A18" s="13" t="s">
        <v>19</v>
      </c>
      <c r="B18" s="551" t="s">
        <v>3</v>
      </c>
      <c r="C18" s="540" t="s">
        <v>91</v>
      </c>
      <c r="D18" s="15">
        <v>98.171400000000006</v>
      </c>
      <c r="E18" s="16">
        <v>100.73099999999999</v>
      </c>
      <c r="H18" s="539" t="str">
        <f t="shared" si="1"/>
        <v>1.2.C</v>
      </c>
      <c r="I18" s="551" t="str">
        <f t="shared" si="1"/>
        <v>Coniferous</v>
      </c>
      <c r="J18" s="540" t="s">
        <v>91</v>
      </c>
      <c r="K18" s="157" t="e">
        <f>D18-(D22+D25+D28)</f>
        <v>#VALUE!</v>
      </c>
      <c r="L18" s="157" t="e">
        <f>E18-(E22+E25+E28)</f>
        <v>#VALUE!</v>
      </c>
      <c r="Q18" s="548"/>
      <c r="R18" s="46" t="s">
        <v>147</v>
      </c>
      <c r="S18" s="47" t="str">
        <f>IF(ISNUMBER(D54),D54,"missing data")</f>
        <v>missing data</v>
      </c>
      <c r="T18" s="47" t="str">
        <f>IF(ISNUMBER(E54),E54,"missing data")</f>
        <v>missing data</v>
      </c>
      <c r="U18" s="528" t="str">
        <f t="shared" si="0"/>
        <v>missing data</v>
      </c>
      <c r="V18" s="549"/>
      <c r="W18" s="36">
        <v>1.8</v>
      </c>
      <c r="X18" s="26"/>
      <c r="Y18" s="52"/>
      <c r="Z18" s="52"/>
      <c r="AB18" s="52"/>
      <c r="AC18" s="52"/>
    </row>
    <row r="19" spans="1:29" s="6" customFormat="1" ht="14.4" x14ac:dyDescent="0.25">
      <c r="A19" s="13" t="s">
        <v>55</v>
      </c>
      <c r="B19" s="551" t="s">
        <v>4</v>
      </c>
      <c r="C19" s="540" t="s">
        <v>91</v>
      </c>
      <c r="D19" s="15">
        <v>70.587400000000002</v>
      </c>
      <c r="E19" s="16">
        <v>77.589399999999998</v>
      </c>
      <c r="H19" s="539" t="str">
        <f t="shared" si="1"/>
        <v>1.2.NC</v>
      </c>
      <c r="I19" s="551" t="str">
        <f t="shared" si="1"/>
        <v>Non-Coniferous</v>
      </c>
      <c r="J19" s="540" t="s">
        <v>91</v>
      </c>
      <c r="K19" s="157" t="e">
        <f>D19-(D23+D26+D29)</f>
        <v>#VALUE!</v>
      </c>
      <c r="L19" s="157" t="e">
        <f>E19-(E23+E26+E29)</f>
        <v>#VALUE!</v>
      </c>
      <c r="Q19" s="548"/>
      <c r="R19" s="44" t="s">
        <v>142</v>
      </c>
      <c r="S19" s="45" t="str">
        <f>IF(ISNUMBER(D59),D59,"missing data")</f>
        <v>missing data</v>
      </c>
      <c r="T19" s="45" t="str">
        <f>IF(ISNUMBER(E59),E59,"missing data")</f>
        <v>missing data</v>
      </c>
      <c r="U19" s="528" t="str">
        <f t="shared" si="0"/>
        <v>missing data</v>
      </c>
      <c r="V19" s="549"/>
      <c r="W19" s="36">
        <v>2.5</v>
      </c>
      <c r="X19" s="26"/>
      <c r="Y19" s="52"/>
      <c r="Z19" s="52"/>
      <c r="AB19" s="52"/>
      <c r="AC19" s="52"/>
    </row>
    <row r="20" spans="1:29" s="6" customFormat="1" ht="14.4" x14ac:dyDescent="0.25">
      <c r="A20" s="13" t="s">
        <v>63</v>
      </c>
      <c r="B20" s="552" t="s">
        <v>61</v>
      </c>
      <c r="C20" s="540" t="s">
        <v>91</v>
      </c>
      <c r="D20" s="15">
        <v>0</v>
      </c>
      <c r="E20" s="16">
        <v>0</v>
      </c>
      <c r="H20" s="539" t="str">
        <f t="shared" si="1"/>
        <v>1.2.NC.T</v>
      </c>
      <c r="I20" s="553" t="str">
        <f t="shared" si="1"/>
        <v>of which: Tropical</v>
      </c>
      <c r="J20" s="540" t="s">
        <v>91</v>
      </c>
      <c r="K20" s="157"/>
      <c r="L20" s="554"/>
      <c r="Q20" s="548"/>
      <c r="R20" s="46" t="s">
        <v>143</v>
      </c>
      <c r="S20" s="47" t="str">
        <f>IF(ISNUMBER(D60),D60,"missing data")</f>
        <v>missing data</v>
      </c>
      <c r="T20" s="47" t="str">
        <f>IF(ISNUMBER(E60),E60,"missing data")</f>
        <v>missing data</v>
      </c>
      <c r="U20" s="528" t="str">
        <f t="shared" si="0"/>
        <v>missing data</v>
      </c>
      <c r="V20" s="543"/>
      <c r="W20" s="36">
        <v>4.9000000000000004</v>
      </c>
      <c r="X20" s="52"/>
      <c r="Y20" s="52"/>
      <c r="Z20" s="52"/>
      <c r="AA20" s="52"/>
      <c r="AB20" s="52"/>
      <c r="AC20" s="52"/>
    </row>
    <row r="21" spans="1:29" s="6" customFormat="1" ht="14.4" x14ac:dyDescent="0.25">
      <c r="A21" s="13" t="s">
        <v>16</v>
      </c>
      <c r="B21" s="551" t="s">
        <v>39</v>
      </c>
      <c r="C21" s="540" t="s">
        <v>91</v>
      </c>
      <c r="D21" s="15" t="s">
        <v>298</v>
      </c>
      <c r="E21" s="15" t="s">
        <v>298</v>
      </c>
      <c r="H21" s="539" t="str">
        <f t="shared" si="1"/>
        <v>1.2.1</v>
      </c>
      <c r="I21" s="551" t="str">
        <f t="shared" si="1"/>
        <v>SAWLOGS AND VENEER LOGS</v>
      </c>
      <c r="J21" s="540" t="s">
        <v>91</v>
      </c>
      <c r="K21" s="555" t="e">
        <f>D21-(D22+D23)</f>
        <v>#VALUE!</v>
      </c>
      <c r="L21" s="555" t="e">
        <f>E21-(E22+E23)</f>
        <v>#VALUE!</v>
      </c>
      <c r="Q21" s="43"/>
      <c r="R21" s="48" t="s">
        <v>144</v>
      </c>
      <c r="S21" s="49" t="str">
        <f>IF(ISNUMBER(D64),D64,"missing data")</f>
        <v>missing data</v>
      </c>
      <c r="T21" s="49" t="str">
        <f>IF(ISNUMBER(E64),E64,"missing data")</f>
        <v>missing data</v>
      </c>
      <c r="U21" s="534" t="str">
        <f t="shared" si="0"/>
        <v>missing data</v>
      </c>
      <c r="V21" s="543"/>
      <c r="W21" s="36">
        <v>5.7</v>
      </c>
      <c r="X21" s="52"/>
      <c r="Y21" s="52"/>
      <c r="AA21" s="52"/>
      <c r="AB21" s="52"/>
      <c r="AC21" s="52"/>
    </row>
    <row r="22" spans="1:29" s="6" customFormat="1" ht="14.4" x14ac:dyDescent="0.25">
      <c r="A22" s="13" t="s">
        <v>17</v>
      </c>
      <c r="B22" s="553" t="s">
        <v>3</v>
      </c>
      <c r="C22" s="540" t="s">
        <v>91</v>
      </c>
      <c r="D22" s="15" t="s">
        <v>298</v>
      </c>
      <c r="E22" s="15" t="s">
        <v>298</v>
      </c>
      <c r="H22" s="539" t="str">
        <f t="shared" si="1"/>
        <v>1.2.1.C</v>
      </c>
      <c r="I22" s="553" t="str">
        <f t="shared" si="1"/>
        <v>Coniferous</v>
      </c>
      <c r="J22" s="540" t="s">
        <v>91</v>
      </c>
      <c r="K22" s="158"/>
      <c r="L22" s="158"/>
      <c r="Q22" s="29" t="s">
        <v>155</v>
      </c>
      <c r="R22" s="50" t="s">
        <v>149</v>
      </c>
      <c r="S22" s="51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51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556" t="str">
        <f t="shared" si="0"/>
        <v>missing data</v>
      </c>
      <c r="X22" s="52"/>
      <c r="Y22" s="52"/>
      <c r="Z22" s="52"/>
      <c r="AA22" s="52"/>
      <c r="AB22" s="52"/>
      <c r="AC22" s="52"/>
    </row>
    <row r="23" spans="1:29" s="6" customFormat="1" ht="14.25" customHeight="1" x14ac:dyDescent="0.2">
      <c r="A23" s="13" t="s">
        <v>56</v>
      </c>
      <c r="B23" s="552" t="s">
        <v>4</v>
      </c>
      <c r="C23" s="540" t="s">
        <v>91</v>
      </c>
      <c r="D23" s="15" t="s">
        <v>298</v>
      </c>
      <c r="E23" s="15" t="s">
        <v>298</v>
      </c>
      <c r="H23" s="539" t="str">
        <f t="shared" si="1"/>
        <v>1.2.1.NC</v>
      </c>
      <c r="I23" s="553" t="str">
        <f t="shared" si="1"/>
        <v>Non-Coniferous</v>
      </c>
      <c r="J23" s="540" t="s">
        <v>91</v>
      </c>
      <c r="K23" s="158"/>
      <c r="L23" s="158"/>
      <c r="Q23" s="25"/>
      <c r="R23" s="28" t="s">
        <v>154</v>
      </c>
      <c r="S23" s="30" t="str">
        <f>IF(ISNUMBER(S11*X31+S12-S22),S11*X31+S12-S22,"missing data")</f>
        <v>missing data</v>
      </c>
      <c r="T23" s="30" t="str">
        <f>IF(ISNUMBER(T11*X31+T12-T22),T11*X31+T12-T22,"missing data")</f>
        <v>missing data</v>
      </c>
      <c r="U23" s="557" t="str">
        <f t="shared" si="0"/>
        <v>missing data</v>
      </c>
      <c r="V23" s="34" t="s">
        <v>151</v>
      </c>
      <c r="X23" s="52"/>
      <c r="Z23" s="52"/>
      <c r="AA23" s="52"/>
      <c r="AB23" s="52"/>
      <c r="AC23" s="52"/>
    </row>
    <row r="24" spans="1:29" s="6" customFormat="1" ht="26.25" customHeight="1" x14ac:dyDescent="0.2">
      <c r="A24" s="558" t="s">
        <v>20</v>
      </c>
      <c r="B24" s="559" t="s">
        <v>273</v>
      </c>
      <c r="C24" s="540" t="s">
        <v>91</v>
      </c>
      <c r="D24" s="15" t="s">
        <v>298</v>
      </c>
      <c r="E24" s="15" t="s">
        <v>298</v>
      </c>
      <c r="H24" s="560" t="str">
        <f t="shared" si="1"/>
        <v>1.2.2</v>
      </c>
      <c r="I24" s="559" t="str">
        <f t="shared" si="1"/>
        <v>PULPWOOD, ROUND AND SPLIT (INCLUDING WOOD FOR PARTICLE BOARD, OSB AND FIBREBOARD)</v>
      </c>
      <c r="J24" s="540" t="s">
        <v>91</v>
      </c>
      <c r="K24" s="555" t="e">
        <f>D24-(D25+D26)</f>
        <v>#VALUE!</v>
      </c>
      <c r="L24" s="555" t="e">
        <f>E24-(E25+E26)</f>
        <v>#VALUE!</v>
      </c>
      <c r="Q24" s="25"/>
      <c r="R24" s="52" t="s">
        <v>153</v>
      </c>
      <c r="S24" s="561" t="str">
        <f>IF(ISNUMBER(1-S22/S11),1-S22/S11,"missing data")</f>
        <v>missing data</v>
      </c>
      <c r="T24" s="561" t="str">
        <f>IF(ISNUMBER(1-T22/T11),1-T22/T11,"missing data")</f>
        <v>missing data</v>
      </c>
      <c r="V24" s="34" t="s">
        <v>150</v>
      </c>
      <c r="X24" s="52"/>
      <c r="Y24" s="52"/>
      <c r="Z24" s="52"/>
      <c r="AA24" s="52"/>
      <c r="AB24" s="52"/>
      <c r="AC24" s="52"/>
    </row>
    <row r="25" spans="1:29" s="6" customFormat="1" ht="14.4" x14ac:dyDescent="0.2">
      <c r="A25" s="13" t="s">
        <v>21</v>
      </c>
      <c r="B25" s="553" t="s">
        <v>3</v>
      </c>
      <c r="C25" s="540" t="s">
        <v>91</v>
      </c>
      <c r="D25" s="15" t="s">
        <v>298</v>
      </c>
      <c r="E25" s="15" t="s">
        <v>298</v>
      </c>
      <c r="H25" s="539" t="str">
        <f t="shared" si="1"/>
        <v>1.2.2.C</v>
      </c>
      <c r="I25" s="553" t="str">
        <f t="shared" si="1"/>
        <v>Coniferous</v>
      </c>
      <c r="J25" s="540" t="s">
        <v>91</v>
      </c>
      <c r="K25" s="158"/>
      <c r="L25" s="158"/>
      <c r="Q25" s="25"/>
      <c r="V25" s="34" t="s">
        <v>160</v>
      </c>
      <c r="X25" s="52"/>
      <c r="Y25" s="52"/>
      <c r="Z25" s="52"/>
      <c r="AA25" s="52"/>
      <c r="AB25" s="52"/>
      <c r="AC25" s="52"/>
    </row>
    <row r="26" spans="1:29" s="6" customFormat="1" ht="14.4" x14ac:dyDescent="0.25">
      <c r="A26" s="13" t="s">
        <v>57</v>
      </c>
      <c r="B26" s="552" t="s">
        <v>4</v>
      </c>
      <c r="C26" s="540" t="s">
        <v>91</v>
      </c>
      <c r="D26" s="15" t="s">
        <v>298</v>
      </c>
      <c r="E26" s="15" t="s">
        <v>298</v>
      </c>
      <c r="H26" s="539" t="str">
        <f t="shared" si="1"/>
        <v>1.2.2.NC</v>
      </c>
      <c r="I26" s="553" t="str">
        <f t="shared" si="1"/>
        <v>Non-Coniferous</v>
      </c>
      <c r="J26" s="540" t="s">
        <v>91</v>
      </c>
      <c r="K26" s="158"/>
      <c r="L26" s="158"/>
      <c r="Q26" s="25"/>
      <c r="V26" s="562"/>
      <c r="W26" s="52"/>
      <c r="X26" s="52"/>
      <c r="Y26" s="52"/>
      <c r="Z26" s="52"/>
      <c r="AA26" s="52"/>
      <c r="AB26" s="52"/>
      <c r="AC26" s="52"/>
    </row>
    <row r="27" spans="1:29" s="6" customFormat="1" ht="14.4" x14ac:dyDescent="0.25">
      <c r="A27" s="13" t="s">
        <v>22</v>
      </c>
      <c r="B27" s="551" t="s">
        <v>26</v>
      </c>
      <c r="C27" s="540" t="s">
        <v>91</v>
      </c>
      <c r="D27" s="15" t="s">
        <v>298</v>
      </c>
      <c r="E27" s="15" t="s">
        <v>298</v>
      </c>
      <c r="H27" s="539" t="str">
        <f t="shared" si="1"/>
        <v>1.2.3</v>
      </c>
      <c r="I27" s="551" t="str">
        <f t="shared" si="1"/>
        <v>OTHER INDUSTRIAL ROUNDWOOD</v>
      </c>
      <c r="J27" s="540" t="s">
        <v>91</v>
      </c>
      <c r="K27" s="555" t="e">
        <f>D27-(D28+D29)</f>
        <v>#VALUE!</v>
      </c>
      <c r="L27" s="555" t="e">
        <f>E27-(E28+E29)</f>
        <v>#VALUE!</v>
      </c>
      <c r="Q27" s="25"/>
      <c r="V27" s="562"/>
      <c r="W27" s="52"/>
      <c r="X27" s="52"/>
      <c r="Y27" s="52"/>
      <c r="Z27" s="46"/>
      <c r="AA27" s="52"/>
      <c r="AB27" s="52"/>
      <c r="AC27" s="52"/>
    </row>
    <row r="28" spans="1:29" s="6" customFormat="1" ht="14.4" x14ac:dyDescent="0.2">
      <c r="A28" s="13" t="s">
        <v>23</v>
      </c>
      <c r="B28" s="553" t="s">
        <v>3</v>
      </c>
      <c r="C28" s="540" t="s">
        <v>91</v>
      </c>
      <c r="D28" s="15" t="s">
        <v>298</v>
      </c>
      <c r="E28" s="15" t="s">
        <v>298</v>
      </c>
      <c r="H28" s="539" t="str">
        <f t="shared" si="1"/>
        <v>1.2.3.C</v>
      </c>
      <c r="I28" s="553" t="str">
        <f t="shared" si="1"/>
        <v>Coniferous</v>
      </c>
      <c r="J28" s="540" t="s">
        <v>91</v>
      </c>
      <c r="K28" s="158"/>
      <c r="L28" s="292"/>
      <c r="Q28" s="25"/>
      <c r="V28" s="47"/>
      <c r="W28" s="31" t="s">
        <v>158</v>
      </c>
      <c r="X28" s="563">
        <v>0.35</v>
      </c>
      <c r="Y28" s="52"/>
      <c r="Z28" s="564"/>
      <c r="AA28" s="52"/>
      <c r="AB28" s="52"/>
      <c r="AC28" s="52"/>
    </row>
    <row r="29" spans="1:29" s="6" customFormat="1" ht="14.4" x14ac:dyDescent="0.2">
      <c r="A29" s="13" t="s">
        <v>58</v>
      </c>
      <c r="B29" s="552" t="s">
        <v>4</v>
      </c>
      <c r="C29" s="540" t="s">
        <v>91</v>
      </c>
      <c r="D29" s="15" t="s">
        <v>298</v>
      </c>
      <c r="E29" s="15" t="s">
        <v>298</v>
      </c>
      <c r="H29" s="539" t="str">
        <f t="shared" si="1"/>
        <v>1.2.3.NC</v>
      </c>
      <c r="I29" s="552" t="str">
        <f t="shared" si="1"/>
        <v>Non-Coniferous</v>
      </c>
      <c r="J29" s="540" t="s">
        <v>91</v>
      </c>
      <c r="K29" s="174"/>
      <c r="L29" s="297"/>
      <c r="Q29" s="25"/>
      <c r="R29" s="27"/>
      <c r="S29" s="47"/>
      <c r="T29" s="47"/>
      <c r="U29" s="47"/>
      <c r="V29" s="47"/>
      <c r="W29" s="46" t="s">
        <v>148</v>
      </c>
      <c r="X29" s="563">
        <v>1</v>
      </c>
      <c r="Y29" s="52"/>
      <c r="Z29" s="52"/>
      <c r="AA29" s="52"/>
      <c r="AB29" s="52"/>
      <c r="AC29" s="52"/>
    </row>
    <row r="30" spans="1:29" s="4" customFormat="1" ht="12.75" customHeight="1" x14ac:dyDescent="0.2">
      <c r="A30" s="611" t="s">
        <v>15</v>
      </c>
      <c r="B30" s="612"/>
      <c r="C30" s="612"/>
      <c r="D30" s="612"/>
      <c r="E30" s="613"/>
      <c r="H30" s="565" t="s">
        <v>0</v>
      </c>
      <c r="I30" s="530" t="str">
        <f>A30</f>
        <v xml:space="preserve">  PRODUCTION</v>
      </c>
      <c r="J30" s="566" t="s">
        <v>0</v>
      </c>
      <c r="K30" s="532"/>
      <c r="L30" s="533"/>
      <c r="Q30" s="52"/>
      <c r="R30" s="6"/>
      <c r="S30" s="6"/>
      <c r="T30" s="6"/>
      <c r="U30" s="6"/>
      <c r="V30" s="52"/>
      <c r="W30" s="46" t="s">
        <v>159</v>
      </c>
      <c r="X30" s="567">
        <v>0.98499999999999999</v>
      </c>
      <c r="Y30" s="52"/>
      <c r="Z30" s="52"/>
      <c r="AA30" s="52"/>
      <c r="AB30" s="52"/>
      <c r="AC30" s="26"/>
    </row>
    <row r="31" spans="1:29" s="6" customFormat="1" ht="13.2" x14ac:dyDescent="0.2">
      <c r="A31" s="568">
        <v>2</v>
      </c>
      <c r="B31" s="569" t="s">
        <v>27</v>
      </c>
      <c r="C31" s="570" t="s">
        <v>60</v>
      </c>
      <c r="D31" s="37" t="s">
        <v>298</v>
      </c>
      <c r="E31" s="37" t="s">
        <v>298</v>
      </c>
      <c r="H31" s="539">
        <f t="shared" si="1"/>
        <v>2</v>
      </c>
      <c r="I31" s="539" t="str">
        <f t="shared" si="1"/>
        <v>WOOD CHARCOAL</v>
      </c>
      <c r="J31" s="571" t="s">
        <v>60</v>
      </c>
      <c r="K31" s="158"/>
      <c r="L31" s="292"/>
      <c r="Q31" s="52"/>
    </row>
    <row r="32" spans="1:29" s="6" customFormat="1" ht="14.4" x14ac:dyDescent="0.2">
      <c r="A32" s="535">
        <v>3</v>
      </c>
      <c r="B32" s="536" t="s">
        <v>99</v>
      </c>
      <c r="C32" s="537" t="s">
        <v>68</v>
      </c>
      <c r="D32" s="37" t="s">
        <v>298</v>
      </c>
      <c r="E32" s="37" t="s">
        <v>298</v>
      </c>
      <c r="H32" s="539">
        <f t="shared" si="1"/>
        <v>3</v>
      </c>
      <c r="I32" s="572" t="str">
        <f t="shared" si="1"/>
        <v>WOOD CHIPS, PARTICLES AND RESIDUES</v>
      </c>
      <c r="J32" s="540" t="s">
        <v>68</v>
      </c>
      <c r="K32" s="546" t="e">
        <f>D32-(D33+D34)</f>
        <v>#VALUE!</v>
      </c>
      <c r="L32" s="546" t="e">
        <f>E32-(E33+E34)</f>
        <v>#VALUE!</v>
      </c>
    </row>
    <row r="33" spans="1:12" s="6" customFormat="1" ht="14.4" x14ac:dyDescent="0.2">
      <c r="A33" s="13" t="s">
        <v>97</v>
      </c>
      <c r="B33" s="573" t="s">
        <v>59</v>
      </c>
      <c r="C33" s="540" t="s">
        <v>68</v>
      </c>
      <c r="D33" s="15" t="s">
        <v>298</v>
      </c>
      <c r="E33" s="15" t="s">
        <v>298</v>
      </c>
      <c r="H33" s="539" t="str">
        <f>A33</f>
        <v>3.1</v>
      </c>
      <c r="I33" s="573" t="str">
        <f t="shared" si="1"/>
        <v>WOOD CHIPS AND PARTICLES</v>
      </c>
      <c r="J33" s="540" t="s">
        <v>68</v>
      </c>
      <c r="K33" s="158"/>
      <c r="L33" s="292"/>
    </row>
    <row r="34" spans="1:12" s="6" customFormat="1" ht="14.4" x14ac:dyDescent="0.2">
      <c r="A34" s="13" t="s">
        <v>98</v>
      </c>
      <c r="B34" s="573" t="s">
        <v>100</v>
      </c>
      <c r="C34" s="540" t="s">
        <v>68</v>
      </c>
      <c r="D34" s="15" t="s">
        <v>298</v>
      </c>
      <c r="E34" s="15" t="s">
        <v>298</v>
      </c>
      <c r="H34" s="539" t="str">
        <f>A34</f>
        <v>3.2</v>
      </c>
      <c r="I34" s="573" t="str">
        <f t="shared" si="1"/>
        <v>WOOD RESIDUES (INCLUDING WOOD FOR AGGLOMERATES)</v>
      </c>
      <c r="J34" s="540" t="s">
        <v>68</v>
      </c>
      <c r="K34" s="174"/>
      <c r="L34" s="297"/>
    </row>
    <row r="35" spans="1:12" s="6" customFormat="1" ht="13.2" x14ac:dyDescent="0.2">
      <c r="A35" s="574">
        <v>4</v>
      </c>
      <c r="B35" s="569" t="s">
        <v>162</v>
      </c>
      <c r="C35" s="537" t="s">
        <v>60</v>
      </c>
      <c r="D35" s="37" t="s">
        <v>298</v>
      </c>
      <c r="E35" s="37" t="s">
        <v>298</v>
      </c>
      <c r="H35" s="539">
        <f t="shared" ref="H35" si="2">A35</f>
        <v>4</v>
      </c>
      <c r="I35" s="572" t="str">
        <f t="shared" si="1"/>
        <v>RECOVERED POST-CONSUMER WOOD</v>
      </c>
      <c r="J35" s="540" t="s">
        <v>60</v>
      </c>
      <c r="K35" s="546"/>
      <c r="L35" s="547"/>
    </row>
    <row r="36" spans="1:12" s="6" customFormat="1" ht="13.2" x14ac:dyDescent="0.2">
      <c r="A36" s="535" t="s">
        <v>163</v>
      </c>
      <c r="B36" s="536" t="s">
        <v>102</v>
      </c>
      <c r="C36" s="537" t="s">
        <v>60</v>
      </c>
      <c r="D36" s="37" t="s">
        <v>298</v>
      </c>
      <c r="E36" s="37" t="s">
        <v>298</v>
      </c>
      <c r="H36" s="539" t="str">
        <f t="shared" si="1"/>
        <v>5</v>
      </c>
      <c r="I36" s="572" t="str">
        <f t="shared" si="1"/>
        <v>WOOD PELLETS AND OTHER AGGLOMERATES</v>
      </c>
      <c r="J36" s="540" t="s">
        <v>60</v>
      </c>
      <c r="K36" s="546" t="e">
        <f>D36-(D37+D38)</f>
        <v>#VALUE!</v>
      </c>
      <c r="L36" s="546" t="e">
        <f>E36-(E37+E38)</f>
        <v>#VALUE!</v>
      </c>
    </row>
    <row r="37" spans="1:12" s="6" customFormat="1" ht="13.2" x14ac:dyDescent="0.2">
      <c r="A37" s="13" t="s">
        <v>164</v>
      </c>
      <c r="B37" s="573" t="s">
        <v>101</v>
      </c>
      <c r="C37" s="540" t="s">
        <v>60</v>
      </c>
      <c r="D37" s="15" t="s">
        <v>298</v>
      </c>
      <c r="E37" s="15" t="s">
        <v>298</v>
      </c>
      <c r="H37" s="539" t="str">
        <f t="shared" si="1"/>
        <v>5.1</v>
      </c>
      <c r="I37" s="573" t="str">
        <f>B37</f>
        <v>WOOD PELLETS</v>
      </c>
      <c r="J37" s="540" t="s">
        <v>60</v>
      </c>
      <c r="K37" s="158"/>
      <c r="L37" s="292"/>
    </row>
    <row r="38" spans="1:12" s="6" customFormat="1" ht="13.2" x14ac:dyDescent="0.2">
      <c r="A38" s="13" t="s">
        <v>165</v>
      </c>
      <c r="B38" s="573" t="s">
        <v>103</v>
      </c>
      <c r="C38" s="540" t="s">
        <v>60</v>
      </c>
      <c r="D38" s="15" t="s">
        <v>298</v>
      </c>
      <c r="E38" s="15" t="s">
        <v>298</v>
      </c>
      <c r="H38" s="539" t="str">
        <f t="shared" si="1"/>
        <v>5.2</v>
      </c>
      <c r="I38" s="573" t="str">
        <f>B38</f>
        <v>OTHER AGGLOMERATES</v>
      </c>
      <c r="J38" s="540" t="s">
        <v>60</v>
      </c>
      <c r="K38" s="174"/>
      <c r="L38" s="297"/>
    </row>
    <row r="39" spans="1:12" s="6" customFormat="1" ht="14.4" x14ac:dyDescent="0.2">
      <c r="A39" s="575" t="s">
        <v>166</v>
      </c>
      <c r="B39" s="576" t="s">
        <v>213</v>
      </c>
      <c r="C39" s="537" t="s">
        <v>68</v>
      </c>
      <c r="D39" s="37">
        <v>105.63</v>
      </c>
      <c r="E39" s="38">
        <v>61.78</v>
      </c>
      <c r="H39" s="539" t="str">
        <f t="shared" si="1"/>
        <v>6</v>
      </c>
      <c r="I39" s="538" t="str">
        <f t="shared" si="1"/>
        <v>SAWNWOOD (INCLUDING SLEEPERS)</v>
      </c>
      <c r="J39" s="540" t="s">
        <v>68</v>
      </c>
      <c r="K39" s="546" t="e">
        <f>D39-(D40+D41)</f>
        <v>#VALUE!</v>
      </c>
      <c r="L39" s="546" t="e">
        <f>E39-(E40+E41)</f>
        <v>#VALUE!</v>
      </c>
    </row>
    <row r="40" spans="1:12" s="6" customFormat="1" ht="14.4" x14ac:dyDescent="0.2">
      <c r="A40" s="577" t="s">
        <v>167</v>
      </c>
      <c r="B40" s="573" t="s">
        <v>3</v>
      </c>
      <c r="C40" s="540" t="s">
        <v>68</v>
      </c>
      <c r="D40" s="15" t="s">
        <v>298</v>
      </c>
      <c r="E40" s="15" t="s">
        <v>298</v>
      </c>
      <c r="H40" s="539" t="str">
        <f t="shared" si="1"/>
        <v>6.C</v>
      </c>
      <c r="I40" s="573" t="str">
        <f t="shared" si="1"/>
        <v>Coniferous</v>
      </c>
      <c r="J40" s="540" t="s">
        <v>68</v>
      </c>
      <c r="K40" s="158"/>
      <c r="L40" s="292"/>
    </row>
    <row r="41" spans="1:12" s="6" customFormat="1" ht="14.4" x14ac:dyDescent="0.2">
      <c r="A41" s="577" t="s">
        <v>168</v>
      </c>
      <c r="B41" s="573" t="s">
        <v>4</v>
      </c>
      <c r="C41" s="540" t="s">
        <v>68</v>
      </c>
      <c r="D41" s="15" t="s">
        <v>298</v>
      </c>
      <c r="E41" s="15" t="s">
        <v>298</v>
      </c>
      <c r="H41" s="539" t="str">
        <f t="shared" si="1"/>
        <v>6.NC</v>
      </c>
      <c r="I41" s="573" t="str">
        <f t="shared" si="1"/>
        <v>Non-Coniferous</v>
      </c>
      <c r="J41" s="540" t="s">
        <v>68</v>
      </c>
      <c r="K41" s="158"/>
      <c r="L41" s="292"/>
    </row>
    <row r="42" spans="1:12" s="6" customFormat="1" ht="14.4" x14ac:dyDescent="0.2">
      <c r="A42" s="13" t="s">
        <v>169</v>
      </c>
      <c r="B42" s="551" t="s">
        <v>61</v>
      </c>
      <c r="C42" s="540" t="s">
        <v>68</v>
      </c>
      <c r="D42" s="15" t="s">
        <v>298</v>
      </c>
      <c r="E42" s="15" t="s">
        <v>298</v>
      </c>
      <c r="H42" s="539" t="str">
        <f t="shared" si="1"/>
        <v>6.NC.T</v>
      </c>
      <c r="I42" s="551" t="str">
        <f t="shared" si="1"/>
        <v>of which: Tropical</v>
      </c>
      <c r="J42" s="540" t="s">
        <v>68</v>
      </c>
      <c r="K42" s="174" t="str">
        <f>IF(AND(ISNUMBER(D42/D41),D42&gt;D41),"&gt; 5.NC !!","")</f>
        <v/>
      </c>
      <c r="L42" s="297" t="str">
        <f>IF(AND(ISNUMBER(E42/E41),E42&gt;E41),"&gt; 5.NC !!","")</f>
        <v/>
      </c>
    </row>
    <row r="43" spans="1:12" s="6" customFormat="1" ht="14.4" x14ac:dyDescent="0.2">
      <c r="A43" s="575" t="s">
        <v>170</v>
      </c>
      <c r="B43" s="576" t="s">
        <v>28</v>
      </c>
      <c r="C43" s="537" t="s">
        <v>68</v>
      </c>
      <c r="D43" s="37" t="s">
        <v>298</v>
      </c>
      <c r="E43" s="37" t="s">
        <v>298</v>
      </c>
      <c r="H43" s="539" t="str">
        <f t="shared" si="1"/>
        <v>7</v>
      </c>
      <c r="I43" s="538" t="str">
        <f t="shared" si="1"/>
        <v>VENEER SHEETS</v>
      </c>
      <c r="J43" s="540" t="s">
        <v>68</v>
      </c>
      <c r="K43" s="546" t="e">
        <f>D43-(D44+D45)</f>
        <v>#VALUE!</v>
      </c>
      <c r="L43" s="546" t="e">
        <f>E43-(E44+E45)</f>
        <v>#VALUE!</v>
      </c>
    </row>
    <row r="44" spans="1:12" s="6" customFormat="1" ht="14.4" x14ac:dyDescent="0.2">
      <c r="A44" s="577" t="s">
        <v>171</v>
      </c>
      <c r="B44" s="573" t="s">
        <v>3</v>
      </c>
      <c r="C44" s="540" t="s">
        <v>68</v>
      </c>
      <c r="D44" s="15" t="s">
        <v>298</v>
      </c>
      <c r="E44" s="15" t="s">
        <v>298</v>
      </c>
      <c r="H44" s="539" t="str">
        <f t="shared" si="1"/>
        <v>7.C</v>
      </c>
      <c r="I44" s="551" t="str">
        <f t="shared" si="1"/>
        <v>Coniferous</v>
      </c>
      <c r="J44" s="540" t="s">
        <v>68</v>
      </c>
      <c r="K44" s="158"/>
      <c r="L44" s="292"/>
    </row>
    <row r="45" spans="1:12" s="6" customFormat="1" ht="14.4" x14ac:dyDescent="0.2">
      <c r="A45" s="577" t="s">
        <v>172</v>
      </c>
      <c r="B45" s="573" t="s">
        <v>4</v>
      </c>
      <c r="C45" s="540" t="s">
        <v>68</v>
      </c>
      <c r="D45" s="15" t="s">
        <v>298</v>
      </c>
      <c r="E45" s="15" t="s">
        <v>298</v>
      </c>
      <c r="H45" s="539" t="str">
        <f t="shared" si="1"/>
        <v>7.NC</v>
      </c>
      <c r="I45" s="551" t="str">
        <f t="shared" si="1"/>
        <v>Non-Coniferous</v>
      </c>
      <c r="J45" s="540" t="s">
        <v>68</v>
      </c>
      <c r="K45" s="158"/>
      <c r="L45" s="292"/>
    </row>
    <row r="46" spans="1:12" s="6" customFormat="1" ht="14.4" x14ac:dyDescent="0.2">
      <c r="A46" s="578" t="s">
        <v>173</v>
      </c>
      <c r="B46" s="579" t="s">
        <v>61</v>
      </c>
      <c r="C46" s="540" t="s">
        <v>68</v>
      </c>
      <c r="D46" s="15" t="s">
        <v>298</v>
      </c>
      <c r="E46" s="15" t="s">
        <v>298</v>
      </c>
      <c r="H46" s="539" t="str">
        <f t="shared" si="1"/>
        <v>7.NC.T</v>
      </c>
      <c r="I46" s="553" t="str">
        <f t="shared" si="1"/>
        <v>of which: Tropical</v>
      </c>
      <c r="J46" s="540" t="s">
        <v>68</v>
      </c>
      <c r="K46" s="158"/>
      <c r="L46" s="292"/>
    </row>
    <row r="47" spans="1:12" s="6" customFormat="1" ht="14.4" x14ac:dyDescent="0.2">
      <c r="A47" s="535" t="s">
        <v>174</v>
      </c>
      <c r="B47" s="536" t="s">
        <v>29</v>
      </c>
      <c r="C47" s="570" t="s">
        <v>68</v>
      </c>
      <c r="D47" s="37" t="s">
        <v>298</v>
      </c>
      <c r="E47" s="37" t="s">
        <v>298</v>
      </c>
      <c r="H47" s="539" t="str">
        <f t="shared" si="1"/>
        <v>8</v>
      </c>
      <c r="I47" s="538" t="str">
        <f t="shared" si="1"/>
        <v>WOOD-BASED PANELS</v>
      </c>
      <c r="J47" s="540" t="s">
        <v>68</v>
      </c>
      <c r="K47" s="546" t="e">
        <f>D47-(D48++D52+D54)</f>
        <v>#VALUE!</v>
      </c>
      <c r="L47" s="546" t="e">
        <f>E47-(E48++E52+E54)</f>
        <v>#VALUE!</v>
      </c>
    </row>
    <row r="48" spans="1:12" s="6" customFormat="1" ht="14.4" x14ac:dyDescent="0.2">
      <c r="A48" s="577" t="s">
        <v>125</v>
      </c>
      <c r="B48" s="573" t="s">
        <v>31</v>
      </c>
      <c r="C48" s="540" t="s">
        <v>68</v>
      </c>
      <c r="D48" s="15" t="s">
        <v>298</v>
      </c>
      <c r="E48" s="15" t="s">
        <v>298</v>
      </c>
      <c r="H48" s="539" t="str">
        <f t="shared" si="1"/>
        <v>8.1</v>
      </c>
      <c r="I48" s="573" t="str">
        <f t="shared" si="1"/>
        <v xml:space="preserve">PLYWOOD </v>
      </c>
      <c r="J48" s="540" t="s">
        <v>68</v>
      </c>
      <c r="K48" s="555" t="e">
        <f>D48-(D49+D50)</f>
        <v>#VALUE!</v>
      </c>
      <c r="L48" s="555" t="e">
        <f>E48-(E49+E50)</f>
        <v>#VALUE!</v>
      </c>
    </row>
    <row r="49" spans="1:12" s="6" customFormat="1" ht="14.4" x14ac:dyDescent="0.2">
      <c r="A49" s="577" t="s">
        <v>175</v>
      </c>
      <c r="B49" s="551" t="s">
        <v>3</v>
      </c>
      <c r="C49" s="540" t="s">
        <v>68</v>
      </c>
      <c r="D49" s="15" t="s">
        <v>298</v>
      </c>
      <c r="E49" s="15" t="s">
        <v>298</v>
      </c>
      <c r="H49" s="539" t="str">
        <f t="shared" si="1"/>
        <v>8.1.C</v>
      </c>
      <c r="I49" s="551" t="str">
        <f t="shared" si="1"/>
        <v>Coniferous</v>
      </c>
      <c r="J49" s="540" t="s">
        <v>68</v>
      </c>
      <c r="K49" s="158"/>
      <c r="L49" s="292"/>
    </row>
    <row r="50" spans="1:12" s="6" customFormat="1" ht="14.4" x14ac:dyDescent="0.2">
      <c r="A50" s="577" t="s">
        <v>176</v>
      </c>
      <c r="B50" s="551" t="s">
        <v>4</v>
      </c>
      <c r="C50" s="540" t="s">
        <v>68</v>
      </c>
      <c r="D50" s="15" t="s">
        <v>298</v>
      </c>
      <c r="E50" s="15" t="s">
        <v>298</v>
      </c>
      <c r="H50" s="539" t="str">
        <f t="shared" si="1"/>
        <v>8.1.NC</v>
      </c>
      <c r="I50" s="551" t="str">
        <f t="shared" si="1"/>
        <v>Non-Coniferous</v>
      </c>
      <c r="J50" s="540" t="s">
        <v>68</v>
      </c>
      <c r="K50" s="158" t="s">
        <v>0</v>
      </c>
      <c r="L50" s="292"/>
    </row>
    <row r="51" spans="1:12" s="6" customFormat="1" ht="14.4" x14ac:dyDescent="0.2">
      <c r="A51" s="577" t="s">
        <v>177</v>
      </c>
      <c r="B51" s="552" t="s">
        <v>61</v>
      </c>
      <c r="C51" s="540" t="s">
        <v>68</v>
      </c>
      <c r="D51" s="15" t="s">
        <v>298</v>
      </c>
      <c r="E51" s="15" t="s">
        <v>298</v>
      </c>
      <c r="H51" s="539" t="str">
        <f t="shared" si="1"/>
        <v>8.1.NC.T</v>
      </c>
      <c r="I51" s="553" t="str">
        <f t="shared" si="1"/>
        <v>of which: Tropical</v>
      </c>
      <c r="J51" s="540" t="s">
        <v>68</v>
      </c>
      <c r="K51" s="158" t="str">
        <f>IF(AND(ISNUMBER(D51/D50),D51&gt;D50),"&gt; 6.1.NC !!","")</f>
        <v/>
      </c>
      <c r="L51" s="292" t="str">
        <f>IF(AND(ISNUMBER(E51/E50),E51&gt;E50),"&gt; 6.1.NC !!","")</f>
        <v/>
      </c>
    </row>
    <row r="52" spans="1:12" s="6" customFormat="1" ht="14.4" x14ac:dyDescent="0.2">
      <c r="A52" s="577" t="s">
        <v>126</v>
      </c>
      <c r="B52" s="580" t="s">
        <v>274</v>
      </c>
      <c r="C52" s="540" t="s">
        <v>68</v>
      </c>
      <c r="D52" s="15" t="s">
        <v>298</v>
      </c>
      <c r="E52" s="15" t="s">
        <v>298</v>
      </c>
      <c r="H52" s="539" t="str">
        <f t="shared" si="1"/>
        <v>8.2</v>
      </c>
      <c r="I52" s="573" t="str">
        <f t="shared" si="1"/>
        <v>PARTICLE BOARD, ORIENTED STRAND BOARD (OSB) AND SIMILAR BOARD</v>
      </c>
      <c r="J52" s="540" t="s">
        <v>68</v>
      </c>
      <c r="K52" s="158"/>
      <c r="L52" s="292"/>
    </row>
    <row r="53" spans="1:12" s="6" customFormat="1" ht="14.4" x14ac:dyDescent="0.2">
      <c r="A53" s="577" t="s">
        <v>178</v>
      </c>
      <c r="B53" s="581" t="s">
        <v>275</v>
      </c>
      <c r="C53" s="540" t="s">
        <v>68</v>
      </c>
      <c r="D53" s="15" t="s">
        <v>298</v>
      </c>
      <c r="E53" s="15" t="s">
        <v>298</v>
      </c>
      <c r="H53" s="539" t="str">
        <f t="shared" si="1"/>
        <v>8.2.1</v>
      </c>
      <c r="I53" s="551" t="str">
        <f t="shared" si="1"/>
        <v>of which: ORIENTED STRAND BOARD (OSB)</v>
      </c>
      <c r="J53" s="540" t="s">
        <v>68</v>
      </c>
      <c r="K53" s="158" t="str">
        <f>IF(AND(ISNUMBER(D53/D52),D53&gt;D52),"&gt; 6.3 !!","")</f>
        <v/>
      </c>
      <c r="L53" s="292" t="str">
        <f>IF(AND(ISNUMBER(E53/E52),E53&gt;E52),"&gt; 6.3 !!","")</f>
        <v/>
      </c>
    </row>
    <row r="54" spans="1:12" s="6" customFormat="1" ht="14.4" x14ac:dyDescent="0.2">
      <c r="A54" s="577" t="s">
        <v>179</v>
      </c>
      <c r="B54" s="573" t="s">
        <v>32</v>
      </c>
      <c r="C54" s="540" t="s">
        <v>68</v>
      </c>
      <c r="D54" s="15" t="s">
        <v>298</v>
      </c>
      <c r="E54" s="15" t="s">
        <v>298</v>
      </c>
      <c r="H54" s="539" t="str">
        <f t="shared" si="1"/>
        <v>8.3</v>
      </c>
      <c r="I54" s="573" t="str">
        <f t="shared" si="1"/>
        <v xml:space="preserve">FIBREBOARD </v>
      </c>
      <c r="J54" s="540" t="s">
        <v>68</v>
      </c>
      <c r="K54" s="555" t="e">
        <f>D54-(D55+D56+D57)</f>
        <v>#VALUE!</v>
      </c>
      <c r="L54" s="555" t="e">
        <f>E54-(E55+E56+E57)</f>
        <v>#VALUE!</v>
      </c>
    </row>
    <row r="55" spans="1:12" s="6" customFormat="1" ht="14.4" x14ac:dyDescent="0.2">
      <c r="A55" s="577" t="s">
        <v>180</v>
      </c>
      <c r="B55" s="551" t="s">
        <v>33</v>
      </c>
      <c r="C55" s="540" t="s">
        <v>68</v>
      </c>
      <c r="D55" s="15" t="s">
        <v>298</v>
      </c>
      <c r="E55" s="15" t="s">
        <v>298</v>
      </c>
      <c r="H55" s="539" t="str">
        <f t="shared" si="1"/>
        <v>8.3.1</v>
      </c>
      <c r="I55" s="551" t="str">
        <f t="shared" si="1"/>
        <v xml:space="preserve">HARDBOARD </v>
      </c>
      <c r="J55" s="540" t="s">
        <v>68</v>
      </c>
      <c r="K55" s="158"/>
      <c r="L55" s="292"/>
    </row>
    <row r="56" spans="1:12" s="6" customFormat="1" ht="14.4" x14ac:dyDescent="0.2">
      <c r="A56" s="577" t="s">
        <v>181</v>
      </c>
      <c r="B56" s="551" t="s">
        <v>132</v>
      </c>
      <c r="C56" s="540" t="s">
        <v>68</v>
      </c>
      <c r="D56" s="15" t="s">
        <v>298</v>
      </c>
      <c r="E56" s="15" t="s">
        <v>298</v>
      </c>
      <c r="H56" s="539" t="str">
        <f t="shared" si="1"/>
        <v>8.3.2</v>
      </c>
      <c r="I56" s="551" t="str">
        <f t="shared" si="1"/>
        <v>MEDIUM/HIGH DENSITY FIBREBOARD (MDF/HDF)</v>
      </c>
      <c r="J56" s="540" t="s">
        <v>68</v>
      </c>
      <c r="K56" s="158"/>
      <c r="L56" s="292"/>
    </row>
    <row r="57" spans="1:12" s="6" customFormat="1" ht="14.4" x14ac:dyDescent="0.2">
      <c r="A57" s="578" t="s">
        <v>182</v>
      </c>
      <c r="B57" s="579" t="s">
        <v>76</v>
      </c>
      <c r="C57" s="540" t="s">
        <v>68</v>
      </c>
      <c r="D57" s="15" t="s">
        <v>298</v>
      </c>
      <c r="E57" s="15" t="s">
        <v>298</v>
      </c>
      <c r="H57" s="539" t="str">
        <f t="shared" si="1"/>
        <v>8.3.3</v>
      </c>
      <c r="I57" s="550" t="str">
        <f t="shared" si="1"/>
        <v xml:space="preserve">OTHER FIBREBOARD </v>
      </c>
      <c r="J57" s="540" t="s">
        <v>68</v>
      </c>
      <c r="K57" s="174"/>
      <c r="L57" s="297"/>
    </row>
    <row r="58" spans="1:12" s="6" customFormat="1" ht="12.75" customHeight="1" x14ac:dyDescent="0.2">
      <c r="A58" s="582" t="s">
        <v>127</v>
      </c>
      <c r="B58" s="569" t="s">
        <v>34</v>
      </c>
      <c r="C58" s="570" t="s">
        <v>60</v>
      </c>
      <c r="D58" s="37" t="s">
        <v>298</v>
      </c>
      <c r="E58" s="37" t="s">
        <v>298</v>
      </c>
      <c r="H58" s="539" t="str">
        <f t="shared" si="1"/>
        <v>9</v>
      </c>
      <c r="I58" s="538" t="str">
        <f t="shared" si="1"/>
        <v>WOOD PULP</v>
      </c>
      <c r="J58" s="571" t="s">
        <v>60</v>
      </c>
      <c r="K58" s="546" t="e">
        <f>D58-(D59+D60+D64)</f>
        <v>#VALUE!</v>
      </c>
      <c r="L58" s="546" t="e">
        <f>E58-(E59+E60+E64)</f>
        <v>#VALUE!</v>
      </c>
    </row>
    <row r="59" spans="1:12" s="6" customFormat="1" ht="12.75" customHeight="1" x14ac:dyDescent="0.2">
      <c r="A59" s="583" t="s">
        <v>183</v>
      </c>
      <c r="B59" s="584" t="s">
        <v>184</v>
      </c>
      <c r="C59" s="571" t="s">
        <v>60</v>
      </c>
      <c r="D59" s="15" t="s">
        <v>298</v>
      </c>
      <c r="E59" s="15" t="s">
        <v>298</v>
      </c>
      <c r="H59" s="539" t="str">
        <f t="shared" si="1"/>
        <v>9.1</v>
      </c>
      <c r="I59" s="573" t="str">
        <f t="shared" si="1"/>
        <v>MECHANICAL AND SEMI-CHEMICAL WOOD PULP</v>
      </c>
      <c r="J59" s="571" t="s">
        <v>60</v>
      </c>
      <c r="K59" s="158"/>
      <c r="L59" s="292"/>
    </row>
    <row r="60" spans="1:12" s="6" customFormat="1" ht="12.75" customHeight="1" x14ac:dyDescent="0.2">
      <c r="A60" s="583" t="s">
        <v>185</v>
      </c>
      <c r="B60" s="573" t="s">
        <v>104</v>
      </c>
      <c r="C60" s="585" t="s">
        <v>60</v>
      </c>
      <c r="D60" s="15" t="s">
        <v>298</v>
      </c>
      <c r="E60" s="15" t="s">
        <v>298</v>
      </c>
      <c r="H60" s="539" t="str">
        <f t="shared" si="1"/>
        <v>9.2</v>
      </c>
      <c r="I60" s="573" t="str">
        <f t="shared" si="1"/>
        <v>CHEMICAL WOOD PULP</v>
      </c>
      <c r="J60" s="585" t="s">
        <v>60</v>
      </c>
      <c r="K60" s="555" t="e">
        <f>D60-(D61+D63)</f>
        <v>#VALUE!</v>
      </c>
      <c r="L60" s="555" t="e">
        <f>E60-(E61+E63)</f>
        <v>#VALUE!</v>
      </c>
    </row>
    <row r="61" spans="1:12" s="6" customFormat="1" ht="12.75" customHeight="1" x14ac:dyDescent="0.2">
      <c r="A61" s="583" t="s">
        <v>186</v>
      </c>
      <c r="B61" s="551" t="s">
        <v>188</v>
      </c>
      <c r="C61" s="571" t="s">
        <v>60</v>
      </c>
      <c r="D61" s="15" t="s">
        <v>298</v>
      </c>
      <c r="E61" s="15" t="s">
        <v>298</v>
      </c>
      <c r="H61" s="539" t="str">
        <f t="shared" si="1"/>
        <v>9.2.1</v>
      </c>
      <c r="I61" s="551" t="str">
        <f t="shared" si="1"/>
        <v>SULPHATE PULP</v>
      </c>
      <c r="J61" s="571" t="s">
        <v>60</v>
      </c>
      <c r="K61" s="158"/>
      <c r="L61" s="292"/>
    </row>
    <row r="62" spans="1:12" s="6" customFormat="1" ht="12.75" customHeight="1" x14ac:dyDescent="0.2">
      <c r="A62" s="583" t="s">
        <v>187</v>
      </c>
      <c r="B62" s="553" t="s">
        <v>189</v>
      </c>
      <c r="C62" s="571" t="s">
        <v>60</v>
      </c>
      <c r="D62" s="15" t="s">
        <v>298</v>
      </c>
      <c r="E62" s="15" t="s">
        <v>298</v>
      </c>
      <c r="H62" s="539" t="str">
        <f t="shared" si="1"/>
        <v>9.2.1.1</v>
      </c>
      <c r="I62" s="553" t="str">
        <f t="shared" si="1"/>
        <v>of which: BLEACHED</v>
      </c>
      <c r="J62" s="571" t="s">
        <v>60</v>
      </c>
      <c r="K62" s="158"/>
      <c r="L62" s="292"/>
    </row>
    <row r="63" spans="1:12" s="6" customFormat="1" ht="12.75" customHeight="1" x14ac:dyDescent="0.2">
      <c r="A63" s="583" t="s">
        <v>191</v>
      </c>
      <c r="B63" s="579" t="s">
        <v>190</v>
      </c>
      <c r="C63" s="571" t="s">
        <v>60</v>
      </c>
      <c r="D63" s="15" t="s">
        <v>298</v>
      </c>
      <c r="E63" s="15" t="s">
        <v>298</v>
      </c>
      <c r="H63" s="539" t="str">
        <f t="shared" si="1"/>
        <v>9.2.2</v>
      </c>
      <c r="I63" s="551" t="str">
        <f t="shared" si="1"/>
        <v>SULPHITE PULP</v>
      </c>
      <c r="J63" s="571" t="s">
        <v>60</v>
      </c>
      <c r="K63" s="158"/>
      <c r="L63" s="292"/>
    </row>
    <row r="64" spans="1:12" s="6" customFormat="1" ht="12.75" customHeight="1" x14ac:dyDescent="0.2">
      <c r="A64" s="578" t="s">
        <v>192</v>
      </c>
      <c r="B64" s="573" t="s">
        <v>35</v>
      </c>
      <c r="C64" s="571" t="s">
        <v>60</v>
      </c>
      <c r="D64" s="15" t="s">
        <v>298</v>
      </c>
      <c r="E64" s="15" t="s">
        <v>298</v>
      </c>
      <c r="H64" s="539" t="str">
        <f t="shared" si="1"/>
        <v>9.3</v>
      </c>
      <c r="I64" s="573" t="str">
        <f t="shared" si="1"/>
        <v>DISSOLVING GRADES</v>
      </c>
      <c r="J64" s="571" t="s">
        <v>60</v>
      </c>
      <c r="K64" s="174"/>
      <c r="L64" s="297"/>
    </row>
    <row r="65" spans="1:12" s="6" customFormat="1" ht="12.75" customHeight="1" x14ac:dyDescent="0.2">
      <c r="A65" s="582" t="s">
        <v>193</v>
      </c>
      <c r="B65" s="569" t="s">
        <v>42</v>
      </c>
      <c r="C65" s="570" t="s">
        <v>60</v>
      </c>
      <c r="D65" s="37" t="s">
        <v>298</v>
      </c>
      <c r="E65" s="37" t="s">
        <v>298</v>
      </c>
      <c r="H65" s="539" t="str">
        <f t="shared" si="1"/>
        <v>10</v>
      </c>
      <c r="I65" s="538" t="str">
        <f t="shared" si="1"/>
        <v xml:space="preserve">OTHER PULP </v>
      </c>
      <c r="J65" s="571" t="s">
        <v>60</v>
      </c>
      <c r="K65" s="546" t="e">
        <f>D65-(D66+D67)</f>
        <v>#VALUE!</v>
      </c>
      <c r="L65" s="547" t="e">
        <f>E65-(E66+E67)</f>
        <v>#VALUE!</v>
      </c>
    </row>
    <row r="66" spans="1:12" s="6" customFormat="1" ht="12.75" customHeight="1" x14ac:dyDescent="0.2">
      <c r="A66" s="577" t="s">
        <v>194</v>
      </c>
      <c r="B66" s="586" t="s">
        <v>53</v>
      </c>
      <c r="C66" s="571" t="s">
        <v>60</v>
      </c>
      <c r="D66" s="15" t="s">
        <v>298</v>
      </c>
      <c r="E66" s="15" t="s">
        <v>298</v>
      </c>
      <c r="H66" s="539" t="str">
        <f t="shared" si="1"/>
        <v>10.1</v>
      </c>
      <c r="I66" s="586" t="str">
        <f t="shared" si="1"/>
        <v>PULP FROM FIBRES OTHER THAN WOOD</v>
      </c>
      <c r="J66" s="571" t="s">
        <v>60</v>
      </c>
      <c r="K66" s="158"/>
      <c r="L66" s="292"/>
    </row>
    <row r="67" spans="1:12" s="6" customFormat="1" ht="12.75" customHeight="1" x14ac:dyDescent="0.2">
      <c r="A67" s="577" t="s">
        <v>128</v>
      </c>
      <c r="B67" s="587" t="s">
        <v>43</v>
      </c>
      <c r="C67" s="571" t="s">
        <v>60</v>
      </c>
      <c r="D67" s="15" t="s">
        <v>298</v>
      </c>
      <c r="E67" s="15" t="s">
        <v>298</v>
      </c>
      <c r="H67" s="539" t="str">
        <f t="shared" si="1"/>
        <v>10.2</v>
      </c>
      <c r="I67" s="588" t="str">
        <f t="shared" si="1"/>
        <v>RECOVERED FIBRE PULP</v>
      </c>
      <c r="J67" s="571" t="s">
        <v>60</v>
      </c>
      <c r="K67" s="174"/>
      <c r="L67" s="297"/>
    </row>
    <row r="68" spans="1:12" s="6" customFormat="1" ht="12.75" customHeight="1" x14ac:dyDescent="0.2">
      <c r="A68" s="568" t="s">
        <v>195</v>
      </c>
      <c r="B68" s="569" t="s">
        <v>36</v>
      </c>
      <c r="C68" s="570" t="s">
        <v>60</v>
      </c>
      <c r="D68" s="37" t="s">
        <v>298</v>
      </c>
      <c r="E68" s="37" t="s">
        <v>298</v>
      </c>
      <c r="H68" s="539" t="str">
        <f t="shared" si="1"/>
        <v>11</v>
      </c>
      <c r="I68" s="589" t="str">
        <f t="shared" si="1"/>
        <v>RECOVERED PAPER</v>
      </c>
      <c r="J68" s="571" t="s">
        <v>60</v>
      </c>
      <c r="K68" s="590"/>
      <c r="L68" s="591"/>
    </row>
    <row r="69" spans="1:12" s="6" customFormat="1" ht="12.75" customHeight="1" x14ac:dyDescent="0.2">
      <c r="A69" s="582" t="s">
        <v>196</v>
      </c>
      <c r="B69" s="569" t="s">
        <v>37</v>
      </c>
      <c r="C69" s="570" t="s">
        <v>60</v>
      </c>
      <c r="D69" s="39" t="s">
        <v>293</v>
      </c>
      <c r="E69" s="39" t="s">
        <v>293</v>
      </c>
      <c r="H69" s="539" t="str">
        <f t="shared" si="1"/>
        <v>12</v>
      </c>
      <c r="I69" s="538" t="str">
        <f t="shared" si="1"/>
        <v>PAPER AND PAPERBOARD</v>
      </c>
      <c r="J69" s="571" t="s">
        <v>60</v>
      </c>
      <c r="K69" s="546" t="e">
        <f>D69-(D70+D75+D76+D81)</f>
        <v>#VALUE!</v>
      </c>
      <c r="L69" s="546" t="e">
        <f>E69-(E70+E75+E76+E81)</f>
        <v>#VALUE!</v>
      </c>
    </row>
    <row r="70" spans="1:12" s="6" customFormat="1" ht="12.75" customHeight="1" x14ac:dyDescent="0.2">
      <c r="A70" s="583" t="s">
        <v>129</v>
      </c>
      <c r="B70" s="573" t="s">
        <v>45</v>
      </c>
      <c r="C70" s="585" t="s">
        <v>60</v>
      </c>
      <c r="D70" s="15" t="s">
        <v>298</v>
      </c>
      <c r="E70" s="15" t="s">
        <v>298</v>
      </c>
      <c r="H70" s="539" t="str">
        <f t="shared" si="1"/>
        <v>12.1</v>
      </c>
      <c r="I70" s="573" t="str">
        <f t="shared" si="1"/>
        <v>GRAPHIC PAPERS</v>
      </c>
      <c r="J70" s="585" t="s">
        <v>60</v>
      </c>
      <c r="K70" s="555" t="e">
        <f>D70-(D71+D72+D73+D74)</f>
        <v>#VALUE!</v>
      </c>
      <c r="L70" s="592" t="e">
        <f>E70-(E71+E72+E73+E74)</f>
        <v>#VALUE!</v>
      </c>
    </row>
    <row r="71" spans="1:12" s="6" customFormat="1" ht="12.75" customHeight="1" x14ac:dyDescent="0.2">
      <c r="A71" s="583" t="s">
        <v>197</v>
      </c>
      <c r="B71" s="551" t="s">
        <v>38</v>
      </c>
      <c r="C71" s="571" t="s">
        <v>60</v>
      </c>
      <c r="D71" s="15" t="s">
        <v>298</v>
      </c>
      <c r="E71" s="15" t="s">
        <v>298</v>
      </c>
      <c r="H71" s="539" t="str">
        <f t="shared" si="1"/>
        <v>12.1.1</v>
      </c>
      <c r="I71" s="551" t="str">
        <f t="shared" si="1"/>
        <v>NEWSPRINT</v>
      </c>
      <c r="J71" s="571" t="s">
        <v>60</v>
      </c>
      <c r="K71" s="158"/>
      <c r="L71" s="292"/>
    </row>
    <row r="72" spans="1:12" s="6" customFormat="1" ht="12.75" customHeight="1" x14ac:dyDescent="0.2">
      <c r="A72" s="583" t="s">
        <v>198</v>
      </c>
      <c r="B72" s="551" t="s">
        <v>46</v>
      </c>
      <c r="C72" s="571" t="s">
        <v>60</v>
      </c>
      <c r="D72" s="15" t="s">
        <v>298</v>
      </c>
      <c r="E72" s="15" t="s">
        <v>298</v>
      </c>
      <c r="H72" s="539" t="str">
        <f t="shared" si="1"/>
        <v>12.1.2</v>
      </c>
      <c r="I72" s="551" t="str">
        <f t="shared" si="1"/>
        <v>UNCOATED MECHANICAL</v>
      </c>
      <c r="J72" s="571" t="s">
        <v>60</v>
      </c>
      <c r="K72" s="158"/>
      <c r="L72" s="292"/>
    </row>
    <row r="73" spans="1:12" s="6" customFormat="1" ht="12.75" customHeight="1" x14ac:dyDescent="0.2">
      <c r="A73" s="583" t="s">
        <v>199</v>
      </c>
      <c r="B73" s="551" t="s">
        <v>47</v>
      </c>
      <c r="C73" s="571" t="s">
        <v>60</v>
      </c>
      <c r="D73" s="15" t="s">
        <v>298</v>
      </c>
      <c r="E73" s="15" t="s">
        <v>298</v>
      </c>
      <c r="H73" s="539" t="str">
        <f t="shared" si="1"/>
        <v>12.1.3</v>
      </c>
      <c r="I73" s="551" t="str">
        <f t="shared" si="1"/>
        <v>UNCOATED WOODFREE</v>
      </c>
      <c r="J73" s="571" t="s">
        <v>60</v>
      </c>
      <c r="K73" s="158"/>
      <c r="L73" s="292"/>
    </row>
    <row r="74" spans="1:12" s="6" customFormat="1" ht="12.75" customHeight="1" x14ac:dyDescent="0.2">
      <c r="A74" s="583" t="s">
        <v>200</v>
      </c>
      <c r="B74" s="579" t="s">
        <v>48</v>
      </c>
      <c r="C74" s="571" t="s">
        <v>60</v>
      </c>
      <c r="D74" s="15" t="s">
        <v>298</v>
      </c>
      <c r="E74" s="15" t="s">
        <v>298</v>
      </c>
      <c r="H74" s="539" t="str">
        <f t="shared" si="1"/>
        <v>12.1.4</v>
      </c>
      <c r="I74" s="551" t="str">
        <f t="shared" si="1"/>
        <v>COATED PAPERS</v>
      </c>
      <c r="J74" s="571" t="s">
        <v>60</v>
      </c>
      <c r="K74" s="158"/>
      <c r="L74" s="292"/>
    </row>
    <row r="75" spans="1:12" s="6" customFormat="1" ht="12.75" customHeight="1" x14ac:dyDescent="0.2">
      <c r="A75" s="583">
        <v>12.2</v>
      </c>
      <c r="B75" s="584" t="s">
        <v>123</v>
      </c>
      <c r="C75" s="571" t="s">
        <v>60</v>
      </c>
      <c r="D75" s="40">
        <v>10.06</v>
      </c>
      <c r="E75" s="41">
        <v>11.69</v>
      </c>
      <c r="H75" s="539">
        <f t="shared" si="1"/>
        <v>12.2</v>
      </c>
      <c r="I75" s="573" t="str">
        <f t="shared" si="1"/>
        <v>HOUSEHOLD AND SANITARY PAPERS</v>
      </c>
      <c r="J75" s="571" t="s">
        <v>60</v>
      </c>
      <c r="K75" s="158"/>
      <c r="L75" s="292"/>
    </row>
    <row r="76" spans="1:12" s="6" customFormat="1" ht="12.75" customHeight="1" x14ac:dyDescent="0.2">
      <c r="A76" s="583">
        <v>12.3</v>
      </c>
      <c r="B76" s="573" t="s">
        <v>49</v>
      </c>
      <c r="C76" s="585" t="s">
        <v>60</v>
      </c>
      <c r="D76" s="40" t="s">
        <v>294</v>
      </c>
      <c r="E76" s="41" t="s">
        <v>295</v>
      </c>
      <c r="H76" s="539">
        <f t="shared" si="1"/>
        <v>12.3</v>
      </c>
      <c r="I76" s="573" t="str">
        <f t="shared" si="1"/>
        <v>PACKAGING MATERIALS</v>
      </c>
      <c r="J76" s="585" t="s">
        <v>60</v>
      </c>
      <c r="K76" s="555" t="e">
        <f>D76-(D77+D78+D79+D80)</f>
        <v>#VALUE!</v>
      </c>
      <c r="L76" s="555" t="e">
        <f>E76-(E77+E78+E79+E80)</f>
        <v>#VALUE!</v>
      </c>
    </row>
    <row r="77" spans="1:12" s="6" customFormat="1" ht="12.75" customHeight="1" x14ac:dyDescent="0.2">
      <c r="A77" s="583" t="s">
        <v>201</v>
      </c>
      <c r="B77" s="551" t="s">
        <v>50</v>
      </c>
      <c r="C77" s="571" t="s">
        <v>60</v>
      </c>
      <c r="D77" s="15" t="s">
        <v>298</v>
      </c>
      <c r="E77" s="15" t="s">
        <v>298</v>
      </c>
      <c r="H77" s="539" t="str">
        <f t="shared" si="1"/>
        <v>12.3.1</v>
      </c>
      <c r="I77" s="551" t="str">
        <f t="shared" si="1"/>
        <v>CASE MATERIALS</v>
      </c>
      <c r="J77" s="571" t="s">
        <v>60</v>
      </c>
      <c r="K77" s="158"/>
      <c r="L77" s="292"/>
    </row>
    <row r="78" spans="1:12" s="6" customFormat="1" ht="12.75" customHeight="1" x14ac:dyDescent="0.2">
      <c r="A78" s="583" t="s">
        <v>202</v>
      </c>
      <c r="B78" s="551" t="s">
        <v>77</v>
      </c>
      <c r="C78" s="571" t="s">
        <v>60</v>
      </c>
      <c r="D78" s="15" t="s">
        <v>298</v>
      </c>
      <c r="E78" s="15" t="s">
        <v>298</v>
      </c>
      <c r="H78" s="539" t="str">
        <f t="shared" si="1"/>
        <v>12.3.2</v>
      </c>
      <c r="I78" s="551" t="str">
        <f>B78</f>
        <v>CARTONBOARD</v>
      </c>
      <c r="J78" s="571" t="s">
        <v>60</v>
      </c>
      <c r="K78" s="158"/>
      <c r="L78" s="292"/>
    </row>
    <row r="79" spans="1:12" s="6" customFormat="1" ht="12.75" customHeight="1" x14ac:dyDescent="0.2">
      <c r="A79" s="583" t="s">
        <v>203</v>
      </c>
      <c r="B79" s="551" t="s">
        <v>51</v>
      </c>
      <c r="C79" s="571" t="s">
        <v>60</v>
      </c>
      <c r="D79" s="15" t="s">
        <v>298</v>
      </c>
      <c r="E79" s="15" t="s">
        <v>298</v>
      </c>
      <c r="H79" s="539" t="str">
        <f>A79</f>
        <v>12.3.3</v>
      </c>
      <c r="I79" s="551" t="str">
        <f>B79</f>
        <v>WRAPPING PAPERS</v>
      </c>
      <c r="J79" s="571" t="s">
        <v>60</v>
      </c>
      <c r="K79" s="158"/>
      <c r="L79" s="292"/>
    </row>
    <row r="80" spans="1:12" s="6" customFormat="1" ht="12.75" customHeight="1" x14ac:dyDescent="0.2">
      <c r="A80" s="583" t="s">
        <v>204</v>
      </c>
      <c r="B80" s="579" t="s">
        <v>52</v>
      </c>
      <c r="C80" s="571" t="s">
        <v>60</v>
      </c>
      <c r="D80" s="15" t="s">
        <v>298</v>
      </c>
      <c r="E80" s="15" t="s">
        <v>298</v>
      </c>
      <c r="H80" s="539" t="str">
        <f>A80</f>
        <v>12.3.4</v>
      </c>
      <c r="I80" s="551" t="str">
        <f>B80</f>
        <v>OTHER PAPERS MAINLY FOR PACKAGING</v>
      </c>
      <c r="J80" s="571" t="s">
        <v>60</v>
      </c>
      <c r="K80" s="158"/>
      <c r="L80" s="292"/>
    </row>
    <row r="81" spans="1:17" s="6" customFormat="1" ht="12.75" customHeight="1" thickBot="1" x14ac:dyDescent="0.25">
      <c r="A81" s="593">
        <v>12.4</v>
      </c>
      <c r="B81" s="594" t="s">
        <v>124</v>
      </c>
      <c r="C81" s="10" t="s">
        <v>60</v>
      </c>
      <c r="D81" s="15" t="s">
        <v>298</v>
      </c>
      <c r="E81" s="15" t="s">
        <v>298</v>
      </c>
      <c r="H81" s="595">
        <f>A81</f>
        <v>12.4</v>
      </c>
      <c r="I81" s="594" t="str">
        <f>B81</f>
        <v>OTHER PAPER AND PAPERBOARD N.E.S. (NOT ELSEWHERE SPECIFIED)</v>
      </c>
      <c r="J81" s="10" t="s">
        <v>60</v>
      </c>
      <c r="K81" s="174"/>
      <c r="L81" s="297"/>
    </row>
    <row r="82" spans="1:17" s="6" customFormat="1" ht="16.5" customHeight="1" x14ac:dyDescent="0.2">
      <c r="A82" s="140"/>
      <c r="B82" s="140" t="s">
        <v>92</v>
      </c>
      <c r="C82" s="140"/>
      <c r="D82" s="596"/>
      <c r="E82" s="597"/>
      <c r="H82" s="5" t="s">
        <v>0</v>
      </c>
      <c r="I82" s="140" t="s">
        <v>92</v>
      </c>
    </row>
    <row r="83" spans="1:17" s="6" customFormat="1" ht="12.75" customHeight="1" x14ac:dyDescent="0.2">
      <c r="A83" s="140"/>
      <c r="B83" s="140"/>
      <c r="C83" s="140"/>
      <c r="D83" s="596"/>
      <c r="E83" s="597"/>
      <c r="H83" s="5" t="s">
        <v>0</v>
      </c>
    </row>
    <row r="84" spans="1:17" ht="12.75" customHeight="1" x14ac:dyDescent="0.25">
      <c r="A84" s="2"/>
      <c r="H84" s="5" t="s">
        <v>0</v>
      </c>
      <c r="Q84" s="6"/>
    </row>
    <row r="85" spans="1:17" ht="12.75" customHeight="1" x14ac:dyDescent="0.25">
      <c r="A85" s="2"/>
      <c r="H85" s="5" t="s">
        <v>0</v>
      </c>
    </row>
    <row r="86" spans="1:17" ht="12.75" customHeight="1" x14ac:dyDescent="0.25">
      <c r="A86" s="2" t="s">
        <v>296</v>
      </c>
      <c r="H86" s="5" t="s">
        <v>0</v>
      </c>
    </row>
    <row r="87" spans="1:17" ht="12.75" customHeight="1" x14ac:dyDescent="0.25">
      <c r="A87" s="2" t="s">
        <v>297</v>
      </c>
    </row>
    <row r="88" spans="1:17" ht="12.75" customHeight="1" x14ac:dyDescent="0.25">
      <c r="A88" s="2"/>
    </row>
    <row r="89" spans="1:17" ht="12.75" customHeight="1" x14ac:dyDescent="0.25">
      <c r="A89" s="2"/>
    </row>
    <row r="90" spans="1:17" ht="12.75" customHeight="1" x14ac:dyDescent="0.25">
      <c r="A90" s="2"/>
    </row>
    <row r="91" spans="1:17" ht="12.75" customHeight="1" x14ac:dyDescent="0.25">
      <c r="A91" s="2"/>
    </row>
    <row r="92" spans="1:17" ht="12.75" customHeight="1" x14ac:dyDescent="0.25">
      <c r="A92" s="2"/>
    </row>
    <row r="93" spans="1:17" ht="12.75" customHeight="1" x14ac:dyDescent="0.25">
      <c r="A93" s="2"/>
    </row>
    <row r="94" spans="1:17" ht="12.75" customHeight="1" x14ac:dyDescent="0.25">
      <c r="A94" s="2"/>
    </row>
    <row r="95" spans="1:17" ht="12.75" customHeight="1" x14ac:dyDescent="0.25">
      <c r="A95" s="2"/>
    </row>
    <row r="96" spans="1:17" ht="12.75" customHeight="1" x14ac:dyDescent="0.25">
      <c r="A96" s="2"/>
    </row>
    <row r="97" spans="1:38" ht="12.75" customHeight="1" x14ac:dyDescent="0.25">
      <c r="A97" s="2"/>
    </row>
    <row r="98" spans="1:38" ht="12.75" customHeight="1" x14ac:dyDescent="0.25">
      <c r="A98" s="2"/>
    </row>
    <row r="99" spans="1:38" ht="12.75" customHeight="1" x14ac:dyDescent="0.25">
      <c r="A99" s="2"/>
    </row>
    <row r="100" spans="1:38" ht="12.75" customHeight="1" x14ac:dyDescent="0.25">
      <c r="A100" s="2"/>
    </row>
    <row r="101" spans="1:38" ht="12.75" customHeight="1" x14ac:dyDescent="0.25">
      <c r="P101"/>
    </row>
    <row r="102" spans="1:38" ht="12.75" customHeight="1" x14ac:dyDescent="0.25">
      <c r="P102"/>
      <c r="Q102"/>
    </row>
    <row r="103" spans="1:38" ht="12.75" customHeight="1" x14ac:dyDescent="0.25">
      <c r="P103"/>
      <c r="Q103"/>
    </row>
    <row r="104" spans="1:38" ht="12.75" customHeight="1" x14ac:dyDescent="0.25">
      <c r="P104"/>
      <c r="Q104"/>
    </row>
    <row r="105" spans="1:38" ht="12.75" customHeight="1" x14ac:dyDescent="0.25">
      <c r="P105"/>
      <c r="Q105"/>
    </row>
    <row r="106" spans="1:38" ht="12.75" customHeight="1" x14ac:dyDescent="0.25">
      <c r="P106"/>
      <c r="Q106"/>
    </row>
    <row r="107" spans="1:38" ht="12.75" customHeight="1" x14ac:dyDescent="0.25">
      <c r="P107"/>
      <c r="Q107"/>
      <c r="AI107" s="3" t="s">
        <v>0</v>
      </c>
      <c r="AJ107" s="3" t="s">
        <v>0</v>
      </c>
      <c r="AK107" s="3" t="s">
        <v>0</v>
      </c>
      <c r="AL107" s="3" t="s">
        <v>0</v>
      </c>
    </row>
    <row r="108" spans="1:38" ht="12.75" customHeight="1" x14ac:dyDescent="0.25">
      <c r="P108"/>
      <c r="Q108"/>
    </row>
    <row r="109" spans="1:38" ht="12.75" customHeight="1" x14ac:dyDescent="0.25">
      <c r="P109"/>
      <c r="Q109"/>
    </row>
    <row r="110" spans="1:38" ht="12.75" customHeight="1" x14ac:dyDescent="0.25">
      <c r="P110"/>
      <c r="Q110"/>
    </row>
    <row r="111" spans="1:38" ht="12.75" customHeight="1" x14ac:dyDescent="0.25">
      <c r="P111"/>
      <c r="Q111"/>
    </row>
    <row r="112" spans="1:38" ht="12.75" customHeight="1" x14ac:dyDescent="0.25">
      <c r="P112"/>
      <c r="Q112"/>
    </row>
    <row r="113" spans="16:17" ht="12.75" customHeight="1" x14ac:dyDescent="0.25">
      <c r="P113"/>
      <c r="Q113"/>
    </row>
    <row r="114" spans="16:17" ht="12.75" customHeight="1" x14ac:dyDescent="0.25">
      <c r="P114"/>
      <c r="Q114"/>
    </row>
    <row r="115" spans="16:17" ht="12.75" customHeight="1" x14ac:dyDescent="0.25">
      <c r="P115"/>
      <c r="Q115"/>
    </row>
    <row r="116" spans="16:17" ht="12.75" customHeight="1" x14ac:dyDescent="0.25">
      <c r="P116"/>
      <c r="Q116"/>
    </row>
    <row r="117" spans="16:17" ht="12.75" customHeight="1" x14ac:dyDescent="0.25">
      <c r="P117"/>
      <c r="Q117"/>
    </row>
    <row r="118" spans="16:17" ht="12.75" customHeight="1" x14ac:dyDescent="0.25">
      <c r="P118"/>
      <c r="Q118"/>
    </row>
    <row r="119" spans="16:17" ht="12.75" customHeight="1" x14ac:dyDescent="0.25">
      <c r="P119"/>
      <c r="Q119"/>
    </row>
    <row r="120" spans="16:17" ht="12.75" customHeight="1" x14ac:dyDescent="0.25">
      <c r="P120"/>
      <c r="Q120"/>
    </row>
    <row r="121" spans="16:17" ht="12.75" customHeight="1" x14ac:dyDescent="0.25">
      <c r="P121"/>
      <c r="Q121"/>
    </row>
    <row r="122" spans="16:17" ht="12.75" customHeight="1" x14ac:dyDescent="0.25">
      <c r="P122"/>
      <c r="Q122"/>
    </row>
    <row r="123" spans="16:17" ht="12.75" customHeight="1" x14ac:dyDescent="0.25">
      <c r="P123"/>
      <c r="Q123"/>
    </row>
    <row r="124" spans="16:17" ht="12.75" customHeight="1" x14ac:dyDescent="0.25">
      <c r="P124"/>
      <c r="Q124"/>
    </row>
    <row r="125" spans="16:17" ht="12.75" customHeight="1" x14ac:dyDescent="0.25">
      <c r="P125"/>
      <c r="Q125"/>
    </row>
    <row r="126" spans="16:17" ht="12.75" customHeight="1" x14ac:dyDescent="0.25">
      <c r="P126"/>
      <c r="Q126"/>
    </row>
    <row r="127" spans="16:17" ht="12.75" customHeight="1" x14ac:dyDescent="0.25">
      <c r="P127"/>
      <c r="Q127"/>
    </row>
    <row r="128" spans="16:17" ht="12.75" customHeight="1" x14ac:dyDescent="0.25">
      <c r="P128"/>
      <c r="Q128"/>
    </row>
    <row r="129" spans="16:17" ht="12.75" customHeight="1" x14ac:dyDescent="0.25">
      <c r="P129"/>
      <c r="Q129"/>
    </row>
    <row r="130" spans="16:17" ht="12.75" customHeight="1" x14ac:dyDescent="0.25">
      <c r="P130"/>
      <c r="Q130"/>
    </row>
    <row r="131" spans="16:17" ht="12.75" customHeight="1" x14ac:dyDescent="0.25">
      <c r="P131"/>
      <c r="Q131"/>
    </row>
    <row r="132" spans="16:17" ht="12.75" customHeight="1" x14ac:dyDescent="0.25">
      <c r="P132"/>
      <c r="Q132"/>
    </row>
    <row r="133" spans="16:17" ht="12.75" customHeight="1" x14ac:dyDescent="0.25">
      <c r="P133"/>
      <c r="Q133"/>
    </row>
    <row r="134" spans="16:17" ht="12.75" customHeight="1" x14ac:dyDescent="0.25">
      <c r="P134"/>
      <c r="Q134"/>
    </row>
    <row r="135" spans="16:17" ht="12.75" customHeight="1" x14ac:dyDescent="0.25">
      <c r="P135"/>
      <c r="Q135"/>
    </row>
    <row r="136" spans="16:17" ht="12.75" customHeight="1" x14ac:dyDescent="0.25">
      <c r="P136"/>
      <c r="Q136"/>
    </row>
    <row r="137" spans="16:17" ht="12.75" customHeight="1" x14ac:dyDescent="0.25">
      <c r="P137"/>
      <c r="Q137"/>
    </row>
    <row r="138" spans="16:17" ht="12.75" customHeight="1" x14ac:dyDescent="0.25">
      <c r="P138"/>
      <c r="Q138"/>
    </row>
    <row r="139" spans="16:17" ht="12.75" customHeight="1" x14ac:dyDescent="0.25">
      <c r="P139"/>
      <c r="Q139"/>
    </row>
    <row r="140" spans="16:17" ht="12.75" customHeight="1" x14ac:dyDescent="0.25">
      <c r="P140"/>
      <c r="Q140"/>
    </row>
    <row r="141" spans="16:17" ht="12.75" customHeight="1" x14ac:dyDescent="0.25">
      <c r="P141"/>
      <c r="Q141"/>
    </row>
    <row r="142" spans="16:17" ht="12.75" customHeight="1" x14ac:dyDescent="0.25">
      <c r="P142"/>
      <c r="Q142"/>
    </row>
    <row r="143" spans="16:17" ht="12.75" customHeight="1" x14ac:dyDescent="0.25">
      <c r="P143"/>
      <c r="Q143"/>
    </row>
    <row r="144" spans="16:17" ht="12.75" customHeight="1" x14ac:dyDescent="0.25">
      <c r="P144"/>
      <c r="Q144"/>
    </row>
    <row r="145" spans="16:17" ht="12.75" customHeight="1" x14ac:dyDescent="0.25">
      <c r="P145"/>
      <c r="Q145"/>
    </row>
    <row r="146" spans="16:17" ht="12.75" customHeight="1" x14ac:dyDescent="0.25">
      <c r="P146"/>
      <c r="Q146"/>
    </row>
    <row r="147" spans="16:17" ht="12.75" customHeight="1" x14ac:dyDescent="0.25">
      <c r="P147"/>
      <c r="Q147"/>
    </row>
    <row r="148" spans="16:17" ht="12.75" customHeight="1" x14ac:dyDescent="0.25">
      <c r="P148"/>
      <c r="Q148"/>
    </row>
    <row r="149" spans="16:17" ht="12.75" customHeight="1" x14ac:dyDescent="0.25">
      <c r="P149"/>
      <c r="Q149"/>
    </row>
    <row r="150" spans="16:17" ht="12.75" customHeight="1" x14ac:dyDescent="0.25">
      <c r="P150"/>
      <c r="Q150"/>
    </row>
    <row r="151" spans="16:17" ht="12.75" customHeight="1" x14ac:dyDescent="0.25">
      <c r="P151"/>
      <c r="Q151"/>
    </row>
    <row r="152" spans="16:17" ht="12.75" customHeight="1" x14ac:dyDescent="0.25">
      <c r="P152"/>
      <c r="Q152"/>
    </row>
    <row r="153" spans="16:17" ht="12.75" customHeight="1" x14ac:dyDescent="0.25">
      <c r="P153"/>
      <c r="Q153"/>
    </row>
    <row r="154" spans="16:17" ht="12.75" customHeight="1" x14ac:dyDescent="0.25">
      <c r="P154"/>
      <c r="Q154"/>
    </row>
    <row r="155" spans="16:17" ht="12.75" customHeight="1" x14ac:dyDescent="0.25">
      <c r="P155"/>
      <c r="Q155"/>
    </row>
    <row r="156" spans="16:17" ht="12.75" customHeight="1" x14ac:dyDescent="0.25">
      <c r="P156"/>
      <c r="Q156"/>
    </row>
    <row r="157" spans="16:17" ht="12.75" customHeight="1" x14ac:dyDescent="0.25">
      <c r="P157"/>
      <c r="Q157"/>
    </row>
    <row r="158" spans="16:17" ht="12.75" customHeight="1" x14ac:dyDescent="0.25">
      <c r="P158"/>
      <c r="Q158"/>
    </row>
    <row r="159" spans="16:17" ht="12.75" customHeight="1" x14ac:dyDescent="0.25">
      <c r="P159"/>
      <c r="Q159"/>
    </row>
    <row r="160" spans="16:17" ht="12.75" customHeight="1" x14ac:dyDescent="0.25">
      <c r="P160"/>
      <c r="Q160"/>
    </row>
    <row r="161" spans="16:17" ht="12.75" customHeight="1" x14ac:dyDescent="0.25">
      <c r="P161"/>
      <c r="Q161"/>
    </row>
    <row r="162" spans="16:17" ht="12.75" customHeight="1" x14ac:dyDescent="0.25">
      <c r="P162"/>
      <c r="Q162"/>
    </row>
    <row r="163" spans="16:17" ht="12.75" customHeight="1" x14ac:dyDescent="0.25">
      <c r="P163"/>
      <c r="Q163"/>
    </row>
    <row r="164" spans="16:17" ht="12.75" customHeight="1" x14ac:dyDescent="0.25">
      <c r="P164"/>
      <c r="Q164"/>
    </row>
    <row r="165" spans="16:17" ht="12.75" customHeight="1" x14ac:dyDescent="0.25">
      <c r="P165"/>
      <c r="Q165"/>
    </row>
    <row r="166" spans="16:17" ht="12.75" customHeight="1" x14ac:dyDescent="0.25">
      <c r="P166"/>
      <c r="Q166"/>
    </row>
    <row r="167" spans="16:17" ht="12.75" customHeight="1" x14ac:dyDescent="0.25">
      <c r="P167"/>
      <c r="Q167"/>
    </row>
    <row r="168" spans="16:17" ht="12.75" customHeight="1" x14ac:dyDescent="0.25">
      <c r="P168"/>
      <c r="Q168"/>
    </row>
    <row r="169" spans="16:17" ht="12.75" customHeight="1" x14ac:dyDescent="0.25">
      <c r="P169"/>
      <c r="Q169"/>
    </row>
    <row r="170" spans="16:17" ht="12.75" customHeight="1" x14ac:dyDescent="0.25">
      <c r="P170"/>
      <c r="Q170"/>
    </row>
    <row r="171" spans="16:17" ht="12.75" customHeight="1" x14ac:dyDescent="0.25">
      <c r="P171"/>
      <c r="Q171"/>
    </row>
    <row r="172" spans="16:17" ht="12.75" customHeight="1" x14ac:dyDescent="0.25">
      <c r="P172"/>
      <c r="Q172"/>
    </row>
    <row r="173" spans="16:17" ht="12.75" customHeight="1" x14ac:dyDescent="0.25">
      <c r="P173"/>
      <c r="Q173"/>
    </row>
    <row r="174" spans="16:17" ht="12.75" customHeight="1" x14ac:dyDescent="0.25">
      <c r="P174"/>
      <c r="Q174"/>
    </row>
    <row r="175" spans="16:17" ht="12.75" customHeight="1" x14ac:dyDescent="0.25">
      <c r="P175"/>
      <c r="Q175"/>
    </row>
    <row r="176" spans="16:17" ht="12.75" customHeight="1" x14ac:dyDescent="0.25">
      <c r="P176"/>
      <c r="Q176"/>
    </row>
    <row r="177" spans="16:17" ht="12.75" customHeight="1" x14ac:dyDescent="0.25">
      <c r="P177"/>
      <c r="Q177"/>
    </row>
    <row r="178" spans="16:17" ht="12.75" customHeight="1" x14ac:dyDescent="0.25">
      <c r="P178"/>
      <c r="Q178"/>
    </row>
    <row r="179" spans="16:17" ht="12.75" customHeight="1" x14ac:dyDescent="0.25">
      <c r="P179"/>
      <c r="Q179"/>
    </row>
    <row r="180" spans="16:17" ht="12.75" customHeight="1" x14ac:dyDescent="0.25">
      <c r="P180"/>
      <c r="Q180"/>
    </row>
    <row r="181" spans="16:17" ht="12.75" customHeight="1" x14ac:dyDescent="0.25">
      <c r="P181"/>
      <c r="Q181"/>
    </row>
    <row r="182" spans="16:17" ht="12.75" customHeight="1" x14ac:dyDescent="0.25">
      <c r="P182"/>
      <c r="Q182"/>
    </row>
    <row r="183" spans="16:17" ht="12.75" customHeight="1" x14ac:dyDescent="0.25">
      <c r="P183"/>
      <c r="Q183"/>
    </row>
    <row r="184" spans="16:17" ht="12.75" customHeight="1" x14ac:dyDescent="0.25">
      <c r="P184"/>
      <c r="Q184"/>
    </row>
    <row r="185" spans="16:17" ht="12.75" customHeight="1" x14ac:dyDescent="0.25">
      <c r="P185"/>
      <c r="Q185"/>
    </row>
    <row r="186" spans="16:17" ht="12.75" customHeight="1" x14ac:dyDescent="0.25">
      <c r="P186"/>
      <c r="Q186"/>
    </row>
    <row r="187" spans="16:17" ht="12.75" customHeight="1" x14ac:dyDescent="0.25">
      <c r="P187"/>
      <c r="Q187"/>
    </row>
    <row r="188" spans="16:17" ht="12.75" customHeight="1" x14ac:dyDescent="0.25">
      <c r="P188"/>
      <c r="Q188"/>
    </row>
    <row r="189" spans="16:17" ht="12.75" customHeight="1" x14ac:dyDescent="0.25">
      <c r="P189"/>
      <c r="Q189"/>
    </row>
    <row r="190" spans="16:17" ht="12.75" customHeight="1" x14ac:dyDescent="0.25">
      <c r="P190"/>
      <c r="Q190"/>
    </row>
    <row r="191" spans="16:17" ht="12.75" customHeight="1" x14ac:dyDescent="0.25">
      <c r="P191"/>
      <c r="Q191"/>
    </row>
    <row r="192" spans="16:17" ht="12.75" customHeight="1" x14ac:dyDescent="0.25">
      <c r="P192"/>
      <c r="Q192"/>
    </row>
    <row r="193" spans="16:17" ht="12.75" customHeight="1" x14ac:dyDescent="0.25">
      <c r="P193"/>
      <c r="Q193"/>
    </row>
    <row r="194" spans="16:17" ht="12.75" customHeight="1" x14ac:dyDescent="0.25">
      <c r="P194"/>
      <c r="Q194"/>
    </row>
    <row r="195" spans="16:17" ht="12.75" customHeight="1" x14ac:dyDescent="0.25">
      <c r="P195"/>
      <c r="Q195"/>
    </row>
    <row r="196" spans="16:17" ht="12.75" customHeight="1" x14ac:dyDescent="0.25">
      <c r="P196"/>
      <c r="Q196"/>
    </row>
    <row r="197" spans="16:17" ht="12.75" customHeight="1" x14ac:dyDescent="0.25">
      <c r="P197"/>
      <c r="Q197"/>
    </row>
    <row r="198" spans="16:17" ht="12.75" customHeight="1" x14ac:dyDescent="0.25">
      <c r="P198"/>
      <c r="Q198"/>
    </row>
    <row r="199" spans="16:17" ht="12.75" customHeight="1" x14ac:dyDescent="0.25">
      <c r="P199"/>
      <c r="Q199"/>
    </row>
    <row r="200" spans="16:17" ht="12.75" customHeight="1" x14ac:dyDescent="0.25">
      <c r="P200"/>
      <c r="Q200"/>
    </row>
    <row r="201" spans="16:17" ht="12.75" customHeight="1" x14ac:dyDescent="0.25">
      <c r="P201"/>
      <c r="Q201"/>
    </row>
    <row r="202" spans="16:17" ht="12.75" customHeight="1" x14ac:dyDescent="0.25">
      <c r="P202"/>
      <c r="Q202"/>
    </row>
    <row r="203" spans="16:17" ht="12.75" customHeight="1" x14ac:dyDescent="0.25">
      <c r="P203"/>
      <c r="Q203"/>
    </row>
    <row r="204" spans="16:17" ht="12.75" customHeight="1" x14ac:dyDescent="0.25">
      <c r="P204"/>
      <c r="Q204"/>
    </row>
    <row r="205" spans="16:17" ht="12.75" customHeight="1" x14ac:dyDescent="0.25">
      <c r="P205"/>
      <c r="Q205"/>
    </row>
    <row r="206" spans="16:17" ht="12.75" customHeight="1" x14ac:dyDescent="0.25">
      <c r="P206"/>
      <c r="Q206"/>
    </row>
    <row r="207" spans="16:17" ht="12.75" customHeight="1" x14ac:dyDescent="0.25">
      <c r="P207"/>
      <c r="Q207"/>
    </row>
    <row r="208" spans="16:17" ht="12.75" customHeight="1" x14ac:dyDescent="0.25">
      <c r="P208"/>
      <c r="Q208"/>
    </row>
    <row r="209" spans="16:17" ht="12.75" customHeight="1" x14ac:dyDescent="0.25">
      <c r="P209"/>
      <c r="Q209"/>
    </row>
    <row r="210" spans="16:17" ht="12.75" customHeight="1" x14ac:dyDescent="0.25">
      <c r="P210"/>
      <c r="Q210"/>
    </row>
    <row r="211" spans="16:17" ht="12.75" customHeight="1" x14ac:dyDescent="0.25">
      <c r="P211"/>
      <c r="Q211"/>
    </row>
    <row r="212" spans="16:17" ht="12.75" customHeight="1" x14ac:dyDescent="0.25">
      <c r="Q212"/>
    </row>
  </sheetData>
  <sheetProtection sheet="1" objects="1" scenarios="1"/>
  <mergeCells count="13">
    <mergeCell ref="A30:E30"/>
    <mergeCell ref="K7:L8"/>
    <mergeCell ref="A8:B8"/>
    <mergeCell ref="W8:Y9"/>
    <mergeCell ref="C10:C11"/>
    <mergeCell ref="Q11:Q12"/>
    <mergeCell ref="A12:E12"/>
    <mergeCell ref="I7:I8"/>
    <mergeCell ref="C2:D2"/>
    <mergeCell ref="C3:E3"/>
    <mergeCell ref="A5:B6"/>
    <mergeCell ref="C5:E5"/>
    <mergeCell ref="A7:B7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6" orientation="portrait" horizontalDpi="300" verticalDpi="300" r:id="rId1"/>
  <headerFooter alignWithMargins="0"/>
  <colBreaks count="1" manualBreakCount="1">
    <brk id="5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4D020-CA06-4B68-B89D-05BFCA9452D2}">
  <sheetPr>
    <pageSetUpPr fitToPage="1"/>
  </sheetPr>
  <dimension ref="A1:CUX101"/>
  <sheetViews>
    <sheetView showGridLines="0" topLeftCell="D1" zoomScale="85" zoomScaleNormal="85" zoomScaleSheetLayoutView="75" workbookViewId="0">
      <selection activeCell="I2" sqref="I2"/>
    </sheetView>
  </sheetViews>
  <sheetFormatPr defaultColWidth="9.6640625" defaultRowHeight="12.75" customHeight="1" x14ac:dyDescent="0.25"/>
  <cols>
    <col min="1" max="1" width="8.21875" style="1" customWidth="1"/>
    <col min="2" max="2" width="70.21875" style="2" customWidth="1"/>
    <col min="3" max="3" width="15.21875" style="2" bestFit="1" customWidth="1"/>
    <col min="4" max="15" width="17" style="2" customWidth="1"/>
    <col min="16" max="16" width="9.6640625" style="63"/>
    <col min="17" max="17" width="9.6640625" style="63" customWidth="1"/>
    <col min="18" max="18" width="9.33203125" style="2" customWidth="1"/>
    <col min="19" max="19" width="69.77734375" style="2" customWidth="1"/>
    <col min="20" max="20" width="9.77734375" style="2" customWidth="1"/>
    <col min="21" max="30" width="10.77734375" style="2" customWidth="1"/>
    <col min="31" max="31" width="71" style="2" customWidth="1"/>
    <col min="32" max="32" width="10" style="2" customWidth="1"/>
    <col min="33" max="33" width="14.33203125" style="2" customWidth="1"/>
    <col min="34" max="34" width="12.88671875" style="2" customWidth="1"/>
    <col min="35" max="35" width="12.6640625" style="2" customWidth="1"/>
    <col min="36" max="36" width="10.88671875" style="2" customWidth="1"/>
    <col min="37" max="37" width="12.6640625" style="2" customWidth="1"/>
    <col min="38" max="38" width="1.6640625" style="2" customWidth="1"/>
    <col min="39" max="39" width="12.6640625" style="2" customWidth="1"/>
    <col min="40" max="40" width="1.6640625" style="2" customWidth="1"/>
    <col min="41" max="41" width="12.6640625" style="2" customWidth="1"/>
    <col min="42" max="42" width="1.6640625" style="2" customWidth="1"/>
    <col min="43" max="43" width="12.6640625" style="2" customWidth="1"/>
    <col min="44" max="44" width="1.6640625" style="2" customWidth="1"/>
    <col min="45" max="45" width="12.6640625" style="2" customWidth="1"/>
    <col min="46" max="46" width="1.6640625" style="2" customWidth="1"/>
    <col min="47" max="47" width="12.6640625" style="2" customWidth="1"/>
    <col min="48" max="48" width="1.6640625" style="2" customWidth="1"/>
    <col min="49" max="49" width="12.6640625" style="2" customWidth="1"/>
    <col min="50" max="50" width="1.6640625" style="2" customWidth="1"/>
    <col min="51" max="16384" width="9.6640625" style="2"/>
  </cols>
  <sheetData>
    <row r="1" spans="1:2598" s="55" customFormat="1" ht="12.75" customHeight="1" thickBot="1" x14ac:dyDescent="0.3">
      <c r="A1" s="53"/>
      <c r="B1" s="54"/>
      <c r="C1" s="54"/>
      <c r="D1" s="54">
        <v>61</v>
      </c>
      <c r="E1" s="54"/>
      <c r="F1" s="54">
        <v>62</v>
      </c>
      <c r="G1" s="54">
        <v>61</v>
      </c>
      <c r="H1" s="54"/>
      <c r="I1" s="54">
        <v>62</v>
      </c>
      <c r="J1" s="54">
        <v>91</v>
      </c>
      <c r="K1" s="54"/>
      <c r="L1" s="54">
        <v>92</v>
      </c>
      <c r="M1" s="54">
        <v>91</v>
      </c>
      <c r="N1" s="54"/>
      <c r="O1" s="54">
        <v>92</v>
      </c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2598" ht="17.100000000000001" customHeight="1" thickTop="1" x14ac:dyDescent="0.3">
      <c r="A2" s="56"/>
      <c r="B2" s="57"/>
      <c r="C2" s="622" t="s">
        <v>234</v>
      </c>
      <c r="D2" s="622"/>
      <c r="E2" s="622"/>
      <c r="F2" s="622"/>
      <c r="G2" s="622"/>
      <c r="H2" s="58"/>
      <c r="I2" s="59" t="s">
        <v>276</v>
      </c>
      <c r="J2" s="624" t="s">
        <v>0</v>
      </c>
      <c r="K2" s="624"/>
      <c r="L2" s="624"/>
      <c r="M2" s="60" t="s">
        <v>277</v>
      </c>
      <c r="N2" s="61"/>
      <c r="O2" s="62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2598" ht="17.100000000000001" customHeight="1" x14ac:dyDescent="0.3">
      <c r="A3" s="64"/>
      <c r="B3" s="63"/>
      <c r="C3" s="623"/>
      <c r="D3" s="623"/>
      <c r="E3" s="623"/>
      <c r="F3" s="623"/>
      <c r="G3" s="623"/>
      <c r="H3" s="65"/>
      <c r="I3" s="66" t="s">
        <v>304</v>
      </c>
      <c r="J3" s="67"/>
      <c r="K3" s="67"/>
      <c r="L3" s="68"/>
      <c r="M3" s="68"/>
      <c r="N3" s="68"/>
      <c r="O3" s="69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2598" ht="17.100000000000001" customHeight="1" x14ac:dyDescent="0.3">
      <c r="A4" s="64"/>
      <c r="B4" s="63"/>
      <c r="C4" s="625" t="s">
        <v>232</v>
      </c>
      <c r="D4" s="625"/>
      <c r="E4" s="625"/>
      <c r="F4" s="625"/>
      <c r="G4" s="625"/>
      <c r="H4" s="70"/>
      <c r="I4" s="66" t="s">
        <v>303</v>
      </c>
      <c r="J4" s="68"/>
      <c r="K4" s="68"/>
      <c r="L4" s="68"/>
      <c r="M4" s="68"/>
      <c r="N4" s="68"/>
      <c r="O4" s="69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20" t="s">
        <v>252</v>
      </c>
      <c r="AE4" s="620"/>
      <c r="AF4" s="620"/>
    </row>
    <row r="5" spans="1:2598" ht="17.100000000000001" customHeight="1" x14ac:dyDescent="0.55000000000000004">
      <c r="A5" s="64"/>
      <c r="B5" s="71" t="s">
        <v>0</v>
      </c>
      <c r="C5" s="626" t="s">
        <v>44</v>
      </c>
      <c r="D5" s="626"/>
      <c r="E5" s="626"/>
      <c r="F5" s="626"/>
      <c r="G5" s="626"/>
      <c r="H5" s="72"/>
      <c r="I5" s="66" t="s">
        <v>302</v>
      </c>
      <c r="J5" s="68"/>
      <c r="K5" s="73"/>
      <c r="L5" s="74"/>
      <c r="M5" s="75" t="s">
        <v>11</v>
      </c>
      <c r="N5" s="76"/>
      <c r="O5" s="69"/>
      <c r="R5" s="63"/>
      <c r="S5" s="77" t="s">
        <v>251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20"/>
      <c r="AE5" s="620"/>
      <c r="AF5" s="620"/>
    </row>
    <row r="6" spans="1:2598" ht="17.100000000000001" customHeight="1" thickBot="1" x14ac:dyDescent="0.5">
      <c r="A6" s="64"/>
      <c r="B6" s="78"/>
      <c r="C6" s="79"/>
      <c r="D6" s="80"/>
      <c r="E6" s="80"/>
      <c r="F6" s="80"/>
      <c r="G6" s="63"/>
      <c r="H6" s="63"/>
      <c r="I6" s="66" t="s">
        <v>301</v>
      </c>
      <c r="J6" s="68"/>
      <c r="K6" s="68"/>
      <c r="L6" s="68"/>
      <c r="M6" s="68"/>
      <c r="N6" s="68"/>
      <c r="O6" s="69"/>
      <c r="R6" s="63"/>
      <c r="S6" s="63"/>
      <c r="T6" s="63"/>
      <c r="U6" s="63"/>
      <c r="V6" s="63"/>
      <c r="W6" s="63"/>
      <c r="X6" s="81" t="str">
        <f>I2</f>
        <v>Country: Georgia</v>
      </c>
      <c r="Y6" s="621" t="str">
        <f>J2</f>
        <v xml:space="preserve"> </v>
      </c>
      <c r="Z6" s="621"/>
      <c r="AA6" s="621"/>
      <c r="AB6" s="621"/>
      <c r="AC6" s="82"/>
      <c r="AD6" s="82"/>
      <c r="AE6" s="82"/>
      <c r="AG6" s="83" t="str">
        <f>I2</f>
        <v>Country: Georgia</v>
      </c>
      <c r="AH6" s="84" t="str">
        <f>J2</f>
        <v xml:space="preserve"> </v>
      </c>
    </row>
    <row r="7" spans="1:2598" ht="21" x14ac:dyDescent="0.35">
      <c r="A7" s="85"/>
      <c r="B7" s="627" t="s">
        <v>71</v>
      </c>
      <c r="C7" s="627"/>
      <c r="D7" s="627"/>
      <c r="E7" s="86" t="s">
        <v>278</v>
      </c>
      <c r="F7" s="23"/>
      <c r="G7" s="14" t="s">
        <v>0</v>
      </c>
      <c r="H7" s="14"/>
      <c r="I7" s="87" t="s">
        <v>0</v>
      </c>
      <c r="J7" s="88"/>
      <c r="K7" s="88"/>
      <c r="L7" s="88"/>
      <c r="M7" s="89"/>
      <c r="N7" s="89"/>
      <c r="O7" s="90"/>
      <c r="R7" s="91"/>
      <c r="S7" s="92" t="s">
        <v>44</v>
      </c>
      <c r="T7" s="93"/>
      <c r="U7" s="628" t="s">
        <v>67</v>
      </c>
      <c r="V7" s="628"/>
      <c r="W7" s="628"/>
      <c r="X7" s="628"/>
      <c r="Y7" s="628"/>
      <c r="Z7" s="628"/>
      <c r="AA7" s="628"/>
      <c r="AB7" s="629"/>
      <c r="AC7" s="94"/>
      <c r="AD7" s="95"/>
      <c r="AE7" s="96"/>
      <c r="AF7" s="97"/>
      <c r="AG7" s="98"/>
      <c r="AH7" s="99"/>
    </row>
    <row r="8" spans="1:2598" s="110" customFormat="1" ht="13.5" customHeight="1" x14ac:dyDescent="0.3">
      <c r="A8" s="100" t="s">
        <v>14</v>
      </c>
      <c r="B8" s="101" t="s">
        <v>0</v>
      </c>
      <c r="C8" s="102" t="s">
        <v>40</v>
      </c>
      <c r="D8" s="630" t="s">
        <v>2</v>
      </c>
      <c r="E8" s="631"/>
      <c r="F8" s="631"/>
      <c r="G8" s="632"/>
      <c r="H8" s="632"/>
      <c r="I8" s="633"/>
      <c r="J8" s="632" t="s">
        <v>5</v>
      </c>
      <c r="K8" s="632"/>
      <c r="L8" s="632"/>
      <c r="M8" s="632"/>
      <c r="N8" s="632"/>
      <c r="O8" s="634"/>
      <c r="P8" s="103"/>
      <c r="Q8" s="103"/>
      <c r="R8" s="104" t="str">
        <f t="shared" ref="R8:S23" si="0">A8</f>
        <v>Product</v>
      </c>
      <c r="S8" s="105"/>
      <c r="T8" s="106"/>
      <c r="U8" s="631" t="str">
        <f>D8</f>
        <v>I M P O R T</v>
      </c>
      <c r="V8" s="631"/>
      <c r="W8" s="631"/>
      <c r="X8" s="633"/>
      <c r="Y8" s="632" t="str">
        <f>J8</f>
        <v>E X P O R T</v>
      </c>
      <c r="Z8" s="632" t="s">
        <v>0</v>
      </c>
      <c r="AA8" s="632" t="s">
        <v>0</v>
      </c>
      <c r="AB8" s="635" t="s">
        <v>0</v>
      </c>
      <c r="AC8" s="107"/>
      <c r="AD8" s="108" t="str">
        <f t="shared" ref="AD8:AE39" si="1">A8</f>
        <v>Product</v>
      </c>
      <c r="AE8" s="107"/>
      <c r="AF8" s="109" t="s">
        <v>0</v>
      </c>
      <c r="AG8" s="636" t="s">
        <v>70</v>
      </c>
      <c r="AH8" s="637"/>
      <c r="AI8" s="110" t="s">
        <v>0</v>
      </c>
    </row>
    <row r="9" spans="1:2598" ht="12.75" customHeight="1" x14ac:dyDescent="0.3">
      <c r="A9" s="100" t="s">
        <v>24</v>
      </c>
      <c r="B9" s="111" t="s">
        <v>279</v>
      </c>
      <c r="C9" s="112" t="s">
        <v>41</v>
      </c>
      <c r="D9" s="638">
        <v>2018</v>
      </c>
      <c r="E9" s="639"/>
      <c r="F9" s="640"/>
      <c r="G9" s="638">
        <f>D9+1</f>
        <v>2019</v>
      </c>
      <c r="H9" s="639"/>
      <c r="I9" s="640"/>
      <c r="J9" s="639">
        <f>D9</f>
        <v>2018</v>
      </c>
      <c r="K9" s="639"/>
      <c r="L9" s="640"/>
      <c r="M9" s="638">
        <f>G9</f>
        <v>2019</v>
      </c>
      <c r="N9" s="639"/>
      <c r="O9" s="641"/>
      <c r="R9" s="113" t="str">
        <f t="shared" si="0"/>
        <v>code</v>
      </c>
      <c r="S9" s="105"/>
      <c r="T9" s="114"/>
      <c r="U9" s="639">
        <f>D9</f>
        <v>2018</v>
      </c>
      <c r="V9" s="640" t="s">
        <v>0</v>
      </c>
      <c r="W9" s="638">
        <f>G9</f>
        <v>2019</v>
      </c>
      <c r="X9" s="640" t="s">
        <v>0</v>
      </c>
      <c r="Y9" s="639">
        <f>J9</f>
        <v>2018</v>
      </c>
      <c r="Z9" s="640" t="s">
        <v>0</v>
      </c>
      <c r="AA9" s="638">
        <f>M9</f>
        <v>2019</v>
      </c>
      <c r="AB9" s="642" t="s">
        <v>0</v>
      </c>
      <c r="AC9" s="115"/>
      <c r="AD9" s="116" t="str">
        <f t="shared" si="1"/>
        <v>code</v>
      </c>
      <c r="AE9" s="115"/>
      <c r="AF9" s="109" t="s">
        <v>0</v>
      </c>
      <c r="AG9" s="117">
        <f>J9</f>
        <v>2018</v>
      </c>
      <c r="AH9" s="118">
        <f>G9</f>
        <v>2019</v>
      </c>
      <c r="AI9" s="2" t="s">
        <v>0</v>
      </c>
    </row>
    <row r="10" spans="1:2598" ht="14.25" customHeight="1" x14ac:dyDescent="0.25">
      <c r="A10" s="119" t="s">
        <v>0</v>
      </c>
      <c r="B10" s="120"/>
      <c r="C10" s="121" t="s">
        <v>0</v>
      </c>
      <c r="D10" s="122" t="s">
        <v>1</v>
      </c>
      <c r="E10" s="122" t="s">
        <v>280</v>
      </c>
      <c r="F10" s="122" t="s">
        <v>64</v>
      </c>
      <c r="G10" s="122" t="s">
        <v>1</v>
      </c>
      <c r="H10" s="122" t="s">
        <v>280</v>
      </c>
      <c r="I10" s="122" t="s">
        <v>64</v>
      </c>
      <c r="J10" s="122" t="s">
        <v>1</v>
      </c>
      <c r="K10" s="122" t="s">
        <v>280</v>
      </c>
      <c r="L10" s="122" t="s">
        <v>64</v>
      </c>
      <c r="M10" s="122" t="s">
        <v>1</v>
      </c>
      <c r="N10" s="122" t="s">
        <v>280</v>
      </c>
      <c r="O10" s="123" t="s">
        <v>64</v>
      </c>
      <c r="R10" s="124" t="str">
        <f t="shared" si="0"/>
        <v xml:space="preserve"> </v>
      </c>
      <c r="S10" s="125"/>
      <c r="T10" s="126"/>
      <c r="U10" s="115" t="str">
        <f>D10</f>
        <v xml:space="preserve"> Quantity</v>
      </c>
      <c r="V10" s="102" t="str">
        <f>F10</f>
        <v>Value</v>
      </c>
      <c r="W10" s="111" t="str">
        <f>G10</f>
        <v xml:space="preserve"> Quantity</v>
      </c>
      <c r="X10" s="102" t="str">
        <f>I10</f>
        <v>Value</v>
      </c>
      <c r="Y10" s="127" t="str">
        <f>J10</f>
        <v xml:space="preserve"> Quantity</v>
      </c>
      <c r="Z10" s="102" t="str">
        <f>L10</f>
        <v>Value</v>
      </c>
      <c r="AA10" s="111" t="str">
        <f>M10</f>
        <v xml:space="preserve"> Quantity</v>
      </c>
      <c r="AB10" s="128" t="str">
        <f>O10</f>
        <v>Value</v>
      </c>
      <c r="AC10" s="115"/>
      <c r="AD10" s="129" t="str">
        <f t="shared" si="1"/>
        <v xml:space="preserve"> </v>
      </c>
      <c r="AE10" s="130"/>
      <c r="AF10" s="131" t="s">
        <v>0</v>
      </c>
      <c r="AG10" s="132"/>
      <c r="AH10" s="133"/>
    </row>
    <row r="11" spans="1:2598" s="11" customFormat="1" ht="15" customHeight="1" x14ac:dyDescent="0.2">
      <c r="A11" s="134">
        <v>1</v>
      </c>
      <c r="B11" s="134" t="s">
        <v>131</v>
      </c>
      <c r="C11" s="135" t="s">
        <v>280</v>
      </c>
      <c r="D11" s="136">
        <v>0</v>
      </c>
      <c r="E11" s="136">
        <v>22367.541999999994</v>
      </c>
      <c r="F11" s="136">
        <v>5540.0942069449275</v>
      </c>
      <c r="G11" s="136">
        <v>0</v>
      </c>
      <c r="H11" s="136">
        <v>24180.484799999995</v>
      </c>
      <c r="I11" s="136">
        <v>5025.5026459786959</v>
      </c>
      <c r="J11" s="136">
        <v>0</v>
      </c>
      <c r="K11" s="137">
        <v>6397.2899999999981</v>
      </c>
      <c r="L11" s="137">
        <v>371.41162548672594</v>
      </c>
      <c r="M11" s="136">
        <v>0</v>
      </c>
      <c r="N11" s="138">
        <v>25.3</v>
      </c>
      <c r="O11" s="139">
        <v>0.253</v>
      </c>
      <c r="P11" s="140"/>
      <c r="Q11" s="140"/>
      <c r="R11" s="141">
        <f t="shared" si="0"/>
        <v>1</v>
      </c>
      <c r="S11" s="134" t="str">
        <f t="shared" si="0"/>
        <v>ROUNDWOOD (WOOD IN THE ROUGH)</v>
      </c>
      <c r="T11" s="135" t="s">
        <v>93</v>
      </c>
      <c r="U11" s="142">
        <f>D11-(D12+D15)</f>
        <v>-37494.546277522459</v>
      </c>
      <c r="V11" s="143">
        <f>F11-(F12+F15)</f>
        <v>0</v>
      </c>
      <c r="W11" s="143">
        <f>G11-(G12+G15)</f>
        <v>-21673.261999999995</v>
      </c>
      <c r="X11" s="143">
        <f>I11-(I12+I15)</f>
        <v>0</v>
      </c>
      <c r="Y11" s="143">
        <f>J11-(J12+J15)</f>
        <v>-0.52</v>
      </c>
      <c r="Z11" s="143">
        <f>L11-(L12+L15)</f>
        <v>0</v>
      </c>
      <c r="AA11" s="143">
        <f>M11-(M12+M15)</f>
        <v>0</v>
      </c>
      <c r="AB11" s="144">
        <f>O11-(O12+O15)</f>
        <v>0</v>
      </c>
      <c r="AC11" s="145"/>
      <c r="AD11" s="146">
        <f t="shared" si="1"/>
        <v>1</v>
      </c>
      <c r="AE11" s="134" t="str">
        <f t="shared" si="1"/>
        <v>ROUNDWOOD (WOOD IN THE ROUGH)</v>
      </c>
      <c r="AF11" s="135" t="s">
        <v>93</v>
      </c>
      <c r="AG11" s="17" t="str">
        <f>IF(ISNUMBER(#REF!+D11-J11),#REF!+D11-J11,IF(ISNUMBER(J11-D11),"NT " &amp; J11-D11,"…"))</f>
        <v>NT 0</v>
      </c>
      <c r="AH11" s="18" t="str">
        <f>IF(ISNUMBER(#REF!+G11-M11),#REF!+G11-M11,IF(ISNUMBER(M11-G11),"NT " &amp; M11-G11,"…"))</f>
        <v>NT 0</v>
      </c>
      <c r="AI11" s="147" t="s">
        <v>0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</row>
    <row r="12" spans="1:2598" s="6" customFormat="1" ht="15" customHeight="1" x14ac:dyDescent="0.2">
      <c r="A12" s="148">
        <v>1.1000000000000001</v>
      </c>
      <c r="B12" s="149" t="s">
        <v>96</v>
      </c>
      <c r="C12" s="150" t="s">
        <v>280</v>
      </c>
      <c r="D12" s="151">
        <v>0</v>
      </c>
      <c r="E12" s="151">
        <v>694.28000000000009</v>
      </c>
      <c r="F12" s="151">
        <v>92.004717497208006</v>
      </c>
      <c r="G12" s="151">
        <v>0</v>
      </c>
      <c r="H12" s="151">
        <v>41.7408</v>
      </c>
      <c r="I12" s="151">
        <v>9.6326673576626334</v>
      </c>
      <c r="J12" s="151">
        <v>0</v>
      </c>
      <c r="K12" s="151">
        <v>6397.0799999999981</v>
      </c>
      <c r="L12" s="152">
        <v>370.91206000000028</v>
      </c>
      <c r="M12" s="152">
        <v>0</v>
      </c>
      <c r="N12" s="153">
        <v>25.3</v>
      </c>
      <c r="O12" s="154">
        <v>0.253</v>
      </c>
      <c r="P12" s="140"/>
      <c r="Q12" s="140"/>
      <c r="R12" s="155">
        <f t="shared" si="0"/>
        <v>1.1000000000000001</v>
      </c>
      <c r="S12" s="156" t="str">
        <f t="shared" si="0"/>
        <v>WOOD FUEL (INCLUDING WOOD FOR CHARCOAL)</v>
      </c>
      <c r="T12" s="150" t="s">
        <v>93</v>
      </c>
      <c r="U12" s="157">
        <f>D12-(D13+D14)</f>
        <v>0</v>
      </c>
      <c r="V12" s="158">
        <f>F12-(F13+F14)</f>
        <v>92.004717497208006</v>
      </c>
      <c r="W12" s="158">
        <f>G12-(G13+G14)</f>
        <v>0</v>
      </c>
      <c r="X12" s="158">
        <f>I12-(I13+I14)</f>
        <v>9.6326673576626334</v>
      </c>
      <c r="Y12" s="158">
        <f>J12-(J13+J14)</f>
        <v>0</v>
      </c>
      <c r="Z12" s="158">
        <f>L12-(L13+L14)</f>
        <v>370.91206000000028</v>
      </c>
      <c r="AA12" s="158">
        <f>M12-(M13+M14)</f>
        <v>0</v>
      </c>
      <c r="AB12" s="159">
        <f>O12-(O13+O14)</f>
        <v>0.253</v>
      </c>
      <c r="AC12" s="140"/>
      <c r="AD12" s="160">
        <f t="shared" si="1"/>
        <v>1.1000000000000001</v>
      </c>
      <c r="AE12" s="156" t="str">
        <f t="shared" si="1"/>
        <v>WOOD FUEL (INCLUDING WOOD FOR CHARCOAL)</v>
      </c>
      <c r="AF12" s="150" t="s">
        <v>93</v>
      </c>
      <c r="AG12" s="161" t="str">
        <f>IF(ISNUMBER(#REF!+D12-J12),#REF!+D12-J12,IF(ISNUMBER(J12-D12),"NT " &amp; J12-D12,"…"))</f>
        <v>NT 0</v>
      </c>
      <c r="AH12" s="162" t="str">
        <f>IF(ISNUMBER(#REF!+G12-M12),#REF!+G12-M12,IF(ISNUMBER(M12-G12),"NT " &amp; M12-G12,"…"))</f>
        <v>NT 0</v>
      </c>
    </row>
    <row r="13" spans="1:2598" s="6" customFormat="1" ht="15" customHeight="1" x14ac:dyDescent="0.2">
      <c r="A13" s="163" t="s">
        <v>18</v>
      </c>
      <c r="B13" s="164" t="s">
        <v>3</v>
      </c>
      <c r="C13" s="165" t="s">
        <v>280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2">
        <v>0</v>
      </c>
      <c r="M13" s="152">
        <v>0</v>
      </c>
      <c r="N13" s="153">
        <v>0</v>
      </c>
      <c r="O13" s="154">
        <v>0</v>
      </c>
      <c r="P13" s="140"/>
      <c r="Q13" s="140"/>
      <c r="R13" s="155" t="str">
        <f t="shared" si="0"/>
        <v>1.1.C</v>
      </c>
      <c r="S13" s="164" t="str">
        <f t="shared" si="0"/>
        <v>Coniferous</v>
      </c>
      <c r="T13" s="165" t="s">
        <v>93</v>
      </c>
      <c r="U13" s="158"/>
      <c r="V13" s="158"/>
      <c r="W13" s="158"/>
      <c r="X13" s="158"/>
      <c r="Y13" s="158"/>
      <c r="Z13" s="158"/>
      <c r="AA13" s="158"/>
      <c r="AB13" s="159"/>
      <c r="AC13" s="140"/>
      <c r="AD13" s="160" t="str">
        <f t="shared" si="1"/>
        <v>1.1.C</v>
      </c>
      <c r="AE13" s="164" t="str">
        <f>B13</f>
        <v>Coniferous</v>
      </c>
      <c r="AF13" s="165" t="s">
        <v>93</v>
      </c>
      <c r="AG13" s="161" t="str">
        <f>IF(ISNUMBER(#REF!+D13-J13),#REF!+D13-J13,IF(ISNUMBER(J13-D13),"NT " &amp; J13-D13,"…"))</f>
        <v>NT 0</v>
      </c>
      <c r="AH13" s="162" t="str">
        <f>IF(ISNUMBER(#REF!+G13-M13),#REF!+G13-M13,IF(ISNUMBER(M13-G13),"NT " &amp; M13-G13,"…"))</f>
        <v>NT 0</v>
      </c>
    </row>
    <row r="14" spans="1:2598" s="6" customFormat="1" ht="15" customHeight="1" x14ac:dyDescent="0.2">
      <c r="A14" s="166" t="s">
        <v>54</v>
      </c>
      <c r="B14" s="167" t="s">
        <v>4</v>
      </c>
      <c r="C14" s="150" t="s">
        <v>280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2">
        <v>0</v>
      </c>
      <c r="M14" s="152">
        <v>0</v>
      </c>
      <c r="N14" s="153">
        <v>0</v>
      </c>
      <c r="O14" s="154">
        <v>0</v>
      </c>
      <c r="P14" s="140"/>
      <c r="Q14" s="140"/>
      <c r="R14" s="155" t="str">
        <f t="shared" si="0"/>
        <v>1.1.NC</v>
      </c>
      <c r="S14" s="164" t="str">
        <f t="shared" si="0"/>
        <v>Non-Coniferous</v>
      </c>
      <c r="T14" s="165" t="s">
        <v>93</v>
      </c>
      <c r="U14" s="158"/>
      <c r="V14" s="158"/>
      <c r="W14" s="158"/>
      <c r="X14" s="158"/>
      <c r="Y14" s="158"/>
      <c r="Z14" s="158"/>
      <c r="AA14" s="158"/>
      <c r="AB14" s="159"/>
      <c r="AC14" s="140"/>
      <c r="AD14" s="160" t="str">
        <f t="shared" si="1"/>
        <v>1.1.NC</v>
      </c>
      <c r="AE14" s="164" t="str">
        <f>B14</f>
        <v>Non-Coniferous</v>
      </c>
      <c r="AF14" s="165" t="s">
        <v>93</v>
      </c>
      <c r="AG14" s="161" t="str">
        <f>IF(ISNUMBER(#REF!+D14-J14),#REF!+D14-J14,IF(ISNUMBER(J14-D14),"NT " &amp; J14-D14,"…"))</f>
        <v>NT 0</v>
      </c>
      <c r="AH14" s="162" t="str">
        <f>IF(ISNUMBER(#REF!+G14-M14),#REF!+G14-M14,IF(ISNUMBER(M14-G14),"NT " &amp; M14-G14,"…"))</f>
        <v>NT 0</v>
      </c>
    </row>
    <row r="15" spans="1:2598" s="6" customFormat="1" ht="15" customHeight="1" x14ac:dyDescent="0.2">
      <c r="A15" s="163">
        <v>1.2</v>
      </c>
      <c r="B15" s="156" t="s">
        <v>130</v>
      </c>
      <c r="C15" s="168" t="s">
        <v>281</v>
      </c>
      <c r="D15" s="151">
        <v>37494.546277522459</v>
      </c>
      <c r="E15" s="151">
        <v>21673.261999999995</v>
      </c>
      <c r="F15" s="151">
        <v>5448.0894894477196</v>
      </c>
      <c r="G15" s="151">
        <v>21673.261999999995</v>
      </c>
      <c r="H15" s="151">
        <v>24138.743999999995</v>
      </c>
      <c r="I15" s="151">
        <v>5015.8699786210336</v>
      </c>
      <c r="J15" s="151">
        <v>0.52</v>
      </c>
      <c r="K15" s="151">
        <v>0.21</v>
      </c>
      <c r="L15" s="152">
        <v>0.4995654867256637</v>
      </c>
      <c r="M15" s="152">
        <v>0</v>
      </c>
      <c r="N15" s="153">
        <v>0</v>
      </c>
      <c r="O15" s="154">
        <v>0</v>
      </c>
      <c r="P15" s="140"/>
      <c r="Q15" s="140"/>
      <c r="R15" s="155">
        <f t="shared" si="0"/>
        <v>1.2</v>
      </c>
      <c r="S15" s="156" t="str">
        <f t="shared" si="0"/>
        <v>INDUSTRIAL ROUNDWOOD</v>
      </c>
      <c r="T15" s="168" t="s">
        <v>93</v>
      </c>
      <c r="U15" s="169">
        <f>D15-(D16+D17)</f>
        <v>14566.690000000013</v>
      </c>
      <c r="V15" s="170">
        <f>F15-(F16+F17)</f>
        <v>40.667594348081366</v>
      </c>
      <c r="W15" s="170">
        <f>G15-(G16+G17)</f>
        <v>-45.879999999997381</v>
      </c>
      <c r="X15" s="170">
        <f>I15-(I16+I17)</f>
        <v>2059.7596499736774</v>
      </c>
      <c r="Y15" s="170">
        <f>J15-(J16+J17)</f>
        <v>0</v>
      </c>
      <c r="Z15" s="170">
        <f>L15-(L16+L17)</f>
        <v>0</v>
      </c>
      <c r="AA15" s="170">
        <f>M15-(M16+M17)</f>
        <v>0</v>
      </c>
      <c r="AB15" s="171">
        <f>O15-(O16+O17)</f>
        <v>0</v>
      </c>
      <c r="AC15" s="145"/>
      <c r="AD15" s="160">
        <f t="shared" si="1"/>
        <v>1.2</v>
      </c>
      <c r="AE15" s="156" t="str">
        <f t="shared" si="1"/>
        <v>INDUSTRIAL ROUNDWOOD</v>
      </c>
      <c r="AF15" s="168" t="s">
        <v>93</v>
      </c>
      <c r="AG15" s="161" t="str">
        <f>IF(ISNUMBER(#REF!+D15-J15),#REF!+D15-J15,IF(ISNUMBER(J15-D15),"NT " &amp; J15-D15,"…"))</f>
        <v>NT -37494.0262775225</v>
      </c>
      <c r="AH15" s="162" t="str">
        <f>IF(ISNUMBER(#REF!+G15-M15),#REF!+G15-M15,IF(ISNUMBER(M15-G15),"NT " &amp; M15-G15,"…"))</f>
        <v>NT -21673.262</v>
      </c>
    </row>
    <row r="16" spans="1:2598" s="6" customFormat="1" ht="15" customHeight="1" x14ac:dyDescent="0.2">
      <c r="A16" s="163" t="s">
        <v>19</v>
      </c>
      <c r="B16" s="164" t="s">
        <v>3</v>
      </c>
      <c r="C16" s="165" t="s">
        <v>281</v>
      </c>
      <c r="D16" s="151">
        <v>22927.856277522445</v>
      </c>
      <c r="E16" s="151">
        <v>21586.791999999994</v>
      </c>
      <c r="F16" s="151">
        <v>5402.3191763945724</v>
      </c>
      <c r="G16" s="151">
        <v>21586.791999999994</v>
      </c>
      <c r="H16" s="151">
        <v>14594.874000000003</v>
      </c>
      <c r="I16" s="151">
        <v>2956.1103286473563</v>
      </c>
      <c r="J16" s="151">
        <v>0</v>
      </c>
      <c r="K16" s="151">
        <v>0</v>
      </c>
      <c r="L16" s="152">
        <v>0</v>
      </c>
      <c r="M16" s="152">
        <v>0</v>
      </c>
      <c r="N16" s="153">
        <v>0</v>
      </c>
      <c r="O16" s="154">
        <v>0</v>
      </c>
      <c r="P16" s="140"/>
      <c r="Q16" s="140"/>
      <c r="R16" s="155" t="str">
        <f t="shared" si="0"/>
        <v>1.2.C</v>
      </c>
      <c r="S16" s="164" t="str">
        <f t="shared" si="0"/>
        <v>Coniferous</v>
      </c>
      <c r="T16" s="165" t="s">
        <v>93</v>
      </c>
      <c r="U16" s="158"/>
      <c r="V16" s="158"/>
      <c r="W16" s="158"/>
      <c r="X16" s="158"/>
      <c r="Y16" s="158"/>
      <c r="Z16" s="158"/>
      <c r="AA16" s="158"/>
      <c r="AB16" s="159"/>
      <c r="AC16" s="140"/>
      <c r="AD16" s="160" t="str">
        <f t="shared" si="1"/>
        <v>1.2.C</v>
      </c>
      <c r="AE16" s="164" t="str">
        <f t="shared" si="1"/>
        <v>Coniferous</v>
      </c>
      <c r="AF16" s="165" t="s">
        <v>93</v>
      </c>
      <c r="AG16" s="161" t="str">
        <f>IF(ISNUMBER(#REF!+D16-J16),#REF!+D16-J16,IF(ISNUMBER(J16-D16),"NT " &amp; J16-D16,"…"))</f>
        <v>NT -22927.8562775224</v>
      </c>
      <c r="AH16" s="162" t="str">
        <f>IF(ISNUMBER(#REF!+G16-M16),#REF!+G16-M16,IF(ISNUMBER(M16-G16),"NT " &amp; M16-G16,"…"))</f>
        <v>NT -21586.792</v>
      </c>
    </row>
    <row r="17" spans="1:2598" s="6" customFormat="1" ht="15" customHeight="1" x14ac:dyDescent="0.2">
      <c r="A17" s="163" t="s">
        <v>55</v>
      </c>
      <c r="B17" s="164" t="s">
        <v>4</v>
      </c>
      <c r="C17" s="165" t="s">
        <v>281</v>
      </c>
      <c r="D17" s="151">
        <v>0</v>
      </c>
      <c r="E17" s="151">
        <v>26.470000000000002</v>
      </c>
      <c r="F17" s="151">
        <v>5.102718705066021</v>
      </c>
      <c r="G17" s="151">
        <v>132.35000000000002</v>
      </c>
      <c r="H17" s="151">
        <v>0</v>
      </c>
      <c r="I17" s="151">
        <v>0</v>
      </c>
      <c r="J17" s="151">
        <v>0.52</v>
      </c>
      <c r="K17" s="151">
        <v>0.21</v>
      </c>
      <c r="L17" s="152">
        <v>0.4995654867256637</v>
      </c>
      <c r="M17" s="152">
        <v>0</v>
      </c>
      <c r="N17" s="153">
        <v>0</v>
      </c>
      <c r="O17" s="154">
        <v>0</v>
      </c>
      <c r="P17" s="140"/>
      <c r="Q17" s="140"/>
      <c r="R17" s="155" t="str">
        <f t="shared" si="0"/>
        <v>1.2.NC</v>
      </c>
      <c r="S17" s="164" t="str">
        <f t="shared" si="0"/>
        <v>Non-Coniferous</v>
      </c>
      <c r="T17" s="165" t="s">
        <v>93</v>
      </c>
      <c r="U17" s="158"/>
      <c r="V17" s="158"/>
      <c r="W17" s="158"/>
      <c r="X17" s="158"/>
      <c r="Y17" s="158"/>
      <c r="Z17" s="158"/>
      <c r="AA17" s="158"/>
      <c r="AB17" s="159"/>
      <c r="AC17" s="140"/>
      <c r="AD17" s="160" t="str">
        <f t="shared" si="1"/>
        <v>1.2.NC</v>
      </c>
      <c r="AE17" s="164" t="str">
        <f t="shared" si="1"/>
        <v>Non-Coniferous</v>
      </c>
      <c r="AF17" s="165" t="s">
        <v>93</v>
      </c>
      <c r="AG17" s="161" t="str">
        <f>IF(ISNUMBER(#REF!+D17-J17),#REF!+D17-J17,IF(ISNUMBER(J17-D17),"NT " &amp; J17-D17,"…"))</f>
        <v>NT 0.52</v>
      </c>
      <c r="AH17" s="162" t="str">
        <f>IF(ISNUMBER(#REF!+G17-M17),#REF!+G17-M17,IF(ISNUMBER(M17-G17),"NT " &amp; M17-G17,"…"))</f>
        <v>NT -132.35</v>
      </c>
    </row>
    <row r="18" spans="1:2598" s="6" customFormat="1" ht="15" customHeight="1" x14ac:dyDescent="0.2">
      <c r="A18" s="166" t="s">
        <v>63</v>
      </c>
      <c r="B18" s="172" t="s">
        <v>61</v>
      </c>
      <c r="C18" s="150" t="s">
        <v>281</v>
      </c>
      <c r="D18" s="151">
        <v>0</v>
      </c>
      <c r="E18" s="151">
        <v>0.21</v>
      </c>
      <c r="F18" s="151">
        <v>0.44020308321558715</v>
      </c>
      <c r="G18" s="151">
        <v>0.42</v>
      </c>
      <c r="H18" s="151">
        <v>0</v>
      </c>
      <c r="I18" s="151">
        <v>0</v>
      </c>
      <c r="J18" s="151">
        <v>0.52</v>
      </c>
      <c r="K18" s="151">
        <v>0.21</v>
      </c>
      <c r="L18" s="152">
        <v>0.4995654867256637</v>
      </c>
      <c r="M18" s="152">
        <v>0</v>
      </c>
      <c r="N18" s="153">
        <v>0</v>
      </c>
      <c r="O18" s="154">
        <v>0</v>
      </c>
      <c r="P18" s="140"/>
      <c r="Q18" s="140"/>
      <c r="R18" s="155" t="str">
        <f t="shared" si="0"/>
        <v>1.2.NC.T</v>
      </c>
      <c r="S18" s="173" t="str">
        <f t="shared" si="0"/>
        <v>of which: Tropical</v>
      </c>
      <c r="T18" s="150" t="s">
        <v>93</v>
      </c>
      <c r="U18" s="174" t="str">
        <f>IF(AND(ISNUMBER(D18/D17),D18&gt;D17),"&gt; 1.2.NC !!","")</f>
        <v/>
      </c>
      <c r="V18" s="174" t="str">
        <f>IF(AND(ISNUMBER(F18/F17),F18&gt;F17),"&gt; 1.2.NC !!","")</f>
        <v/>
      </c>
      <c r="W18" s="174" t="str">
        <f>IF(AND(ISNUMBER(G18/G17),G18&gt;G17),"&gt; 1.2.NC !!","")</f>
        <v/>
      </c>
      <c r="X18" s="174" t="str">
        <f>IF(AND(ISNUMBER(I18/I17),I18&gt;I17),"&gt; 1.2.NC !!","")</f>
        <v/>
      </c>
      <c r="Y18" s="174" t="str">
        <f>IF(AND(ISNUMBER(J18/J17),J18&gt;J17),"&gt; 1.2.NC !!","")</f>
        <v/>
      </c>
      <c r="Z18" s="174" t="str">
        <f>IF(AND(ISNUMBER(L18/L17),L18&gt;L17),"&gt; 1.2.NC !!","")</f>
        <v/>
      </c>
      <c r="AA18" s="174" t="str">
        <f>IF(AND(ISNUMBER(M18/M17),M18&gt;M17),"&gt; 1.2.NC !!","")</f>
        <v/>
      </c>
      <c r="AB18" s="175" t="str">
        <f>IF(AND(ISNUMBER(O18/O17),O18&gt;O17),"&gt; 1.2.NC !!","")</f>
        <v/>
      </c>
      <c r="AC18" s="140"/>
      <c r="AD18" s="176" t="str">
        <f t="shared" si="1"/>
        <v>1.2.NC.T</v>
      </c>
      <c r="AE18" s="173" t="str">
        <f t="shared" si="1"/>
        <v>of which: Tropical</v>
      </c>
      <c r="AF18" s="150" t="s">
        <v>93</v>
      </c>
      <c r="AG18" s="161" t="str">
        <f>IF(ISNUMBER(#REF!+D18-J18),#REF!+D18-J18,IF(ISNUMBER(J18-D18),"NT " &amp; J18-D18,"…"))</f>
        <v>NT 0.52</v>
      </c>
      <c r="AH18" s="162" t="str">
        <f>IF(ISNUMBER(#REF!+G18-M18),#REF!+G18-M18,IF(ISNUMBER(M18-G18),"NT " &amp; M18-G18,"…"))</f>
        <v>NT -0.42</v>
      </c>
    </row>
    <row r="19" spans="1:2598" s="11" customFormat="1" ht="15" customHeight="1" x14ac:dyDescent="0.2">
      <c r="A19" s="177">
        <v>2</v>
      </c>
      <c r="B19" s="177" t="s">
        <v>27</v>
      </c>
      <c r="C19" s="178" t="s">
        <v>280</v>
      </c>
      <c r="D19" s="138">
        <v>0</v>
      </c>
      <c r="E19" s="138">
        <v>206.65517000000006</v>
      </c>
      <c r="F19" s="138">
        <v>259.67745243303136</v>
      </c>
      <c r="G19" s="138">
        <v>0</v>
      </c>
      <c r="H19" s="138">
        <v>64.204220000000007</v>
      </c>
      <c r="I19" s="138">
        <v>98.557301129431636</v>
      </c>
      <c r="J19" s="138">
        <v>0</v>
      </c>
      <c r="K19" s="138">
        <v>192.58</v>
      </c>
      <c r="L19" s="138">
        <v>90.547809999999998</v>
      </c>
      <c r="M19" s="138">
        <v>0</v>
      </c>
      <c r="N19" s="138">
        <v>145.18090000000001</v>
      </c>
      <c r="O19" s="139">
        <v>75.437165130033989</v>
      </c>
      <c r="P19" s="140"/>
      <c r="Q19" s="140"/>
      <c r="R19" s="179">
        <f t="shared" si="0"/>
        <v>2</v>
      </c>
      <c r="S19" s="177" t="str">
        <f t="shared" si="0"/>
        <v>WOOD CHARCOAL</v>
      </c>
      <c r="T19" s="178" t="s">
        <v>60</v>
      </c>
      <c r="U19" s="180"/>
      <c r="V19" s="180"/>
      <c r="W19" s="180"/>
      <c r="X19" s="180"/>
      <c r="Y19" s="180"/>
      <c r="Z19" s="180"/>
      <c r="AA19" s="180"/>
      <c r="AB19" s="181"/>
      <c r="AC19" s="140"/>
      <c r="AD19" s="182">
        <f t="shared" si="1"/>
        <v>2</v>
      </c>
      <c r="AE19" s="177" t="str">
        <f t="shared" si="1"/>
        <v>WOOD CHARCOAL</v>
      </c>
      <c r="AF19" s="178" t="s">
        <v>60</v>
      </c>
      <c r="AG19" s="19" t="str">
        <f>IF(ISNUMBER(#REF!+D19-J19),#REF!+D19-J19,IF(ISNUMBER(J19-D19),"NT " &amp; J19-D19,"…"))</f>
        <v>NT 0</v>
      </c>
      <c r="AH19" s="20" t="str">
        <f>IF(ISNUMBER(#REF!+G19-M19),#REF!+G19-M19,IF(ISNUMBER(M19-G19),"NT " &amp; M19-G19,"…"))</f>
        <v>NT 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</row>
    <row r="20" spans="1:2598" s="11" customFormat="1" ht="15" customHeight="1" x14ac:dyDescent="0.2">
      <c r="A20" s="134">
        <v>3</v>
      </c>
      <c r="B20" s="134" t="s">
        <v>99</v>
      </c>
      <c r="C20" s="135" t="s">
        <v>280</v>
      </c>
      <c r="D20" s="138">
        <v>0</v>
      </c>
      <c r="E20" s="138">
        <v>292.67767000000009</v>
      </c>
      <c r="F20" s="138">
        <v>319.92531244283646</v>
      </c>
      <c r="G20" s="138">
        <v>0</v>
      </c>
      <c r="H20" s="138">
        <v>233.3679599999999</v>
      </c>
      <c r="I20" s="138">
        <v>365.3352171215638</v>
      </c>
      <c r="J20" s="138">
        <v>0</v>
      </c>
      <c r="K20" s="138">
        <v>0</v>
      </c>
      <c r="L20" s="138">
        <v>0</v>
      </c>
      <c r="M20" s="138">
        <v>0</v>
      </c>
      <c r="N20" s="138">
        <v>14.164000000000001</v>
      </c>
      <c r="O20" s="139">
        <v>14.875763767434043</v>
      </c>
      <c r="P20" s="140"/>
      <c r="Q20" s="140"/>
      <c r="R20" s="183">
        <f t="shared" si="0"/>
        <v>3</v>
      </c>
      <c r="S20" s="184" t="str">
        <f t="shared" si="0"/>
        <v>WOOD CHIPS, PARTICLES AND RESIDUES</v>
      </c>
      <c r="T20" s="135" t="s">
        <v>69</v>
      </c>
      <c r="U20" s="185">
        <f>D20-(D21+D22)</f>
        <v>0</v>
      </c>
      <c r="V20" s="186">
        <f>F20-(F21+F22)</f>
        <v>0</v>
      </c>
      <c r="W20" s="186">
        <f>G20-(G21+G22)</f>
        <v>0</v>
      </c>
      <c r="X20" s="186">
        <f>I20-(I21+I22)</f>
        <v>0</v>
      </c>
      <c r="Y20" s="186">
        <f>J20-(J21+J22)</f>
        <v>0</v>
      </c>
      <c r="Z20" s="186">
        <f>L20-(L21+L22)</f>
        <v>0</v>
      </c>
      <c r="AA20" s="186">
        <f>M20-(M21+M22)</f>
        <v>0</v>
      </c>
      <c r="AB20" s="187">
        <f>O20-(O21+O22)</f>
        <v>0</v>
      </c>
      <c r="AC20" s="140"/>
      <c r="AD20" s="188">
        <f t="shared" si="1"/>
        <v>3</v>
      </c>
      <c r="AE20" s="184" t="str">
        <f t="shared" si="1"/>
        <v>WOOD CHIPS, PARTICLES AND RESIDUES</v>
      </c>
      <c r="AF20" s="135" t="s">
        <v>69</v>
      </c>
      <c r="AG20" s="19" t="str">
        <f>IF(ISNUMBER(#REF!+D20-J20),#REF!+D20-J20,IF(ISNUMBER(J20-D20),"NT " &amp; J20-D20,"…"))</f>
        <v>NT 0</v>
      </c>
      <c r="AH20" s="20" t="str">
        <f>IF(ISNUMBER(#REF!+G20-M20),#REF!+G20-M20,IF(ISNUMBER(M20-G20),"NT " &amp; M20-G20,"…"))</f>
        <v>NT 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</row>
    <row r="21" spans="1:2598" s="6" customFormat="1" ht="15" customHeight="1" x14ac:dyDescent="0.2">
      <c r="A21" s="163">
        <v>3.1</v>
      </c>
      <c r="B21" s="156" t="s">
        <v>59</v>
      </c>
      <c r="C21" s="165" t="s">
        <v>280</v>
      </c>
      <c r="D21" s="151">
        <v>0</v>
      </c>
      <c r="E21" s="151">
        <v>292.67767000000009</v>
      </c>
      <c r="F21" s="151">
        <v>319.92531244283646</v>
      </c>
      <c r="G21" s="151">
        <v>0</v>
      </c>
      <c r="H21" s="151">
        <v>233.3679599999999</v>
      </c>
      <c r="I21" s="151">
        <v>365.3352171215638</v>
      </c>
      <c r="J21" s="151">
        <v>0</v>
      </c>
      <c r="K21" s="151">
        <v>0</v>
      </c>
      <c r="L21" s="152">
        <v>0</v>
      </c>
      <c r="M21" s="152">
        <v>0</v>
      </c>
      <c r="N21" s="153">
        <v>14.164000000000001</v>
      </c>
      <c r="O21" s="154">
        <v>14.875763767434043</v>
      </c>
      <c r="P21" s="140"/>
      <c r="Q21" s="140"/>
      <c r="R21" s="155">
        <f t="shared" si="0"/>
        <v>3.1</v>
      </c>
      <c r="S21" s="156" t="str">
        <f t="shared" si="0"/>
        <v>WOOD CHIPS AND PARTICLES</v>
      </c>
      <c r="T21" s="165" t="s">
        <v>69</v>
      </c>
      <c r="U21" s="158"/>
      <c r="V21" s="158"/>
      <c r="W21" s="158"/>
      <c r="X21" s="158"/>
      <c r="Y21" s="158"/>
      <c r="Z21" s="158"/>
      <c r="AA21" s="158"/>
      <c r="AB21" s="159"/>
      <c r="AC21" s="140" t="s">
        <v>0</v>
      </c>
      <c r="AD21" s="160">
        <f t="shared" si="1"/>
        <v>3.1</v>
      </c>
      <c r="AE21" s="156" t="str">
        <f>B21</f>
        <v>WOOD CHIPS AND PARTICLES</v>
      </c>
      <c r="AF21" s="165" t="s">
        <v>69</v>
      </c>
      <c r="AG21" s="161" t="str">
        <f>IF(ISNUMBER(#REF!+D21-J21),#REF!+D21-J21,IF(ISNUMBER(J21-D21),"NT " &amp; J21-D21,"…"))</f>
        <v>NT 0</v>
      </c>
      <c r="AH21" s="162" t="str">
        <f>IF(ISNUMBER(#REF!+G21-M21),#REF!+G21-M21,IF(ISNUMBER(M21-G21),"NT " &amp; M21-G21,"…"))</f>
        <v>NT 0</v>
      </c>
    </row>
    <row r="22" spans="1:2598" s="6" customFormat="1" ht="15" customHeight="1" x14ac:dyDescent="0.2">
      <c r="A22" s="166">
        <v>3.2</v>
      </c>
      <c r="B22" s="189" t="s">
        <v>100</v>
      </c>
      <c r="C22" s="165" t="s">
        <v>280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2">
        <v>0</v>
      </c>
      <c r="M22" s="152">
        <v>0</v>
      </c>
      <c r="N22" s="153">
        <v>0</v>
      </c>
      <c r="O22" s="154">
        <v>0</v>
      </c>
      <c r="P22" s="140"/>
      <c r="Q22" s="140"/>
      <c r="R22" s="190">
        <f t="shared" si="0"/>
        <v>3.2</v>
      </c>
      <c r="S22" s="156" t="str">
        <f t="shared" si="0"/>
        <v>WOOD RESIDUES (INCLUDING WOOD FOR AGGLOMERATES)</v>
      </c>
      <c r="T22" s="165" t="s">
        <v>69</v>
      </c>
      <c r="U22" s="174"/>
      <c r="V22" s="174"/>
      <c r="W22" s="174"/>
      <c r="X22" s="174"/>
      <c r="Y22" s="174"/>
      <c r="Z22" s="174"/>
      <c r="AA22" s="174"/>
      <c r="AB22" s="175"/>
      <c r="AC22" s="140"/>
      <c r="AD22" s="160">
        <f t="shared" si="1"/>
        <v>3.2</v>
      </c>
      <c r="AE22" s="156" t="str">
        <f>B22</f>
        <v>WOOD RESIDUES (INCLUDING WOOD FOR AGGLOMERATES)</v>
      </c>
      <c r="AF22" s="165" t="s">
        <v>69</v>
      </c>
      <c r="AG22" s="191" t="str">
        <f>IF(ISNUMBER(#REF!+D22-J22),#REF!+D22-J22,IF(ISNUMBER(J22-D22),"NT " &amp; J22-D22,"…"))</f>
        <v>NT 0</v>
      </c>
      <c r="AH22" s="162" t="str">
        <f>IF(ISNUMBER(#REF!+G22-M22),#REF!+G22-M22,IF(ISNUMBER(M22-G22),"NT " &amp; M22-G22,"…"))</f>
        <v>NT 0</v>
      </c>
    </row>
    <row r="23" spans="1:2598" s="11" customFormat="1" ht="15" customHeight="1" x14ac:dyDescent="0.2">
      <c r="A23" s="177">
        <v>4</v>
      </c>
      <c r="B23" s="177" t="s">
        <v>162</v>
      </c>
      <c r="C23" s="135" t="s">
        <v>280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9">
        <v>0</v>
      </c>
      <c r="P23" s="140"/>
      <c r="Q23" s="140"/>
      <c r="R23" s="192">
        <f t="shared" si="0"/>
        <v>4</v>
      </c>
      <c r="S23" s="184" t="str">
        <f t="shared" si="0"/>
        <v>RECOVERED POST-CONSUMER WOOD</v>
      </c>
      <c r="T23" s="135" t="s">
        <v>60</v>
      </c>
      <c r="U23" s="185"/>
      <c r="V23" s="186"/>
      <c r="W23" s="186"/>
      <c r="X23" s="186"/>
      <c r="Y23" s="186"/>
      <c r="Z23" s="186"/>
      <c r="AA23" s="186"/>
      <c r="AB23" s="187"/>
      <c r="AC23" s="140"/>
      <c r="AD23" s="188">
        <f t="shared" si="1"/>
        <v>4</v>
      </c>
      <c r="AE23" s="184" t="str">
        <f>B23</f>
        <v>RECOVERED POST-CONSUMER WOOD</v>
      </c>
      <c r="AF23" s="135" t="s">
        <v>60</v>
      </c>
      <c r="AG23" s="19" t="str">
        <f>IF(ISNUMBER(#REF!+D23-J23),#REF!+D23-J23,IF(ISNUMBER(J23-D23),"NT " &amp; J23-D23,"…"))</f>
        <v>NT 0</v>
      </c>
      <c r="AH23" s="20" t="str">
        <f>IF(ISNUMBER(#REF!+G23-M23),#REF!+G23-M23,IF(ISNUMBER(M23-G23),"NT " &amp; M23-G23,"…"))</f>
        <v>NT 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</row>
    <row r="24" spans="1:2598" s="11" customFormat="1" ht="15" customHeight="1" x14ac:dyDescent="0.2">
      <c r="A24" s="134">
        <v>5</v>
      </c>
      <c r="B24" s="134" t="s">
        <v>102</v>
      </c>
      <c r="C24" s="135" t="s">
        <v>280</v>
      </c>
      <c r="D24" s="138">
        <v>0</v>
      </c>
      <c r="E24" s="138">
        <v>4.6796600000000002</v>
      </c>
      <c r="F24" s="138">
        <v>17.261936854567217</v>
      </c>
      <c r="G24" s="138">
        <v>0</v>
      </c>
      <c r="H24" s="138">
        <v>4.8520599999999998</v>
      </c>
      <c r="I24" s="138">
        <v>18.719734776502566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9">
        <v>0</v>
      </c>
      <c r="P24" s="140"/>
      <c r="Q24" s="140"/>
      <c r="R24" s="192">
        <f t="shared" ref="R24:S69" si="2">A24</f>
        <v>5</v>
      </c>
      <c r="S24" s="184" t="str">
        <f t="shared" si="2"/>
        <v>WOOD PELLETS AND OTHER AGGLOMERATES</v>
      </c>
      <c r="T24" s="135" t="s">
        <v>60</v>
      </c>
      <c r="U24" s="185">
        <f>D24-(D25+D26)</f>
        <v>0</v>
      </c>
      <c r="V24" s="186">
        <f>F24-(F25+F26)</f>
        <v>0</v>
      </c>
      <c r="W24" s="186">
        <f>G24-(G25+G26)</f>
        <v>0</v>
      </c>
      <c r="X24" s="186">
        <f>I24-(I25+I26)</f>
        <v>0</v>
      </c>
      <c r="Y24" s="186">
        <f>J24-(J25+J26)</f>
        <v>0</v>
      </c>
      <c r="Z24" s="186">
        <f>L24-(L25+L26)</f>
        <v>0</v>
      </c>
      <c r="AA24" s="186">
        <f>M24-(M25+M26)</f>
        <v>0</v>
      </c>
      <c r="AB24" s="187">
        <f>O24-(O25+O26)</f>
        <v>0</v>
      </c>
      <c r="AC24" s="140"/>
      <c r="AD24" s="188">
        <f t="shared" si="1"/>
        <v>5</v>
      </c>
      <c r="AE24" s="184" t="str">
        <f t="shared" si="1"/>
        <v>WOOD PELLETS AND OTHER AGGLOMERATES</v>
      </c>
      <c r="AF24" s="135" t="s">
        <v>60</v>
      </c>
      <c r="AG24" s="19" t="str">
        <f>IF(ISNUMBER(#REF!+D24-J24),#REF!+D24-J24,IF(ISNUMBER(J24-D24),"NT " &amp; J24-D24,"…"))</f>
        <v>NT 0</v>
      </c>
      <c r="AH24" s="20" t="str">
        <f>IF(ISNUMBER(#REF!+G24-M24),#REF!+G24-M24,IF(ISNUMBER(M24-G24),"NT " &amp; M24-G24,"…"))</f>
        <v>NT 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</row>
    <row r="25" spans="1:2598" s="6" customFormat="1" ht="15" customHeight="1" x14ac:dyDescent="0.2">
      <c r="A25" s="163">
        <v>5.0999999999999996</v>
      </c>
      <c r="B25" s="156" t="s">
        <v>101</v>
      </c>
      <c r="C25" s="165" t="s">
        <v>280</v>
      </c>
      <c r="D25" s="151">
        <v>0</v>
      </c>
      <c r="E25" s="151">
        <v>4.6796600000000002</v>
      </c>
      <c r="F25" s="151">
        <v>17.261936854567217</v>
      </c>
      <c r="G25" s="151">
        <v>0</v>
      </c>
      <c r="H25" s="151">
        <v>4.8520599999999998</v>
      </c>
      <c r="I25" s="151">
        <v>18.719734776502566</v>
      </c>
      <c r="J25" s="151">
        <v>0</v>
      </c>
      <c r="K25" s="151">
        <v>0</v>
      </c>
      <c r="L25" s="152">
        <v>0</v>
      </c>
      <c r="M25" s="152">
        <v>0</v>
      </c>
      <c r="N25" s="153">
        <v>0</v>
      </c>
      <c r="O25" s="154">
        <v>0</v>
      </c>
      <c r="P25" s="140"/>
      <c r="Q25" s="140"/>
      <c r="R25" s="155">
        <f t="shared" si="2"/>
        <v>5.0999999999999996</v>
      </c>
      <c r="S25" s="156" t="str">
        <f t="shared" si="2"/>
        <v>WOOD PELLETS</v>
      </c>
      <c r="T25" s="165" t="s">
        <v>60</v>
      </c>
      <c r="U25" s="158"/>
      <c r="V25" s="158"/>
      <c r="W25" s="158"/>
      <c r="X25" s="158"/>
      <c r="Y25" s="158"/>
      <c r="Z25" s="158"/>
      <c r="AA25" s="158"/>
      <c r="AB25" s="159"/>
      <c r="AC25" s="140" t="s">
        <v>0</v>
      </c>
      <c r="AD25" s="160">
        <f t="shared" si="1"/>
        <v>5.0999999999999996</v>
      </c>
      <c r="AE25" s="156" t="str">
        <f t="shared" si="1"/>
        <v>WOOD PELLETS</v>
      </c>
      <c r="AF25" s="165" t="s">
        <v>60</v>
      </c>
      <c r="AG25" s="161" t="str">
        <f>IF(ISNUMBER(#REF!+D25-J25),#REF!+D25-J25,IF(ISNUMBER(J25-D25),"NT " &amp; J25-D25,"…"))</f>
        <v>NT 0</v>
      </c>
      <c r="AH25" s="162" t="str">
        <f>IF(ISNUMBER(#REF!+G25-M25),#REF!+G25-M25,IF(ISNUMBER(M25-G25),"NT " &amp; M25-G25,"…"))</f>
        <v>NT 0</v>
      </c>
    </row>
    <row r="26" spans="1:2598" s="6" customFormat="1" ht="15" customHeight="1" x14ac:dyDescent="0.2">
      <c r="A26" s="163">
        <v>5.2</v>
      </c>
      <c r="B26" s="156" t="s">
        <v>103</v>
      </c>
      <c r="C26" s="165" t="s">
        <v>280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2">
        <v>0</v>
      </c>
      <c r="M26" s="152">
        <v>0</v>
      </c>
      <c r="N26" s="153">
        <v>0</v>
      </c>
      <c r="O26" s="154">
        <v>0</v>
      </c>
      <c r="P26" s="140"/>
      <c r="Q26" s="140"/>
      <c r="R26" s="155">
        <f t="shared" si="2"/>
        <v>5.2</v>
      </c>
      <c r="S26" s="156" t="str">
        <f t="shared" si="2"/>
        <v>OTHER AGGLOMERATES</v>
      </c>
      <c r="T26" s="165" t="s">
        <v>60</v>
      </c>
      <c r="U26" s="174"/>
      <c r="V26" s="174"/>
      <c r="W26" s="174"/>
      <c r="X26" s="174"/>
      <c r="Y26" s="174"/>
      <c r="Z26" s="174"/>
      <c r="AA26" s="174"/>
      <c r="AB26" s="175"/>
      <c r="AC26" s="140"/>
      <c r="AD26" s="129">
        <f t="shared" si="1"/>
        <v>5.2</v>
      </c>
      <c r="AE26" s="156" t="str">
        <f t="shared" si="1"/>
        <v>OTHER AGGLOMERATES</v>
      </c>
      <c r="AF26" s="165" t="s">
        <v>60</v>
      </c>
      <c r="AG26" s="191" t="str">
        <f>IF(ISNUMBER(#REF!+D26-J26),#REF!+D26-J26,IF(ISNUMBER(J26-D26),"NT " &amp; J26-D26,"…"))</f>
        <v>NT 0</v>
      </c>
      <c r="AH26" s="162" t="str">
        <f>IF(ISNUMBER(#REF!+G26-M26),#REF!+G26-M26,IF(ISNUMBER(M26-G26),"NT " &amp; M26-G26,"…"))</f>
        <v>NT 0</v>
      </c>
    </row>
    <row r="27" spans="1:2598" s="11" customFormat="1" ht="15" customHeight="1" x14ac:dyDescent="0.2">
      <c r="A27" s="184">
        <v>6</v>
      </c>
      <c r="B27" s="184" t="s">
        <v>213</v>
      </c>
      <c r="C27" s="135" t="s">
        <v>280</v>
      </c>
      <c r="D27" s="138">
        <v>0</v>
      </c>
      <c r="E27" s="138">
        <v>45340.100809999967</v>
      </c>
      <c r="F27" s="138">
        <v>11215.855447442696</v>
      </c>
      <c r="G27" s="138">
        <v>0</v>
      </c>
      <c r="H27" s="138">
        <v>33882.066850000003</v>
      </c>
      <c r="I27" s="138">
        <v>8465.091261898775</v>
      </c>
      <c r="J27" s="138">
        <v>0</v>
      </c>
      <c r="K27" s="138">
        <v>36598.995870000035</v>
      </c>
      <c r="L27" s="138">
        <v>15373.712396832327</v>
      </c>
      <c r="M27" s="138">
        <v>0</v>
      </c>
      <c r="N27" s="138">
        <v>37979.50399999995</v>
      </c>
      <c r="O27" s="139">
        <v>15204.785438964665</v>
      </c>
      <c r="P27" s="140"/>
      <c r="Q27" s="140"/>
      <c r="R27" s="183">
        <f t="shared" si="2"/>
        <v>6</v>
      </c>
      <c r="S27" s="184" t="str">
        <f t="shared" si="2"/>
        <v>SAWNWOOD (INCLUDING SLEEPERS)</v>
      </c>
      <c r="T27" s="135" t="s">
        <v>69</v>
      </c>
      <c r="U27" s="185">
        <f>D27-(D28+D29)</f>
        <v>0</v>
      </c>
      <c r="V27" s="186">
        <f>F27-(F28+F29)</f>
        <v>1339.0982913193839</v>
      </c>
      <c r="W27" s="186">
        <f>G27-(G28+G29)</f>
        <v>0</v>
      </c>
      <c r="X27" s="186">
        <f>I27-(I28+I29)</f>
        <v>1109.2143700000033</v>
      </c>
      <c r="Y27" s="186">
        <f>J27-(J28+J29)</f>
        <v>0</v>
      </c>
      <c r="Z27" s="186">
        <f>L27-(L28+L29)</f>
        <v>124.64999999999782</v>
      </c>
      <c r="AA27" s="186">
        <f>M27-(M28+M29)</f>
        <v>0</v>
      </c>
      <c r="AB27" s="187">
        <f>O27-(O28+O29)</f>
        <v>27.749999999994543</v>
      </c>
      <c r="AC27" s="145"/>
      <c r="AD27" s="146">
        <f t="shared" si="1"/>
        <v>6</v>
      </c>
      <c r="AE27" s="184" t="str">
        <f t="shared" si="1"/>
        <v>SAWNWOOD (INCLUDING SLEEPERS)</v>
      </c>
      <c r="AF27" s="135" t="s">
        <v>69</v>
      </c>
      <c r="AG27" s="19" t="str">
        <f>IF(ISNUMBER(#REF!+D27-J27),#REF!+D27-J27,IF(ISNUMBER(J27-D27),"NT " &amp; J27-D27,"…"))</f>
        <v>NT 0</v>
      </c>
      <c r="AH27" s="20" t="str">
        <f>IF(ISNUMBER(#REF!+G27-M27),#REF!+G27-M27,IF(ISNUMBER(M27-G27),"NT " &amp; M27-G27,"…"))</f>
        <v>NT 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  <c r="BPC27" s="6"/>
      <c r="BPD27" s="6"/>
      <c r="BPE27" s="6"/>
      <c r="BPF27" s="6"/>
      <c r="BPG27" s="6"/>
      <c r="BPH27" s="6"/>
      <c r="BPI27" s="6"/>
      <c r="BPJ27" s="6"/>
      <c r="BPK27" s="6"/>
      <c r="BPL27" s="6"/>
      <c r="BPM27" s="6"/>
      <c r="BPN27" s="6"/>
      <c r="BPO27" s="6"/>
      <c r="BPP27" s="6"/>
      <c r="BPQ27" s="6"/>
      <c r="BPR27" s="6"/>
      <c r="BPS27" s="6"/>
      <c r="BPT27" s="6"/>
      <c r="BPU27" s="6"/>
      <c r="BPV27" s="6"/>
      <c r="BPW27" s="6"/>
      <c r="BPX27" s="6"/>
      <c r="BPY27" s="6"/>
      <c r="BPZ27" s="6"/>
      <c r="BQA27" s="6"/>
      <c r="BQB27" s="6"/>
      <c r="BQC27" s="6"/>
      <c r="BQD27" s="6"/>
      <c r="BQE27" s="6"/>
      <c r="BQF27" s="6"/>
      <c r="BQG27" s="6"/>
      <c r="BQH27" s="6"/>
      <c r="BQI27" s="6"/>
      <c r="BQJ27" s="6"/>
      <c r="BQK27" s="6"/>
      <c r="BQL27" s="6"/>
      <c r="BQM27" s="6"/>
      <c r="BQN27" s="6"/>
      <c r="BQO27" s="6"/>
      <c r="BQP27" s="6"/>
      <c r="BQQ27" s="6"/>
      <c r="BQR27" s="6"/>
      <c r="BQS27" s="6"/>
      <c r="BQT27" s="6"/>
      <c r="BQU27" s="6"/>
      <c r="BQV27" s="6"/>
      <c r="BQW27" s="6"/>
      <c r="BQX27" s="6"/>
      <c r="BQY27" s="6"/>
      <c r="BQZ27" s="6"/>
      <c r="BRA27" s="6"/>
      <c r="BRB27" s="6"/>
      <c r="BRC27" s="6"/>
      <c r="BRD27" s="6"/>
      <c r="BRE27" s="6"/>
      <c r="BRF27" s="6"/>
      <c r="BRG27" s="6"/>
      <c r="BRH27" s="6"/>
      <c r="BRI27" s="6"/>
      <c r="BRJ27" s="6"/>
      <c r="BRK27" s="6"/>
      <c r="BRL27" s="6"/>
      <c r="BRM27" s="6"/>
      <c r="BRN27" s="6"/>
      <c r="BRO27" s="6"/>
      <c r="BRP27" s="6"/>
      <c r="BRQ27" s="6"/>
      <c r="BRR27" s="6"/>
      <c r="BRS27" s="6"/>
      <c r="BRT27" s="6"/>
      <c r="BRU27" s="6"/>
      <c r="BRV27" s="6"/>
      <c r="BRW27" s="6"/>
      <c r="BRX27" s="6"/>
      <c r="BRY27" s="6"/>
      <c r="BRZ27" s="6"/>
      <c r="BSA27" s="6"/>
      <c r="BSB27" s="6"/>
      <c r="BSC27" s="6"/>
      <c r="BSD27" s="6"/>
      <c r="BSE27" s="6"/>
      <c r="BSF27" s="6"/>
      <c r="BSG27" s="6"/>
      <c r="BSH27" s="6"/>
      <c r="BSI27" s="6"/>
      <c r="BSJ27" s="6"/>
      <c r="BSK27" s="6"/>
      <c r="BSL27" s="6"/>
      <c r="BSM27" s="6"/>
      <c r="BSN27" s="6"/>
      <c r="BSO27" s="6"/>
      <c r="BSP27" s="6"/>
      <c r="BSQ27" s="6"/>
      <c r="BSR27" s="6"/>
      <c r="BSS27" s="6"/>
      <c r="BST27" s="6"/>
      <c r="BSU27" s="6"/>
      <c r="BSV27" s="6"/>
      <c r="BSW27" s="6"/>
      <c r="BSX27" s="6"/>
      <c r="BSY27" s="6"/>
      <c r="BSZ27" s="6"/>
      <c r="BTA27" s="6"/>
      <c r="BTB27" s="6"/>
      <c r="BTC27" s="6"/>
      <c r="BTD27" s="6"/>
      <c r="BTE27" s="6"/>
      <c r="BTF27" s="6"/>
      <c r="BTG27" s="6"/>
      <c r="BTH27" s="6"/>
      <c r="BTI27" s="6"/>
      <c r="BTJ27" s="6"/>
      <c r="BTK27" s="6"/>
      <c r="BTL27" s="6"/>
      <c r="BTM27" s="6"/>
      <c r="BTN27" s="6"/>
      <c r="BTO27" s="6"/>
      <c r="BTP27" s="6"/>
      <c r="BTQ27" s="6"/>
      <c r="BTR27" s="6"/>
      <c r="BTS27" s="6"/>
      <c r="BTT27" s="6"/>
      <c r="BTU27" s="6"/>
      <c r="BTV27" s="6"/>
      <c r="BTW27" s="6"/>
      <c r="BTX27" s="6"/>
      <c r="BTY27" s="6"/>
      <c r="BTZ27" s="6"/>
      <c r="BUA27" s="6"/>
      <c r="BUB27" s="6"/>
      <c r="BUC27" s="6"/>
      <c r="BUD27" s="6"/>
      <c r="BUE27" s="6"/>
      <c r="BUF27" s="6"/>
      <c r="BUG27" s="6"/>
      <c r="BUH27" s="6"/>
      <c r="BUI27" s="6"/>
      <c r="BUJ27" s="6"/>
      <c r="BUK27" s="6"/>
      <c r="BUL27" s="6"/>
      <c r="BUM27" s="6"/>
      <c r="BUN27" s="6"/>
      <c r="BUO27" s="6"/>
      <c r="BUP27" s="6"/>
      <c r="BUQ27" s="6"/>
      <c r="BUR27" s="6"/>
      <c r="BUS27" s="6"/>
      <c r="BUT27" s="6"/>
      <c r="BUU27" s="6"/>
      <c r="BUV27" s="6"/>
      <c r="BUW27" s="6"/>
      <c r="BUX27" s="6"/>
      <c r="BUY27" s="6"/>
      <c r="BUZ27" s="6"/>
      <c r="BVA27" s="6"/>
      <c r="BVB27" s="6"/>
      <c r="BVC27" s="6"/>
      <c r="BVD27" s="6"/>
      <c r="BVE27" s="6"/>
      <c r="BVF27" s="6"/>
      <c r="BVG27" s="6"/>
      <c r="BVH27" s="6"/>
      <c r="BVI27" s="6"/>
      <c r="BVJ27" s="6"/>
      <c r="BVK27" s="6"/>
      <c r="BVL27" s="6"/>
      <c r="BVM27" s="6"/>
      <c r="BVN27" s="6"/>
      <c r="BVO27" s="6"/>
      <c r="BVP27" s="6"/>
      <c r="BVQ27" s="6"/>
      <c r="BVR27" s="6"/>
      <c r="BVS27" s="6"/>
      <c r="BVT27" s="6"/>
      <c r="BVU27" s="6"/>
      <c r="BVV27" s="6"/>
      <c r="BVW27" s="6"/>
      <c r="BVX27" s="6"/>
      <c r="BVY27" s="6"/>
      <c r="BVZ27" s="6"/>
      <c r="BWA27" s="6"/>
      <c r="BWB27" s="6"/>
      <c r="BWC27" s="6"/>
      <c r="BWD27" s="6"/>
      <c r="BWE27" s="6"/>
      <c r="BWF27" s="6"/>
      <c r="BWG27" s="6"/>
      <c r="BWH27" s="6"/>
      <c r="BWI27" s="6"/>
      <c r="BWJ27" s="6"/>
      <c r="BWK27" s="6"/>
      <c r="BWL27" s="6"/>
      <c r="BWM27" s="6"/>
      <c r="BWN27" s="6"/>
      <c r="BWO27" s="6"/>
      <c r="BWP27" s="6"/>
      <c r="BWQ27" s="6"/>
      <c r="BWR27" s="6"/>
      <c r="BWS27" s="6"/>
      <c r="BWT27" s="6"/>
      <c r="BWU27" s="6"/>
      <c r="BWV27" s="6"/>
      <c r="BWW27" s="6"/>
      <c r="BWX27" s="6"/>
      <c r="BWY27" s="6"/>
      <c r="BWZ27" s="6"/>
      <c r="BXA27" s="6"/>
      <c r="BXB27" s="6"/>
      <c r="BXC27" s="6"/>
      <c r="BXD27" s="6"/>
      <c r="BXE27" s="6"/>
      <c r="BXF27" s="6"/>
      <c r="BXG27" s="6"/>
      <c r="BXH27" s="6"/>
      <c r="BXI27" s="6"/>
      <c r="BXJ27" s="6"/>
      <c r="BXK27" s="6"/>
      <c r="BXL27" s="6"/>
      <c r="BXM27" s="6"/>
      <c r="BXN27" s="6"/>
      <c r="BXO27" s="6"/>
      <c r="BXP27" s="6"/>
      <c r="BXQ27" s="6"/>
      <c r="BXR27" s="6"/>
      <c r="BXS27" s="6"/>
      <c r="BXT27" s="6"/>
      <c r="BXU27" s="6"/>
      <c r="BXV27" s="6"/>
      <c r="BXW27" s="6"/>
      <c r="BXX27" s="6"/>
      <c r="BXY27" s="6"/>
      <c r="BXZ27" s="6"/>
      <c r="BYA27" s="6"/>
      <c r="BYB27" s="6"/>
      <c r="BYC27" s="6"/>
      <c r="BYD27" s="6"/>
      <c r="BYE27" s="6"/>
      <c r="BYF27" s="6"/>
      <c r="BYG27" s="6"/>
      <c r="BYH27" s="6"/>
      <c r="BYI27" s="6"/>
      <c r="BYJ27" s="6"/>
      <c r="BYK27" s="6"/>
      <c r="BYL27" s="6"/>
      <c r="BYM27" s="6"/>
      <c r="BYN27" s="6"/>
      <c r="BYO27" s="6"/>
      <c r="BYP27" s="6"/>
      <c r="BYQ27" s="6"/>
      <c r="BYR27" s="6"/>
      <c r="BYS27" s="6"/>
      <c r="BYT27" s="6"/>
      <c r="BYU27" s="6"/>
      <c r="BYV27" s="6"/>
      <c r="BYW27" s="6"/>
      <c r="BYX27" s="6"/>
      <c r="BYY27" s="6"/>
      <c r="BYZ27" s="6"/>
      <c r="BZA27" s="6"/>
      <c r="BZB27" s="6"/>
      <c r="BZC27" s="6"/>
      <c r="BZD27" s="6"/>
      <c r="BZE27" s="6"/>
      <c r="BZF27" s="6"/>
      <c r="BZG27" s="6"/>
      <c r="BZH27" s="6"/>
      <c r="BZI27" s="6"/>
      <c r="BZJ27" s="6"/>
      <c r="BZK27" s="6"/>
      <c r="BZL27" s="6"/>
      <c r="BZM27" s="6"/>
      <c r="BZN27" s="6"/>
      <c r="BZO27" s="6"/>
      <c r="BZP27" s="6"/>
      <c r="BZQ27" s="6"/>
      <c r="BZR27" s="6"/>
      <c r="BZS27" s="6"/>
      <c r="BZT27" s="6"/>
      <c r="BZU27" s="6"/>
      <c r="BZV27" s="6"/>
      <c r="BZW27" s="6"/>
      <c r="BZX27" s="6"/>
      <c r="BZY27" s="6"/>
      <c r="BZZ27" s="6"/>
      <c r="CAA27" s="6"/>
      <c r="CAB27" s="6"/>
      <c r="CAC27" s="6"/>
      <c r="CAD27" s="6"/>
      <c r="CAE27" s="6"/>
      <c r="CAF27" s="6"/>
      <c r="CAG27" s="6"/>
      <c r="CAH27" s="6"/>
      <c r="CAI27" s="6"/>
      <c r="CAJ27" s="6"/>
      <c r="CAK27" s="6"/>
      <c r="CAL27" s="6"/>
      <c r="CAM27" s="6"/>
      <c r="CAN27" s="6"/>
      <c r="CAO27" s="6"/>
      <c r="CAP27" s="6"/>
      <c r="CAQ27" s="6"/>
      <c r="CAR27" s="6"/>
      <c r="CAS27" s="6"/>
      <c r="CAT27" s="6"/>
      <c r="CAU27" s="6"/>
      <c r="CAV27" s="6"/>
      <c r="CAW27" s="6"/>
      <c r="CAX27" s="6"/>
      <c r="CAY27" s="6"/>
      <c r="CAZ27" s="6"/>
      <c r="CBA27" s="6"/>
      <c r="CBB27" s="6"/>
      <c r="CBC27" s="6"/>
      <c r="CBD27" s="6"/>
      <c r="CBE27" s="6"/>
      <c r="CBF27" s="6"/>
      <c r="CBG27" s="6"/>
      <c r="CBH27" s="6"/>
      <c r="CBI27" s="6"/>
      <c r="CBJ27" s="6"/>
      <c r="CBK27" s="6"/>
      <c r="CBL27" s="6"/>
      <c r="CBM27" s="6"/>
      <c r="CBN27" s="6"/>
      <c r="CBO27" s="6"/>
      <c r="CBP27" s="6"/>
      <c r="CBQ27" s="6"/>
      <c r="CBR27" s="6"/>
      <c r="CBS27" s="6"/>
      <c r="CBT27" s="6"/>
      <c r="CBU27" s="6"/>
      <c r="CBV27" s="6"/>
      <c r="CBW27" s="6"/>
      <c r="CBX27" s="6"/>
      <c r="CBY27" s="6"/>
      <c r="CBZ27" s="6"/>
      <c r="CCA27" s="6"/>
      <c r="CCB27" s="6"/>
      <c r="CCC27" s="6"/>
      <c r="CCD27" s="6"/>
      <c r="CCE27" s="6"/>
      <c r="CCF27" s="6"/>
      <c r="CCG27" s="6"/>
      <c r="CCH27" s="6"/>
      <c r="CCI27" s="6"/>
      <c r="CCJ27" s="6"/>
      <c r="CCK27" s="6"/>
      <c r="CCL27" s="6"/>
      <c r="CCM27" s="6"/>
      <c r="CCN27" s="6"/>
      <c r="CCO27" s="6"/>
      <c r="CCP27" s="6"/>
      <c r="CCQ27" s="6"/>
      <c r="CCR27" s="6"/>
      <c r="CCS27" s="6"/>
      <c r="CCT27" s="6"/>
      <c r="CCU27" s="6"/>
      <c r="CCV27" s="6"/>
      <c r="CCW27" s="6"/>
      <c r="CCX27" s="6"/>
      <c r="CCY27" s="6"/>
      <c r="CCZ27" s="6"/>
      <c r="CDA27" s="6"/>
      <c r="CDB27" s="6"/>
      <c r="CDC27" s="6"/>
      <c r="CDD27" s="6"/>
      <c r="CDE27" s="6"/>
      <c r="CDF27" s="6"/>
      <c r="CDG27" s="6"/>
      <c r="CDH27" s="6"/>
      <c r="CDI27" s="6"/>
      <c r="CDJ27" s="6"/>
      <c r="CDK27" s="6"/>
      <c r="CDL27" s="6"/>
      <c r="CDM27" s="6"/>
      <c r="CDN27" s="6"/>
      <c r="CDO27" s="6"/>
      <c r="CDP27" s="6"/>
      <c r="CDQ27" s="6"/>
      <c r="CDR27" s="6"/>
      <c r="CDS27" s="6"/>
      <c r="CDT27" s="6"/>
      <c r="CDU27" s="6"/>
      <c r="CDV27" s="6"/>
      <c r="CDW27" s="6"/>
      <c r="CDX27" s="6"/>
      <c r="CDY27" s="6"/>
      <c r="CDZ27" s="6"/>
      <c r="CEA27" s="6"/>
      <c r="CEB27" s="6"/>
      <c r="CEC27" s="6"/>
      <c r="CED27" s="6"/>
      <c r="CEE27" s="6"/>
      <c r="CEF27" s="6"/>
      <c r="CEG27" s="6"/>
      <c r="CEH27" s="6"/>
      <c r="CEI27" s="6"/>
      <c r="CEJ27" s="6"/>
      <c r="CEK27" s="6"/>
      <c r="CEL27" s="6"/>
      <c r="CEM27" s="6"/>
      <c r="CEN27" s="6"/>
      <c r="CEO27" s="6"/>
      <c r="CEP27" s="6"/>
      <c r="CEQ27" s="6"/>
      <c r="CER27" s="6"/>
      <c r="CES27" s="6"/>
      <c r="CET27" s="6"/>
      <c r="CEU27" s="6"/>
      <c r="CEV27" s="6"/>
      <c r="CEW27" s="6"/>
      <c r="CEX27" s="6"/>
      <c r="CEY27" s="6"/>
      <c r="CEZ27" s="6"/>
      <c r="CFA27" s="6"/>
      <c r="CFB27" s="6"/>
      <c r="CFC27" s="6"/>
      <c r="CFD27" s="6"/>
      <c r="CFE27" s="6"/>
      <c r="CFF27" s="6"/>
      <c r="CFG27" s="6"/>
      <c r="CFH27" s="6"/>
      <c r="CFI27" s="6"/>
      <c r="CFJ27" s="6"/>
      <c r="CFK27" s="6"/>
      <c r="CFL27" s="6"/>
      <c r="CFM27" s="6"/>
      <c r="CFN27" s="6"/>
      <c r="CFO27" s="6"/>
      <c r="CFP27" s="6"/>
      <c r="CFQ27" s="6"/>
      <c r="CFR27" s="6"/>
      <c r="CFS27" s="6"/>
      <c r="CFT27" s="6"/>
      <c r="CFU27" s="6"/>
      <c r="CFV27" s="6"/>
      <c r="CFW27" s="6"/>
      <c r="CFX27" s="6"/>
      <c r="CFY27" s="6"/>
      <c r="CFZ27" s="6"/>
      <c r="CGA27" s="6"/>
      <c r="CGB27" s="6"/>
      <c r="CGC27" s="6"/>
      <c r="CGD27" s="6"/>
      <c r="CGE27" s="6"/>
      <c r="CGF27" s="6"/>
      <c r="CGG27" s="6"/>
      <c r="CGH27" s="6"/>
      <c r="CGI27" s="6"/>
      <c r="CGJ27" s="6"/>
      <c r="CGK27" s="6"/>
      <c r="CGL27" s="6"/>
      <c r="CGM27" s="6"/>
      <c r="CGN27" s="6"/>
      <c r="CGO27" s="6"/>
      <c r="CGP27" s="6"/>
      <c r="CGQ27" s="6"/>
      <c r="CGR27" s="6"/>
      <c r="CGS27" s="6"/>
      <c r="CGT27" s="6"/>
      <c r="CGU27" s="6"/>
      <c r="CGV27" s="6"/>
      <c r="CGW27" s="6"/>
      <c r="CGX27" s="6"/>
      <c r="CGY27" s="6"/>
      <c r="CGZ27" s="6"/>
      <c r="CHA27" s="6"/>
      <c r="CHB27" s="6"/>
      <c r="CHC27" s="6"/>
      <c r="CHD27" s="6"/>
      <c r="CHE27" s="6"/>
      <c r="CHF27" s="6"/>
      <c r="CHG27" s="6"/>
      <c r="CHH27" s="6"/>
      <c r="CHI27" s="6"/>
      <c r="CHJ27" s="6"/>
      <c r="CHK27" s="6"/>
      <c r="CHL27" s="6"/>
      <c r="CHM27" s="6"/>
      <c r="CHN27" s="6"/>
      <c r="CHO27" s="6"/>
      <c r="CHP27" s="6"/>
      <c r="CHQ27" s="6"/>
      <c r="CHR27" s="6"/>
      <c r="CHS27" s="6"/>
      <c r="CHT27" s="6"/>
      <c r="CHU27" s="6"/>
      <c r="CHV27" s="6"/>
      <c r="CHW27" s="6"/>
      <c r="CHX27" s="6"/>
      <c r="CHY27" s="6"/>
      <c r="CHZ27" s="6"/>
      <c r="CIA27" s="6"/>
      <c r="CIB27" s="6"/>
      <c r="CIC27" s="6"/>
      <c r="CID27" s="6"/>
      <c r="CIE27" s="6"/>
      <c r="CIF27" s="6"/>
      <c r="CIG27" s="6"/>
      <c r="CIH27" s="6"/>
      <c r="CII27" s="6"/>
      <c r="CIJ27" s="6"/>
      <c r="CIK27" s="6"/>
      <c r="CIL27" s="6"/>
      <c r="CIM27" s="6"/>
      <c r="CIN27" s="6"/>
      <c r="CIO27" s="6"/>
      <c r="CIP27" s="6"/>
      <c r="CIQ27" s="6"/>
      <c r="CIR27" s="6"/>
      <c r="CIS27" s="6"/>
      <c r="CIT27" s="6"/>
      <c r="CIU27" s="6"/>
      <c r="CIV27" s="6"/>
      <c r="CIW27" s="6"/>
      <c r="CIX27" s="6"/>
      <c r="CIY27" s="6"/>
      <c r="CIZ27" s="6"/>
      <c r="CJA27" s="6"/>
      <c r="CJB27" s="6"/>
      <c r="CJC27" s="6"/>
      <c r="CJD27" s="6"/>
      <c r="CJE27" s="6"/>
      <c r="CJF27" s="6"/>
      <c r="CJG27" s="6"/>
      <c r="CJH27" s="6"/>
      <c r="CJI27" s="6"/>
      <c r="CJJ27" s="6"/>
      <c r="CJK27" s="6"/>
      <c r="CJL27" s="6"/>
      <c r="CJM27" s="6"/>
      <c r="CJN27" s="6"/>
      <c r="CJO27" s="6"/>
      <c r="CJP27" s="6"/>
      <c r="CJQ27" s="6"/>
      <c r="CJR27" s="6"/>
      <c r="CJS27" s="6"/>
      <c r="CJT27" s="6"/>
      <c r="CJU27" s="6"/>
      <c r="CJV27" s="6"/>
      <c r="CJW27" s="6"/>
      <c r="CJX27" s="6"/>
      <c r="CJY27" s="6"/>
      <c r="CJZ27" s="6"/>
      <c r="CKA27" s="6"/>
      <c r="CKB27" s="6"/>
      <c r="CKC27" s="6"/>
      <c r="CKD27" s="6"/>
      <c r="CKE27" s="6"/>
      <c r="CKF27" s="6"/>
      <c r="CKG27" s="6"/>
      <c r="CKH27" s="6"/>
      <c r="CKI27" s="6"/>
      <c r="CKJ27" s="6"/>
      <c r="CKK27" s="6"/>
      <c r="CKL27" s="6"/>
      <c r="CKM27" s="6"/>
      <c r="CKN27" s="6"/>
      <c r="CKO27" s="6"/>
      <c r="CKP27" s="6"/>
      <c r="CKQ27" s="6"/>
      <c r="CKR27" s="6"/>
      <c r="CKS27" s="6"/>
      <c r="CKT27" s="6"/>
      <c r="CKU27" s="6"/>
      <c r="CKV27" s="6"/>
      <c r="CKW27" s="6"/>
      <c r="CKX27" s="6"/>
      <c r="CKY27" s="6"/>
      <c r="CKZ27" s="6"/>
      <c r="CLA27" s="6"/>
      <c r="CLB27" s="6"/>
      <c r="CLC27" s="6"/>
      <c r="CLD27" s="6"/>
      <c r="CLE27" s="6"/>
      <c r="CLF27" s="6"/>
      <c r="CLG27" s="6"/>
      <c r="CLH27" s="6"/>
      <c r="CLI27" s="6"/>
      <c r="CLJ27" s="6"/>
      <c r="CLK27" s="6"/>
      <c r="CLL27" s="6"/>
      <c r="CLM27" s="6"/>
      <c r="CLN27" s="6"/>
      <c r="CLO27" s="6"/>
      <c r="CLP27" s="6"/>
      <c r="CLQ27" s="6"/>
      <c r="CLR27" s="6"/>
      <c r="CLS27" s="6"/>
      <c r="CLT27" s="6"/>
      <c r="CLU27" s="6"/>
      <c r="CLV27" s="6"/>
      <c r="CLW27" s="6"/>
      <c r="CLX27" s="6"/>
      <c r="CLY27" s="6"/>
      <c r="CLZ27" s="6"/>
      <c r="CMA27" s="6"/>
      <c r="CMB27" s="6"/>
      <c r="CMC27" s="6"/>
      <c r="CMD27" s="6"/>
      <c r="CME27" s="6"/>
      <c r="CMF27" s="6"/>
      <c r="CMG27" s="6"/>
      <c r="CMH27" s="6"/>
      <c r="CMI27" s="6"/>
      <c r="CMJ27" s="6"/>
      <c r="CMK27" s="6"/>
      <c r="CML27" s="6"/>
      <c r="CMM27" s="6"/>
      <c r="CMN27" s="6"/>
      <c r="CMO27" s="6"/>
      <c r="CMP27" s="6"/>
      <c r="CMQ27" s="6"/>
      <c r="CMR27" s="6"/>
      <c r="CMS27" s="6"/>
      <c r="CMT27" s="6"/>
      <c r="CMU27" s="6"/>
      <c r="CMV27" s="6"/>
      <c r="CMW27" s="6"/>
      <c r="CMX27" s="6"/>
      <c r="CMY27" s="6"/>
      <c r="CMZ27" s="6"/>
      <c r="CNA27" s="6"/>
      <c r="CNB27" s="6"/>
      <c r="CNC27" s="6"/>
      <c r="CND27" s="6"/>
      <c r="CNE27" s="6"/>
      <c r="CNF27" s="6"/>
      <c r="CNG27" s="6"/>
      <c r="CNH27" s="6"/>
      <c r="CNI27" s="6"/>
      <c r="CNJ27" s="6"/>
      <c r="CNK27" s="6"/>
      <c r="CNL27" s="6"/>
      <c r="CNM27" s="6"/>
      <c r="CNN27" s="6"/>
      <c r="CNO27" s="6"/>
      <c r="CNP27" s="6"/>
      <c r="CNQ27" s="6"/>
      <c r="CNR27" s="6"/>
      <c r="CNS27" s="6"/>
      <c r="CNT27" s="6"/>
      <c r="CNU27" s="6"/>
      <c r="CNV27" s="6"/>
      <c r="CNW27" s="6"/>
      <c r="CNX27" s="6"/>
      <c r="CNY27" s="6"/>
      <c r="CNZ27" s="6"/>
      <c r="COA27" s="6"/>
      <c r="COB27" s="6"/>
      <c r="COC27" s="6"/>
      <c r="COD27" s="6"/>
      <c r="COE27" s="6"/>
      <c r="COF27" s="6"/>
      <c r="COG27" s="6"/>
      <c r="COH27" s="6"/>
      <c r="COI27" s="6"/>
      <c r="COJ27" s="6"/>
      <c r="COK27" s="6"/>
      <c r="COL27" s="6"/>
      <c r="COM27" s="6"/>
      <c r="CON27" s="6"/>
      <c r="COO27" s="6"/>
      <c r="COP27" s="6"/>
      <c r="COQ27" s="6"/>
      <c r="COR27" s="6"/>
      <c r="COS27" s="6"/>
      <c r="COT27" s="6"/>
      <c r="COU27" s="6"/>
      <c r="COV27" s="6"/>
      <c r="COW27" s="6"/>
      <c r="COX27" s="6"/>
      <c r="COY27" s="6"/>
      <c r="COZ27" s="6"/>
      <c r="CPA27" s="6"/>
      <c r="CPB27" s="6"/>
      <c r="CPC27" s="6"/>
      <c r="CPD27" s="6"/>
      <c r="CPE27" s="6"/>
      <c r="CPF27" s="6"/>
      <c r="CPG27" s="6"/>
      <c r="CPH27" s="6"/>
      <c r="CPI27" s="6"/>
      <c r="CPJ27" s="6"/>
      <c r="CPK27" s="6"/>
      <c r="CPL27" s="6"/>
      <c r="CPM27" s="6"/>
      <c r="CPN27" s="6"/>
      <c r="CPO27" s="6"/>
      <c r="CPP27" s="6"/>
      <c r="CPQ27" s="6"/>
      <c r="CPR27" s="6"/>
      <c r="CPS27" s="6"/>
      <c r="CPT27" s="6"/>
      <c r="CPU27" s="6"/>
      <c r="CPV27" s="6"/>
      <c r="CPW27" s="6"/>
      <c r="CPX27" s="6"/>
      <c r="CPY27" s="6"/>
      <c r="CPZ27" s="6"/>
      <c r="CQA27" s="6"/>
      <c r="CQB27" s="6"/>
      <c r="CQC27" s="6"/>
      <c r="CQD27" s="6"/>
      <c r="CQE27" s="6"/>
      <c r="CQF27" s="6"/>
      <c r="CQG27" s="6"/>
      <c r="CQH27" s="6"/>
      <c r="CQI27" s="6"/>
      <c r="CQJ27" s="6"/>
      <c r="CQK27" s="6"/>
      <c r="CQL27" s="6"/>
      <c r="CQM27" s="6"/>
      <c r="CQN27" s="6"/>
      <c r="CQO27" s="6"/>
      <c r="CQP27" s="6"/>
      <c r="CQQ27" s="6"/>
      <c r="CQR27" s="6"/>
      <c r="CQS27" s="6"/>
      <c r="CQT27" s="6"/>
      <c r="CQU27" s="6"/>
      <c r="CQV27" s="6"/>
      <c r="CQW27" s="6"/>
      <c r="CQX27" s="6"/>
      <c r="CQY27" s="6"/>
      <c r="CQZ27" s="6"/>
      <c r="CRA27" s="6"/>
      <c r="CRB27" s="6"/>
      <c r="CRC27" s="6"/>
      <c r="CRD27" s="6"/>
      <c r="CRE27" s="6"/>
      <c r="CRF27" s="6"/>
      <c r="CRG27" s="6"/>
      <c r="CRH27" s="6"/>
      <c r="CRI27" s="6"/>
      <c r="CRJ27" s="6"/>
      <c r="CRK27" s="6"/>
      <c r="CRL27" s="6"/>
      <c r="CRM27" s="6"/>
      <c r="CRN27" s="6"/>
      <c r="CRO27" s="6"/>
      <c r="CRP27" s="6"/>
      <c r="CRQ27" s="6"/>
      <c r="CRR27" s="6"/>
      <c r="CRS27" s="6"/>
      <c r="CRT27" s="6"/>
      <c r="CRU27" s="6"/>
      <c r="CRV27" s="6"/>
      <c r="CRW27" s="6"/>
      <c r="CRX27" s="6"/>
      <c r="CRY27" s="6"/>
      <c r="CRZ27" s="6"/>
      <c r="CSA27" s="6"/>
      <c r="CSB27" s="6"/>
      <c r="CSC27" s="6"/>
      <c r="CSD27" s="6"/>
      <c r="CSE27" s="6"/>
      <c r="CSF27" s="6"/>
      <c r="CSG27" s="6"/>
      <c r="CSH27" s="6"/>
      <c r="CSI27" s="6"/>
      <c r="CSJ27" s="6"/>
      <c r="CSK27" s="6"/>
      <c r="CSL27" s="6"/>
      <c r="CSM27" s="6"/>
      <c r="CSN27" s="6"/>
      <c r="CSO27" s="6"/>
      <c r="CSP27" s="6"/>
      <c r="CSQ27" s="6"/>
      <c r="CSR27" s="6"/>
      <c r="CSS27" s="6"/>
      <c r="CST27" s="6"/>
      <c r="CSU27" s="6"/>
      <c r="CSV27" s="6"/>
      <c r="CSW27" s="6"/>
      <c r="CSX27" s="6"/>
      <c r="CSY27" s="6"/>
      <c r="CSZ27" s="6"/>
      <c r="CTA27" s="6"/>
      <c r="CTB27" s="6"/>
      <c r="CTC27" s="6"/>
      <c r="CTD27" s="6"/>
      <c r="CTE27" s="6"/>
      <c r="CTF27" s="6"/>
      <c r="CTG27" s="6"/>
      <c r="CTH27" s="6"/>
      <c r="CTI27" s="6"/>
      <c r="CTJ27" s="6"/>
      <c r="CTK27" s="6"/>
      <c r="CTL27" s="6"/>
      <c r="CTM27" s="6"/>
      <c r="CTN27" s="6"/>
      <c r="CTO27" s="6"/>
      <c r="CTP27" s="6"/>
      <c r="CTQ27" s="6"/>
      <c r="CTR27" s="6"/>
      <c r="CTS27" s="6"/>
      <c r="CTT27" s="6"/>
      <c r="CTU27" s="6"/>
      <c r="CTV27" s="6"/>
      <c r="CTW27" s="6"/>
      <c r="CTX27" s="6"/>
      <c r="CTY27" s="6"/>
      <c r="CTZ27" s="6"/>
      <c r="CUA27" s="6"/>
      <c r="CUB27" s="6"/>
      <c r="CUC27" s="6"/>
      <c r="CUD27" s="6"/>
      <c r="CUE27" s="6"/>
      <c r="CUF27" s="6"/>
      <c r="CUG27" s="6"/>
      <c r="CUH27" s="6"/>
      <c r="CUI27" s="6"/>
      <c r="CUJ27" s="6"/>
      <c r="CUK27" s="6"/>
      <c r="CUL27" s="6"/>
      <c r="CUM27" s="6"/>
      <c r="CUN27" s="6"/>
      <c r="CUO27" s="6"/>
      <c r="CUP27" s="6"/>
      <c r="CUQ27" s="6"/>
      <c r="CUR27" s="6"/>
      <c r="CUS27" s="6"/>
      <c r="CUT27" s="6"/>
      <c r="CUU27" s="6"/>
      <c r="CUV27" s="6"/>
      <c r="CUW27" s="6"/>
      <c r="CUX27" s="6"/>
    </row>
    <row r="28" spans="1:2598" s="6" customFormat="1" ht="15" customHeight="1" x14ac:dyDescent="0.2">
      <c r="A28" s="163" t="s">
        <v>167</v>
      </c>
      <c r="B28" s="156" t="s">
        <v>3</v>
      </c>
      <c r="C28" s="165" t="s">
        <v>280</v>
      </c>
      <c r="D28" s="151">
        <v>0</v>
      </c>
      <c r="E28" s="151">
        <v>30781.133489999971</v>
      </c>
      <c r="F28" s="151">
        <v>7655.7950673814212</v>
      </c>
      <c r="G28" s="151">
        <v>0</v>
      </c>
      <c r="H28" s="151">
        <v>20328.02024999999</v>
      </c>
      <c r="I28" s="151">
        <v>4905.7570063564826</v>
      </c>
      <c r="J28" s="151">
        <v>0</v>
      </c>
      <c r="K28" s="151">
        <v>88.818999999999988</v>
      </c>
      <c r="L28" s="152">
        <v>102.56961409853662</v>
      </c>
      <c r="M28" s="152">
        <v>0</v>
      </c>
      <c r="N28" s="153">
        <v>293.90653000000003</v>
      </c>
      <c r="O28" s="154">
        <v>67.721940525723795</v>
      </c>
      <c r="P28" s="140"/>
      <c r="Q28" s="140"/>
      <c r="R28" s="155" t="str">
        <f t="shared" si="2"/>
        <v>6.C</v>
      </c>
      <c r="S28" s="156" t="str">
        <f t="shared" si="2"/>
        <v>Coniferous</v>
      </c>
      <c r="T28" s="165" t="s">
        <v>69</v>
      </c>
      <c r="U28" s="158"/>
      <c r="V28" s="158"/>
      <c r="W28" s="158"/>
      <c r="X28" s="158"/>
      <c r="Y28" s="158"/>
      <c r="Z28" s="158"/>
      <c r="AA28" s="158"/>
      <c r="AB28" s="159"/>
      <c r="AC28" s="140" t="s">
        <v>0</v>
      </c>
      <c r="AD28" s="160" t="str">
        <f t="shared" si="1"/>
        <v>6.C</v>
      </c>
      <c r="AE28" s="156" t="str">
        <f t="shared" si="1"/>
        <v>Coniferous</v>
      </c>
      <c r="AF28" s="165" t="s">
        <v>69</v>
      </c>
      <c r="AG28" s="161" t="str">
        <f>IF(ISNUMBER(#REF!+D28-J28),#REF!+D28-J28,IF(ISNUMBER(J28-D28),"NT " &amp; J28-D28,"…"))</f>
        <v>NT 0</v>
      </c>
      <c r="AH28" s="162" t="str">
        <f>IF(ISNUMBER(#REF!+G28-M28),#REF!+G28-M28,IF(ISNUMBER(M28-G28),"NT " &amp; M28-G28,"…"))</f>
        <v>NT 0</v>
      </c>
    </row>
    <row r="29" spans="1:2598" s="6" customFormat="1" ht="15" customHeight="1" x14ac:dyDescent="0.2">
      <c r="A29" s="163" t="s">
        <v>168</v>
      </c>
      <c r="B29" s="156" t="s">
        <v>4</v>
      </c>
      <c r="C29" s="165" t="s">
        <v>280</v>
      </c>
      <c r="D29" s="151">
        <v>0</v>
      </c>
      <c r="E29" s="151">
        <v>10294.677319999997</v>
      </c>
      <c r="F29" s="151">
        <v>2220.9620887418919</v>
      </c>
      <c r="G29" s="151">
        <v>0</v>
      </c>
      <c r="H29" s="151">
        <v>10410.916400000004</v>
      </c>
      <c r="I29" s="151">
        <v>2450.119885542289</v>
      </c>
      <c r="J29" s="151">
        <v>0</v>
      </c>
      <c r="K29" s="151">
        <v>36319.176870000018</v>
      </c>
      <c r="L29" s="152">
        <v>15146.492782733792</v>
      </c>
      <c r="M29" s="152">
        <v>0</v>
      </c>
      <c r="N29" s="153">
        <v>37630.59746999995</v>
      </c>
      <c r="O29" s="154">
        <v>15109.313498438947</v>
      </c>
      <c r="P29" s="140"/>
      <c r="Q29" s="140"/>
      <c r="R29" s="155" t="str">
        <f t="shared" si="2"/>
        <v>6.NC</v>
      </c>
      <c r="S29" s="156" t="str">
        <f t="shared" si="2"/>
        <v>Non-Coniferous</v>
      </c>
      <c r="T29" s="165" t="s">
        <v>69</v>
      </c>
      <c r="U29" s="158"/>
      <c r="V29" s="158"/>
      <c r="W29" s="158"/>
      <c r="X29" s="158"/>
      <c r="Y29" s="158"/>
      <c r="Z29" s="158"/>
      <c r="AA29" s="158"/>
      <c r="AB29" s="159"/>
      <c r="AC29" s="140"/>
      <c r="AD29" s="160" t="str">
        <f t="shared" si="1"/>
        <v>6.NC</v>
      </c>
      <c r="AE29" s="156" t="str">
        <f t="shared" si="1"/>
        <v>Non-Coniferous</v>
      </c>
      <c r="AF29" s="165" t="s">
        <v>69</v>
      </c>
      <c r="AG29" s="191" t="str">
        <f>IF(ISNUMBER(#REF!+D29-J29),#REF!+D29-J29,IF(ISNUMBER(J29-D29),"NT " &amp; J29-D29,"…"))</f>
        <v>NT 0</v>
      </c>
      <c r="AH29" s="162" t="str">
        <f>IF(ISNUMBER(#REF!+G29-M29),#REF!+G29-M29,IF(ISNUMBER(M29-G29),"NT " &amp; M29-G29,"…"))</f>
        <v>NT 0</v>
      </c>
    </row>
    <row r="30" spans="1:2598" s="6" customFormat="1" ht="15" customHeight="1" x14ac:dyDescent="0.2">
      <c r="A30" s="166" t="s">
        <v>169</v>
      </c>
      <c r="B30" s="167" t="s">
        <v>61</v>
      </c>
      <c r="C30" s="150" t="s">
        <v>280</v>
      </c>
      <c r="D30" s="151">
        <v>0</v>
      </c>
      <c r="E30" s="151">
        <v>46.95</v>
      </c>
      <c r="F30" s="151">
        <v>33.924677484569038</v>
      </c>
      <c r="G30" s="151">
        <v>0</v>
      </c>
      <c r="H30" s="151">
        <v>132.863</v>
      </c>
      <c r="I30" s="151">
        <v>35.551732546659423</v>
      </c>
      <c r="J30" s="151">
        <v>0</v>
      </c>
      <c r="K30" s="151">
        <v>44.55</v>
      </c>
      <c r="L30" s="152">
        <v>32.094788071109051</v>
      </c>
      <c r="M30" s="152">
        <v>0</v>
      </c>
      <c r="N30" s="153">
        <v>91.344999999999999</v>
      </c>
      <c r="O30" s="154">
        <v>18.357494095595126</v>
      </c>
      <c r="P30" s="140"/>
      <c r="Q30" s="140"/>
      <c r="R30" s="190" t="str">
        <f t="shared" si="2"/>
        <v>6.NC.T</v>
      </c>
      <c r="S30" s="167" t="str">
        <f t="shared" si="2"/>
        <v>of which: Tropical</v>
      </c>
      <c r="T30" s="150" t="s">
        <v>69</v>
      </c>
      <c r="U30" s="174" t="str">
        <f>IF(AND(ISNUMBER(D30/D29),D30&gt;D29),"&gt; 5.NC !!","")</f>
        <v/>
      </c>
      <c r="V30" s="174" t="str">
        <f>IF(AND(ISNUMBER(F30/F29),F30&gt;F29),"&gt; 5.NC !!","")</f>
        <v/>
      </c>
      <c r="W30" s="174" t="str">
        <f>IF(AND(ISNUMBER(G30/G29),G30&gt;G29),"&gt; 5.NC !!","")</f>
        <v/>
      </c>
      <c r="X30" s="174" t="str">
        <f>IF(AND(ISNUMBER(I30/I29),I30&gt;I29),"&gt; 5.NC !!","")</f>
        <v/>
      </c>
      <c r="Y30" s="174" t="str">
        <f>IF(AND(ISNUMBER(J30/J29),J30&gt;J29),"&gt; 5.NC !!","")</f>
        <v/>
      </c>
      <c r="Z30" s="174" t="str">
        <f>IF(AND(ISNUMBER(L30/L29),L30&gt;L29),"&gt; 5.NC !!","")</f>
        <v/>
      </c>
      <c r="AA30" s="174" t="str">
        <f>IF(AND(ISNUMBER(M30/M29),M30&gt;M29),"&gt; 5.NC !!","")</f>
        <v/>
      </c>
      <c r="AB30" s="193" t="str">
        <f>IF(AND(ISNUMBER(O30/O29),O30&gt;O29),"&gt; 5.NC !!","")</f>
        <v/>
      </c>
      <c r="AC30" s="140"/>
      <c r="AD30" s="129" t="str">
        <f t="shared" si="1"/>
        <v>6.NC.T</v>
      </c>
      <c r="AE30" s="167" t="str">
        <f t="shared" si="1"/>
        <v>of which: Tropical</v>
      </c>
      <c r="AF30" s="150" t="s">
        <v>69</v>
      </c>
      <c r="AG30" s="191" t="str">
        <f>IF(ISNUMBER(#REF!+D30-J30),#REF!+D30-J30,IF(ISNUMBER(J30-D30),"NT " &amp; J30-D30,"…"))</f>
        <v>NT 0</v>
      </c>
      <c r="AH30" s="162" t="str">
        <f>IF(ISNUMBER(#REF!+G30-M30),#REF!+G30-M30,IF(ISNUMBER(M30-G30),"NT " &amp; M30-G30,"…"))</f>
        <v>NT 0</v>
      </c>
      <c r="AI30" s="6" t="s">
        <v>0</v>
      </c>
    </row>
    <row r="31" spans="1:2598" s="11" customFormat="1" ht="15" customHeight="1" x14ac:dyDescent="0.2">
      <c r="A31" s="184">
        <v>7</v>
      </c>
      <c r="B31" s="184" t="s">
        <v>28</v>
      </c>
      <c r="C31" s="135" t="s">
        <v>280</v>
      </c>
      <c r="D31" s="138">
        <v>0</v>
      </c>
      <c r="E31" s="138">
        <v>72.126969999999986</v>
      </c>
      <c r="F31" s="138">
        <v>289.21513498528742</v>
      </c>
      <c r="G31" s="138">
        <v>0</v>
      </c>
      <c r="H31" s="138">
        <v>44.016639999999995</v>
      </c>
      <c r="I31" s="138">
        <v>264.23180826884266</v>
      </c>
      <c r="J31" s="138">
        <v>0</v>
      </c>
      <c r="K31" s="138">
        <v>452.71640000000002</v>
      </c>
      <c r="L31" s="138">
        <v>95.164700000000025</v>
      </c>
      <c r="M31" s="138">
        <v>0</v>
      </c>
      <c r="N31" s="138">
        <v>1067.461</v>
      </c>
      <c r="O31" s="139">
        <v>130.24372999999997</v>
      </c>
      <c r="P31" s="140"/>
      <c r="Q31" s="140"/>
      <c r="R31" s="183">
        <f t="shared" si="2"/>
        <v>7</v>
      </c>
      <c r="S31" s="184" t="str">
        <f t="shared" si="2"/>
        <v>VENEER SHEETS</v>
      </c>
      <c r="T31" s="135" t="s">
        <v>69</v>
      </c>
      <c r="U31" s="185">
        <f>D31-(D32+D33)</f>
        <v>0</v>
      </c>
      <c r="V31" s="186">
        <f>F31-(F32+F33)</f>
        <v>0</v>
      </c>
      <c r="W31" s="186">
        <f>G31-(G32+G33)</f>
        <v>0</v>
      </c>
      <c r="X31" s="186">
        <f>I31-(I32+I33)</f>
        <v>0</v>
      </c>
      <c r="Y31" s="186">
        <f>J31-(J32+J33)</f>
        <v>0</v>
      </c>
      <c r="Z31" s="186">
        <f>L31-(L32+L33)</f>
        <v>0</v>
      </c>
      <c r="AA31" s="186">
        <f>M31-(M32+M33)</f>
        <v>0</v>
      </c>
      <c r="AB31" s="187">
        <f>O31-(O32+O33)</f>
        <v>0</v>
      </c>
      <c r="AC31" s="145"/>
      <c r="AD31" s="146">
        <f t="shared" si="1"/>
        <v>7</v>
      </c>
      <c r="AE31" s="184" t="str">
        <f>B31</f>
        <v>VENEER SHEETS</v>
      </c>
      <c r="AF31" s="135" t="s">
        <v>69</v>
      </c>
      <c r="AG31" s="19" t="str">
        <f>IF(ISNUMBER(#REF!+D31-J31),#REF!+D31-J31,IF(ISNUMBER(J31-D31),"NT " &amp; J31-D31,"…"))</f>
        <v>NT 0</v>
      </c>
      <c r="AH31" s="20" t="str">
        <f>IF(ISNUMBER(#REF!+G31-M31),#REF!+G31-M31,IF(ISNUMBER(M31-G31),"NT " &amp; M31-G31,"…"))</f>
        <v>NT 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  <c r="BCO31" s="6"/>
      <c r="BCP31" s="6"/>
      <c r="BCQ31" s="6"/>
      <c r="BCR31" s="6"/>
      <c r="BCS31" s="6"/>
      <c r="BCT31" s="6"/>
      <c r="BCU31" s="6"/>
      <c r="BCV31" s="6"/>
      <c r="BCW31" s="6"/>
      <c r="BCX31" s="6"/>
      <c r="BCY31" s="6"/>
      <c r="BCZ31" s="6"/>
      <c r="BDA31" s="6"/>
      <c r="BDB31" s="6"/>
      <c r="BDC31" s="6"/>
      <c r="BDD31" s="6"/>
      <c r="BDE31" s="6"/>
      <c r="BDF31" s="6"/>
      <c r="BDG31" s="6"/>
      <c r="BDH31" s="6"/>
      <c r="BDI31" s="6"/>
      <c r="BDJ31" s="6"/>
      <c r="BDK31" s="6"/>
      <c r="BDL31" s="6"/>
      <c r="BDM31" s="6"/>
      <c r="BDN31" s="6"/>
      <c r="BDO31" s="6"/>
      <c r="BDP31" s="6"/>
      <c r="BDQ31" s="6"/>
      <c r="BDR31" s="6"/>
      <c r="BDS31" s="6"/>
      <c r="BDT31" s="6"/>
      <c r="BDU31" s="6"/>
      <c r="BDV31" s="6"/>
      <c r="BDW31" s="6"/>
      <c r="BDX31" s="6"/>
      <c r="BDY31" s="6"/>
      <c r="BDZ31" s="6"/>
      <c r="BEA31" s="6"/>
      <c r="BEB31" s="6"/>
      <c r="BEC31" s="6"/>
      <c r="BED31" s="6"/>
      <c r="BEE31" s="6"/>
      <c r="BEF31" s="6"/>
      <c r="BEG31" s="6"/>
      <c r="BEH31" s="6"/>
      <c r="BEI31" s="6"/>
      <c r="BEJ31" s="6"/>
      <c r="BEK31" s="6"/>
      <c r="BEL31" s="6"/>
      <c r="BEM31" s="6"/>
      <c r="BEN31" s="6"/>
      <c r="BEO31" s="6"/>
      <c r="BEP31" s="6"/>
      <c r="BEQ31" s="6"/>
      <c r="BER31" s="6"/>
      <c r="BES31" s="6"/>
      <c r="BET31" s="6"/>
      <c r="BEU31" s="6"/>
      <c r="BEV31" s="6"/>
      <c r="BEW31" s="6"/>
      <c r="BEX31" s="6"/>
      <c r="BEY31" s="6"/>
      <c r="BEZ31" s="6"/>
      <c r="BFA31" s="6"/>
      <c r="BFB31" s="6"/>
      <c r="BFC31" s="6"/>
      <c r="BFD31" s="6"/>
      <c r="BFE31" s="6"/>
      <c r="BFF31" s="6"/>
      <c r="BFG31" s="6"/>
      <c r="BFH31" s="6"/>
      <c r="BFI31" s="6"/>
      <c r="BFJ31" s="6"/>
      <c r="BFK31" s="6"/>
      <c r="BFL31" s="6"/>
      <c r="BFM31" s="6"/>
      <c r="BFN31" s="6"/>
      <c r="BFO31" s="6"/>
      <c r="BFP31" s="6"/>
      <c r="BFQ31" s="6"/>
      <c r="BFR31" s="6"/>
      <c r="BFS31" s="6"/>
      <c r="BFT31" s="6"/>
      <c r="BFU31" s="6"/>
      <c r="BFV31" s="6"/>
      <c r="BFW31" s="6"/>
      <c r="BFX31" s="6"/>
      <c r="BFY31" s="6"/>
      <c r="BFZ31" s="6"/>
      <c r="BGA31" s="6"/>
      <c r="BGB31" s="6"/>
      <c r="BGC31" s="6"/>
      <c r="BGD31" s="6"/>
      <c r="BGE31" s="6"/>
      <c r="BGF31" s="6"/>
      <c r="BGG31" s="6"/>
      <c r="BGH31" s="6"/>
      <c r="BGI31" s="6"/>
      <c r="BGJ31" s="6"/>
      <c r="BGK31" s="6"/>
      <c r="BGL31" s="6"/>
      <c r="BGM31" s="6"/>
      <c r="BGN31" s="6"/>
      <c r="BGO31" s="6"/>
      <c r="BGP31" s="6"/>
      <c r="BGQ31" s="6"/>
      <c r="BGR31" s="6"/>
      <c r="BGS31" s="6"/>
      <c r="BGT31" s="6"/>
      <c r="BGU31" s="6"/>
      <c r="BGV31" s="6"/>
      <c r="BGW31" s="6"/>
      <c r="BGX31" s="6"/>
      <c r="BGY31" s="6"/>
      <c r="BGZ31" s="6"/>
      <c r="BHA31" s="6"/>
      <c r="BHB31" s="6"/>
      <c r="BHC31" s="6"/>
      <c r="BHD31" s="6"/>
      <c r="BHE31" s="6"/>
      <c r="BHF31" s="6"/>
      <c r="BHG31" s="6"/>
      <c r="BHH31" s="6"/>
      <c r="BHI31" s="6"/>
      <c r="BHJ31" s="6"/>
      <c r="BHK31" s="6"/>
      <c r="BHL31" s="6"/>
      <c r="BHM31" s="6"/>
      <c r="BHN31" s="6"/>
      <c r="BHO31" s="6"/>
      <c r="BHP31" s="6"/>
      <c r="BHQ31" s="6"/>
      <c r="BHR31" s="6"/>
      <c r="BHS31" s="6"/>
      <c r="BHT31" s="6"/>
      <c r="BHU31" s="6"/>
      <c r="BHV31" s="6"/>
      <c r="BHW31" s="6"/>
      <c r="BHX31" s="6"/>
      <c r="BHY31" s="6"/>
      <c r="BHZ31" s="6"/>
      <c r="BIA31" s="6"/>
      <c r="BIB31" s="6"/>
      <c r="BIC31" s="6"/>
      <c r="BID31" s="6"/>
      <c r="BIE31" s="6"/>
      <c r="BIF31" s="6"/>
      <c r="BIG31" s="6"/>
      <c r="BIH31" s="6"/>
      <c r="BII31" s="6"/>
      <c r="BIJ31" s="6"/>
      <c r="BIK31" s="6"/>
      <c r="BIL31" s="6"/>
      <c r="BIM31" s="6"/>
      <c r="BIN31" s="6"/>
      <c r="BIO31" s="6"/>
      <c r="BIP31" s="6"/>
      <c r="BIQ31" s="6"/>
      <c r="BIR31" s="6"/>
      <c r="BIS31" s="6"/>
      <c r="BIT31" s="6"/>
      <c r="BIU31" s="6"/>
      <c r="BIV31" s="6"/>
      <c r="BIW31" s="6"/>
      <c r="BIX31" s="6"/>
      <c r="BIY31" s="6"/>
      <c r="BIZ31" s="6"/>
      <c r="BJA31" s="6"/>
      <c r="BJB31" s="6"/>
      <c r="BJC31" s="6"/>
      <c r="BJD31" s="6"/>
      <c r="BJE31" s="6"/>
      <c r="BJF31" s="6"/>
      <c r="BJG31" s="6"/>
      <c r="BJH31" s="6"/>
      <c r="BJI31" s="6"/>
      <c r="BJJ31" s="6"/>
      <c r="BJK31" s="6"/>
      <c r="BJL31" s="6"/>
      <c r="BJM31" s="6"/>
      <c r="BJN31" s="6"/>
      <c r="BJO31" s="6"/>
      <c r="BJP31" s="6"/>
      <c r="BJQ31" s="6"/>
      <c r="BJR31" s="6"/>
      <c r="BJS31" s="6"/>
      <c r="BJT31" s="6"/>
      <c r="BJU31" s="6"/>
      <c r="BJV31" s="6"/>
      <c r="BJW31" s="6"/>
      <c r="BJX31" s="6"/>
      <c r="BJY31" s="6"/>
      <c r="BJZ31" s="6"/>
      <c r="BKA31" s="6"/>
      <c r="BKB31" s="6"/>
      <c r="BKC31" s="6"/>
      <c r="BKD31" s="6"/>
      <c r="BKE31" s="6"/>
      <c r="BKF31" s="6"/>
      <c r="BKG31" s="6"/>
      <c r="BKH31" s="6"/>
      <c r="BKI31" s="6"/>
      <c r="BKJ31" s="6"/>
      <c r="BKK31" s="6"/>
      <c r="BKL31" s="6"/>
      <c r="BKM31" s="6"/>
      <c r="BKN31" s="6"/>
      <c r="BKO31" s="6"/>
      <c r="BKP31" s="6"/>
      <c r="BKQ31" s="6"/>
      <c r="BKR31" s="6"/>
      <c r="BKS31" s="6"/>
      <c r="BKT31" s="6"/>
      <c r="BKU31" s="6"/>
      <c r="BKV31" s="6"/>
      <c r="BKW31" s="6"/>
      <c r="BKX31" s="6"/>
      <c r="BKY31" s="6"/>
      <c r="BKZ31" s="6"/>
      <c r="BLA31" s="6"/>
      <c r="BLB31" s="6"/>
      <c r="BLC31" s="6"/>
      <c r="BLD31" s="6"/>
      <c r="BLE31" s="6"/>
      <c r="BLF31" s="6"/>
      <c r="BLG31" s="6"/>
      <c r="BLH31" s="6"/>
      <c r="BLI31" s="6"/>
      <c r="BLJ31" s="6"/>
      <c r="BLK31" s="6"/>
      <c r="BLL31" s="6"/>
      <c r="BLM31" s="6"/>
      <c r="BLN31" s="6"/>
      <c r="BLO31" s="6"/>
      <c r="BLP31" s="6"/>
      <c r="BLQ31" s="6"/>
      <c r="BLR31" s="6"/>
      <c r="BLS31" s="6"/>
      <c r="BLT31" s="6"/>
      <c r="BLU31" s="6"/>
      <c r="BLV31" s="6"/>
      <c r="BLW31" s="6"/>
      <c r="BLX31" s="6"/>
      <c r="BLY31" s="6"/>
      <c r="BLZ31" s="6"/>
      <c r="BMA31" s="6"/>
      <c r="BMB31" s="6"/>
      <c r="BMC31" s="6"/>
      <c r="BMD31" s="6"/>
      <c r="BME31" s="6"/>
      <c r="BMF31" s="6"/>
      <c r="BMG31" s="6"/>
      <c r="BMH31" s="6"/>
      <c r="BMI31" s="6"/>
      <c r="BMJ31" s="6"/>
      <c r="BMK31" s="6"/>
      <c r="BML31" s="6"/>
      <c r="BMM31" s="6"/>
      <c r="BMN31" s="6"/>
      <c r="BMO31" s="6"/>
      <c r="BMP31" s="6"/>
      <c r="BMQ31" s="6"/>
      <c r="BMR31" s="6"/>
      <c r="BMS31" s="6"/>
      <c r="BMT31" s="6"/>
      <c r="BMU31" s="6"/>
      <c r="BMV31" s="6"/>
      <c r="BMW31" s="6"/>
      <c r="BMX31" s="6"/>
      <c r="BMY31" s="6"/>
      <c r="BMZ31" s="6"/>
      <c r="BNA31" s="6"/>
      <c r="BNB31" s="6"/>
      <c r="BNC31" s="6"/>
      <c r="BND31" s="6"/>
      <c r="BNE31" s="6"/>
      <c r="BNF31" s="6"/>
      <c r="BNG31" s="6"/>
      <c r="BNH31" s="6"/>
      <c r="BNI31" s="6"/>
      <c r="BNJ31" s="6"/>
      <c r="BNK31" s="6"/>
      <c r="BNL31" s="6"/>
      <c r="BNM31" s="6"/>
      <c r="BNN31" s="6"/>
      <c r="BNO31" s="6"/>
      <c r="BNP31" s="6"/>
      <c r="BNQ31" s="6"/>
      <c r="BNR31" s="6"/>
      <c r="BNS31" s="6"/>
      <c r="BNT31" s="6"/>
      <c r="BNU31" s="6"/>
      <c r="BNV31" s="6"/>
      <c r="BNW31" s="6"/>
      <c r="BNX31" s="6"/>
      <c r="BNY31" s="6"/>
      <c r="BNZ31" s="6"/>
      <c r="BOA31" s="6"/>
      <c r="BOB31" s="6"/>
      <c r="BOC31" s="6"/>
      <c r="BOD31" s="6"/>
      <c r="BOE31" s="6"/>
      <c r="BOF31" s="6"/>
      <c r="BOG31" s="6"/>
      <c r="BOH31" s="6"/>
      <c r="BOI31" s="6"/>
      <c r="BOJ31" s="6"/>
      <c r="BOK31" s="6"/>
      <c r="BOL31" s="6"/>
      <c r="BOM31" s="6"/>
      <c r="BON31" s="6"/>
      <c r="BOO31" s="6"/>
      <c r="BOP31" s="6"/>
      <c r="BOQ31" s="6"/>
      <c r="BOR31" s="6"/>
      <c r="BOS31" s="6"/>
      <c r="BOT31" s="6"/>
      <c r="BOU31" s="6"/>
      <c r="BOV31" s="6"/>
      <c r="BOW31" s="6"/>
      <c r="BOX31" s="6"/>
      <c r="BOY31" s="6"/>
      <c r="BOZ31" s="6"/>
      <c r="BPA31" s="6"/>
      <c r="BPB31" s="6"/>
      <c r="BPC31" s="6"/>
      <c r="BPD31" s="6"/>
      <c r="BPE31" s="6"/>
      <c r="BPF31" s="6"/>
      <c r="BPG31" s="6"/>
      <c r="BPH31" s="6"/>
      <c r="BPI31" s="6"/>
      <c r="BPJ31" s="6"/>
      <c r="BPK31" s="6"/>
      <c r="BPL31" s="6"/>
      <c r="BPM31" s="6"/>
      <c r="BPN31" s="6"/>
      <c r="BPO31" s="6"/>
      <c r="BPP31" s="6"/>
      <c r="BPQ31" s="6"/>
      <c r="BPR31" s="6"/>
      <c r="BPS31" s="6"/>
      <c r="BPT31" s="6"/>
      <c r="BPU31" s="6"/>
      <c r="BPV31" s="6"/>
      <c r="BPW31" s="6"/>
      <c r="BPX31" s="6"/>
      <c r="BPY31" s="6"/>
      <c r="BPZ31" s="6"/>
      <c r="BQA31" s="6"/>
      <c r="BQB31" s="6"/>
      <c r="BQC31" s="6"/>
      <c r="BQD31" s="6"/>
      <c r="BQE31" s="6"/>
      <c r="BQF31" s="6"/>
      <c r="BQG31" s="6"/>
      <c r="BQH31" s="6"/>
      <c r="BQI31" s="6"/>
      <c r="BQJ31" s="6"/>
      <c r="BQK31" s="6"/>
      <c r="BQL31" s="6"/>
      <c r="BQM31" s="6"/>
      <c r="BQN31" s="6"/>
      <c r="BQO31" s="6"/>
      <c r="BQP31" s="6"/>
      <c r="BQQ31" s="6"/>
      <c r="BQR31" s="6"/>
      <c r="BQS31" s="6"/>
      <c r="BQT31" s="6"/>
      <c r="BQU31" s="6"/>
      <c r="BQV31" s="6"/>
      <c r="BQW31" s="6"/>
      <c r="BQX31" s="6"/>
      <c r="BQY31" s="6"/>
      <c r="BQZ31" s="6"/>
      <c r="BRA31" s="6"/>
      <c r="BRB31" s="6"/>
      <c r="BRC31" s="6"/>
      <c r="BRD31" s="6"/>
      <c r="BRE31" s="6"/>
      <c r="BRF31" s="6"/>
      <c r="BRG31" s="6"/>
      <c r="BRH31" s="6"/>
      <c r="BRI31" s="6"/>
      <c r="BRJ31" s="6"/>
      <c r="BRK31" s="6"/>
      <c r="BRL31" s="6"/>
      <c r="BRM31" s="6"/>
      <c r="BRN31" s="6"/>
      <c r="BRO31" s="6"/>
      <c r="BRP31" s="6"/>
      <c r="BRQ31" s="6"/>
      <c r="BRR31" s="6"/>
      <c r="BRS31" s="6"/>
      <c r="BRT31" s="6"/>
      <c r="BRU31" s="6"/>
      <c r="BRV31" s="6"/>
      <c r="BRW31" s="6"/>
      <c r="BRX31" s="6"/>
      <c r="BRY31" s="6"/>
      <c r="BRZ31" s="6"/>
      <c r="BSA31" s="6"/>
      <c r="BSB31" s="6"/>
      <c r="BSC31" s="6"/>
      <c r="BSD31" s="6"/>
      <c r="BSE31" s="6"/>
      <c r="BSF31" s="6"/>
      <c r="BSG31" s="6"/>
      <c r="BSH31" s="6"/>
      <c r="BSI31" s="6"/>
      <c r="BSJ31" s="6"/>
      <c r="BSK31" s="6"/>
      <c r="BSL31" s="6"/>
      <c r="BSM31" s="6"/>
      <c r="BSN31" s="6"/>
      <c r="BSO31" s="6"/>
      <c r="BSP31" s="6"/>
      <c r="BSQ31" s="6"/>
      <c r="BSR31" s="6"/>
      <c r="BSS31" s="6"/>
      <c r="BST31" s="6"/>
      <c r="BSU31" s="6"/>
      <c r="BSV31" s="6"/>
      <c r="BSW31" s="6"/>
      <c r="BSX31" s="6"/>
      <c r="BSY31" s="6"/>
      <c r="BSZ31" s="6"/>
      <c r="BTA31" s="6"/>
      <c r="BTB31" s="6"/>
      <c r="BTC31" s="6"/>
      <c r="BTD31" s="6"/>
      <c r="BTE31" s="6"/>
      <c r="BTF31" s="6"/>
      <c r="BTG31" s="6"/>
      <c r="BTH31" s="6"/>
      <c r="BTI31" s="6"/>
      <c r="BTJ31" s="6"/>
      <c r="BTK31" s="6"/>
      <c r="BTL31" s="6"/>
      <c r="BTM31" s="6"/>
      <c r="BTN31" s="6"/>
      <c r="BTO31" s="6"/>
      <c r="BTP31" s="6"/>
      <c r="BTQ31" s="6"/>
      <c r="BTR31" s="6"/>
      <c r="BTS31" s="6"/>
      <c r="BTT31" s="6"/>
      <c r="BTU31" s="6"/>
      <c r="BTV31" s="6"/>
      <c r="BTW31" s="6"/>
      <c r="BTX31" s="6"/>
      <c r="BTY31" s="6"/>
      <c r="BTZ31" s="6"/>
      <c r="BUA31" s="6"/>
      <c r="BUB31" s="6"/>
      <c r="BUC31" s="6"/>
      <c r="BUD31" s="6"/>
      <c r="BUE31" s="6"/>
      <c r="BUF31" s="6"/>
      <c r="BUG31" s="6"/>
      <c r="BUH31" s="6"/>
      <c r="BUI31" s="6"/>
      <c r="BUJ31" s="6"/>
      <c r="BUK31" s="6"/>
      <c r="BUL31" s="6"/>
      <c r="BUM31" s="6"/>
      <c r="BUN31" s="6"/>
      <c r="BUO31" s="6"/>
      <c r="BUP31" s="6"/>
      <c r="BUQ31" s="6"/>
      <c r="BUR31" s="6"/>
      <c r="BUS31" s="6"/>
      <c r="BUT31" s="6"/>
      <c r="BUU31" s="6"/>
      <c r="BUV31" s="6"/>
      <c r="BUW31" s="6"/>
      <c r="BUX31" s="6"/>
      <c r="BUY31" s="6"/>
      <c r="BUZ31" s="6"/>
      <c r="BVA31" s="6"/>
      <c r="BVB31" s="6"/>
      <c r="BVC31" s="6"/>
      <c r="BVD31" s="6"/>
      <c r="BVE31" s="6"/>
      <c r="BVF31" s="6"/>
      <c r="BVG31" s="6"/>
      <c r="BVH31" s="6"/>
      <c r="BVI31" s="6"/>
      <c r="BVJ31" s="6"/>
      <c r="BVK31" s="6"/>
      <c r="BVL31" s="6"/>
      <c r="BVM31" s="6"/>
      <c r="BVN31" s="6"/>
      <c r="BVO31" s="6"/>
      <c r="BVP31" s="6"/>
      <c r="BVQ31" s="6"/>
      <c r="BVR31" s="6"/>
      <c r="BVS31" s="6"/>
      <c r="BVT31" s="6"/>
      <c r="BVU31" s="6"/>
      <c r="BVV31" s="6"/>
      <c r="BVW31" s="6"/>
      <c r="BVX31" s="6"/>
      <c r="BVY31" s="6"/>
      <c r="BVZ31" s="6"/>
      <c r="BWA31" s="6"/>
      <c r="BWB31" s="6"/>
      <c r="BWC31" s="6"/>
      <c r="BWD31" s="6"/>
      <c r="BWE31" s="6"/>
      <c r="BWF31" s="6"/>
      <c r="BWG31" s="6"/>
      <c r="BWH31" s="6"/>
      <c r="BWI31" s="6"/>
      <c r="BWJ31" s="6"/>
      <c r="BWK31" s="6"/>
      <c r="BWL31" s="6"/>
      <c r="BWM31" s="6"/>
      <c r="BWN31" s="6"/>
      <c r="BWO31" s="6"/>
      <c r="BWP31" s="6"/>
      <c r="BWQ31" s="6"/>
      <c r="BWR31" s="6"/>
      <c r="BWS31" s="6"/>
      <c r="BWT31" s="6"/>
      <c r="BWU31" s="6"/>
      <c r="BWV31" s="6"/>
      <c r="BWW31" s="6"/>
      <c r="BWX31" s="6"/>
      <c r="BWY31" s="6"/>
      <c r="BWZ31" s="6"/>
      <c r="BXA31" s="6"/>
      <c r="BXB31" s="6"/>
      <c r="BXC31" s="6"/>
      <c r="BXD31" s="6"/>
      <c r="BXE31" s="6"/>
      <c r="BXF31" s="6"/>
      <c r="BXG31" s="6"/>
      <c r="BXH31" s="6"/>
      <c r="BXI31" s="6"/>
      <c r="BXJ31" s="6"/>
      <c r="BXK31" s="6"/>
      <c r="BXL31" s="6"/>
      <c r="BXM31" s="6"/>
      <c r="BXN31" s="6"/>
      <c r="BXO31" s="6"/>
      <c r="BXP31" s="6"/>
      <c r="BXQ31" s="6"/>
      <c r="BXR31" s="6"/>
      <c r="BXS31" s="6"/>
      <c r="BXT31" s="6"/>
      <c r="BXU31" s="6"/>
      <c r="BXV31" s="6"/>
      <c r="BXW31" s="6"/>
      <c r="BXX31" s="6"/>
      <c r="BXY31" s="6"/>
      <c r="BXZ31" s="6"/>
      <c r="BYA31" s="6"/>
      <c r="BYB31" s="6"/>
      <c r="BYC31" s="6"/>
      <c r="BYD31" s="6"/>
      <c r="BYE31" s="6"/>
      <c r="BYF31" s="6"/>
      <c r="BYG31" s="6"/>
      <c r="BYH31" s="6"/>
      <c r="BYI31" s="6"/>
      <c r="BYJ31" s="6"/>
      <c r="BYK31" s="6"/>
      <c r="BYL31" s="6"/>
      <c r="BYM31" s="6"/>
      <c r="BYN31" s="6"/>
      <c r="BYO31" s="6"/>
      <c r="BYP31" s="6"/>
      <c r="BYQ31" s="6"/>
      <c r="BYR31" s="6"/>
      <c r="BYS31" s="6"/>
      <c r="BYT31" s="6"/>
      <c r="BYU31" s="6"/>
      <c r="BYV31" s="6"/>
      <c r="BYW31" s="6"/>
      <c r="BYX31" s="6"/>
      <c r="BYY31" s="6"/>
      <c r="BYZ31" s="6"/>
      <c r="BZA31" s="6"/>
      <c r="BZB31" s="6"/>
      <c r="BZC31" s="6"/>
      <c r="BZD31" s="6"/>
      <c r="BZE31" s="6"/>
      <c r="BZF31" s="6"/>
      <c r="BZG31" s="6"/>
      <c r="BZH31" s="6"/>
      <c r="BZI31" s="6"/>
      <c r="BZJ31" s="6"/>
      <c r="BZK31" s="6"/>
      <c r="BZL31" s="6"/>
      <c r="BZM31" s="6"/>
      <c r="BZN31" s="6"/>
      <c r="BZO31" s="6"/>
      <c r="BZP31" s="6"/>
      <c r="BZQ31" s="6"/>
      <c r="BZR31" s="6"/>
      <c r="BZS31" s="6"/>
      <c r="BZT31" s="6"/>
      <c r="BZU31" s="6"/>
      <c r="BZV31" s="6"/>
      <c r="BZW31" s="6"/>
      <c r="BZX31" s="6"/>
      <c r="BZY31" s="6"/>
      <c r="BZZ31" s="6"/>
      <c r="CAA31" s="6"/>
      <c r="CAB31" s="6"/>
      <c r="CAC31" s="6"/>
      <c r="CAD31" s="6"/>
      <c r="CAE31" s="6"/>
      <c r="CAF31" s="6"/>
      <c r="CAG31" s="6"/>
      <c r="CAH31" s="6"/>
      <c r="CAI31" s="6"/>
      <c r="CAJ31" s="6"/>
      <c r="CAK31" s="6"/>
      <c r="CAL31" s="6"/>
      <c r="CAM31" s="6"/>
      <c r="CAN31" s="6"/>
      <c r="CAO31" s="6"/>
      <c r="CAP31" s="6"/>
      <c r="CAQ31" s="6"/>
      <c r="CAR31" s="6"/>
      <c r="CAS31" s="6"/>
      <c r="CAT31" s="6"/>
      <c r="CAU31" s="6"/>
      <c r="CAV31" s="6"/>
      <c r="CAW31" s="6"/>
      <c r="CAX31" s="6"/>
      <c r="CAY31" s="6"/>
      <c r="CAZ31" s="6"/>
      <c r="CBA31" s="6"/>
      <c r="CBB31" s="6"/>
      <c r="CBC31" s="6"/>
      <c r="CBD31" s="6"/>
      <c r="CBE31" s="6"/>
      <c r="CBF31" s="6"/>
      <c r="CBG31" s="6"/>
      <c r="CBH31" s="6"/>
      <c r="CBI31" s="6"/>
      <c r="CBJ31" s="6"/>
      <c r="CBK31" s="6"/>
      <c r="CBL31" s="6"/>
      <c r="CBM31" s="6"/>
      <c r="CBN31" s="6"/>
      <c r="CBO31" s="6"/>
      <c r="CBP31" s="6"/>
      <c r="CBQ31" s="6"/>
      <c r="CBR31" s="6"/>
      <c r="CBS31" s="6"/>
      <c r="CBT31" s="6"/>
      <c r="CBU31" s="6"/>
      <c r="CBV31" s="6"/>
      <c r="CBW31" s="6"/>
      <c r="CBX31" s="6"/>
      <c r="CBY31" s="6"/>
      <c r="CBZ31" s="6"/>
      <c r="CCA31" s="6"/>
      <c r="CCB31" s="6"/>
      <c r="CCC31" s="6"/>
      <c r="CCD31" s="6"/>
      <c r="CCE31" s="6"/>
      <c r="CCF31" s="6"/>
      <c r="CCG31" s="6"/>
      <c r="CCH31" s="6"/>
      <c r="CCI31" s="6"/>
      <c r="CCJ31" s="6"/>
      <c r="CCK31" s="6"/>
      <c r="CCL31" s="6"/>
      <c r="CCM31" s="6"/>
      <c r="CCN31" s="6"/>
      <c r="CCO31" s="6"/>
      <c r="CCP31" s="6"/>
      <c r="CCQ31" s="6"/>
      <c r="CCR31" s="6"/>
      <c r="CCS31" s="6"/>
      <c r="CCT31" s="6"/>
      <c r="CCU31" s="6"/>
      <c r="CCV31" s="6"/>
      <c r="CCW31" s="6"/>
      <c r="CCX31" s="6"/>
      <c r="CCY31" s="6"/>
      <c r="CCZ31" s="6"/>
      <c r="CDA31" s="6"/>
      <c r="CDB31" s="6"/>
      <c r="CDC31" s="6"/>
      <c r="CDD31" s="6"/>
      <c r="CDE31" s="6"/>
      <c r="CDF31" s="6"/>
      <c r="CDG31" s="6"/>
      <c r="CDH31" s="6"/>
      <c r="CDI31" s="6"/>
      <c r="CDJ31" s="6"/>
      <c r="CDK31" s="6"/>
      <c r="CDL31" s="6"/>
      <c r="CDM31" s="6"/>
      <c r="CDN31" s="6"/>
      <c r="CDO31" s="6"/>
      <c r="CDP31" s="6"/>
      <c r="CDQ31" s="6"/>
      <c r="CDR31" s="6"/>
      <c r="CDS31" s="6"/>
      <c r="CDT31" s="6"/>
      <c r="CDU31" s="6"/>
      <c r="CDV31" s="6"/>
      <c r="CDW31" s="6"/>
      <c r="CDX31" s="6"/>
      <c r="CDY31" s="6"/>
      <c r="CDZ31" s="6"/>
      <c r="CEA31" s="6"/>
      <c r="CEB31" s="6"/>
      <c r="CEC31" s="6"/>
      <c r="CED31" s="6"/>
      <c r="CEE31" s="6"/>
      <c r="CEF31" s="6"/>
      <c r="CEG31" s="6"/>
      <c r="CEH31" s="6"/>
      <c r="CEI31" s="6"/>
      <c r="CEJ31" s="6"/>
      <c r="CEK31" s="6"/>
      <c r="CEL31" s="6"/>
      <c r="CEM31" s="6"/>
      <c r="CEN31" s="6"/>
      <c r="CEO31" s="6"/>
      <c r="CEP31" s="6"/>
      <c r="CEQ31" s="6"/>
      <c r="CER31" s="6"/>
      <c r="CES31" s="6"/>
      <c r="CET31" s="6"/>
      <c r="CEU31" s="6"/>
      <c r="CEV31" s="6"/>
      <c r="CEW31" s="6"/>
      <c r="CEX31" s="6"/>
      <c r="CEY31" s="6"/>
      <c r="CEZ31" s="6"/>
      <c r="CFA31" s="6"/>
      <c r="CFB31" s="6"/>
      <c r="CFC31" s="6"/>
      <c r="CFD31" s="6"/>
      <c r="CFE31" s="6"/>
      <c r="CFF31" s="6"/>
      <c r="CFG31" s="6"/>
      <c r="CFH31" s="6"/>
      <c r="CFI31" s="6"/>
      <c r="CFJ31" s="6"/>
      <c r="CFK31" s="6"/>
      <c r="CFL31" s="6"/>
      <c r="CFM31" s="6"/>
      <c r="CFN31" s="6"/>
      <c r="CFO31" s="6"/>
      <c r="CFP31" s="6"/>
      <c r="CFQ31" s="6"/>
      <c r="CFR31" s="6"/>
      <c r="CFS31" s="6"/>
      <c r="CFT31" s="6"/>
      <c r="CFU31" s="6"/>
      <c r="CFV31" s="6"/>
      <c r="CFW31" s="6"/>
      <c r="CFX31" s="6"/>
      <c r="CFY31" s="6"/>
      <c r="CFZ31" s="6"/>
      <c r="CGA31" s="6"/>
      <c r="CGB31" s="6"/>
      <c r="CGC31" s="6"/>
      <c r="CGD31" s="6"/>
      <c r="CGE31" s="6"/>
      <c r="CGF31" s="6"/>
      <c r="CGG31" s="6"/>
      <c r="CGH31" s="6"/>
      <c r="CGI31" s="6"/>
      <c r="CGJ31" s="6"/>
      <c r="CGK31" s="6"/>
      <c r="CGL31" s="6"/>
      <c r="CGM31" s="6"/>
      <c r="CGN31" s="6"/>
      <c r="CGO31" s="6"/>
      <c r="CGP31" s="6"/>
      <c r="CGQ31" s="6"/>
      <c r="CGR31" s="6"/>
      <c r="CGS31" s="6"/>
      <c r="CGT31" s="6"/>
      <c r="CGU31" s="6"/>
      <c r="CGV31" s="6"/>
      <c r="CGW31" s="6"/>
      <c r="CGX31" s="6"/>
      <c r="CGY31" s="6"/>
      <c r="CGZ31" s="6"/>
      <c r="CHA31" s="6"/>
      <c r="CHB31" s="6"/>
      <c r="CHC31" s="6"/>
      <c r="CHD31" s="6"/>
      <c r="CHE31" s="6"/>
      <c r="CHF31" s="6"/>
      <c r="CHG31" s="6"/>
      <c r="CHH31" s="6"/>
      <c r="CHI31" s="6"/>
      <c r="CHJ31" s="6"/>
      <c r="CHK31" s="6"/>
      <c r="CHL31" s="6"/>
      <c r="CHM31" s="6"/>
      <c r="CHN31" s="6"/>
      <c r="CHO31" s="6"/>
      <c r="CHP31" s="6"/>
      <c r="CHQ31" s="6"/>
      <c r="CHR31" s="6"/>
      <c r="CHS31" s="6"/>
      <c r="CHT31" s="6"/>
      <c r="CHU31" s="6"/>
      <c r="CHV31" s="6"/>
      <c r="CHW31" s="6"/>
      <c r="CHX31" s="6"/>
      <c r="CHY31" s="6"/>
      <c r="CHZ31" s="6"/>
      <c r="CIA31" s="6"/>
      <c r="CIB31" s="6"/>
      <c r="CIC31" s="6"/>
      <c r="CID31" s="6"/>
      <c r="CIE31" s="6"/>
      <c r="CIF31" s="6"/>
      <c r="CIG31" s="6"/>
      <c r="CIH31" s="6"/>
      <c r="CII31" s="6"/>
      <c r="CIJ31" s="6"/>
      <c r="CIK31" s="6"/>
      <c r="CIL31" s="6"/>
      <c r="CIM31" s="6"/>
      <c r="CIN31" s="6"/>
      <c r="CIO31" s="6"/>
      <c r="CIP31" s="6"/>
      <c r="CIQ31" s="6"/>
      <c r="CIR31" s="6"/>
      <c r="CIS31" s="6"/>
      <c r="CIT31" s="6"/>
      <c r="CIU31" s="6"/>
      <c r="CIV31" s="6"/>
      <c r="CIW31" s="6"/>
      <c r="CIX31" s="6"/>
      <c r="CIY31" s="6"/>
      <c r="CIZ31" s="6"/>
      <c r="CJA31" s="6"/>
      <c r="CJB31" s="6"/>
      <c r="CJC31" s="6"/>
      <c r="CJD31" s="6"/>
      <c r="CJE31" s="6"/>
      <c r="CJF31" s="6"/>
      <c r="CJG31" s="6"/>
      <c r="CJH31" s="6"/>
      <c r="CJI31" s="6"/>
      <c r="CJJ31" s="6"/>
      <c r="CJK31" s="6"/>
      <c r="CJL31" s="6"/>
      <c r="CJM31" s="6"/>
      <c r="CJN31" s="6"/>
      <c r="CJO31" s="6"/>
      <c r="CJP31" s="6"/>
      <c r="CJQ31" s="6"/>
      <c r="CJR31" s="6"/>
      <c r="CJS31" s="6"/>
      <c r="CJT31" s="6"/>
      <c r="CJU31" s="6"/>
      <c r="CJV31" s="6"/>
      <c r="CJW31" s="6"/>
      <c r="CJX31" s="6"/>
      <c r="CJY31" s="6"/>
      <c r="CJZ31" s="6"/>
      <c r="CKA31" s="6"/>
      <c r="CKB31" s="6"/>
      <c r="CKC31" s="6"/>
      <c r="CKD31" s="6"/>
      <c r="CKE31" s="6"/>
      <c r="CKF31" s="6"/>
      <c r="CKG31" s="6"/>
      <c r="CKH31" s="6"/>
      <c r="CKI31" s="6"/>
      <c r="CKJ31" s="6"/>
      <c r="CKK31" s="6"/>
      <c r="CKL31" s="6"/>
      <c r="CKM31" s="6"/>
      <c r="CKN31" s="6"/>
      <c r="CKO31" s="6"/>
      <c r="CKP31" s="6"/>
      <c r="CKQ31" s="6"/>
      <c r="CKR31" s="6"/>
      <c r="CKS31" s="6"/>
      <c r="CKT31" s="6"/>
      <c r="CKU31" s="6"/>
      <c r="CKV31" s="6"/>
      <c r="CKW31" s="6"/>
      <c r="CKX31" s="6"/>
      <c r="CKY31" s="6"/>
      <c r="CKZ31" s="6"/>
      <c r="CLA31" s="6"/>
      <c r="CLB31" s="6"/>
      <c r="CLC31" s="6"/>
      <c r="CLD31" s="6"/>
      <c r="CLE31" s="6"/>
      <c r="CLF31" s="6"/>
      <c r="CLG31" s="6"/>
      <c r="CLH31" s="6"/>
      <c r="CLI31" s="6"/>
      <c r="CLJ31" s="6"/>
      <c r="CLK31" s="6"/>
      <c r="CLL31" s="6"/>
      <c r="CLM31" s="6"/>
      <c r="CLN31" s="6"/>
      <c r="CLO31" s="6"/>
      <c r="CLP31" s="6"/>
      <c r="CLQ31" s="6"/>
      <c r="CLR31" s="6"/>
      <c r="CLS31" s="6"/>
      <c r="CLT31" s="6"/>
      <c r="CLU31" s="6"/>
      <c r="CLV31" s="6"/>
      <c r="CLW31" s="6"/>
      <c r="CLX31" s="6"/>
      <c r="CLY31" s="6"/>
      <c r="CLZ31" s="6"/>
      <c r="CMA31" s="6"/>
      <c r="CMB31" s="6"/>
      <c r="CMC31" s="6"/>
      <c r="CMD31" s="6"/>
      <c r="CME31" s="6"/>
      <c r="CMF31" s="6"/>
      <c r="CMG31" s="6"/>
      <c r="CMH31" s="6"/>
      <c r="CMI31" s="6"/>
      <c r="CMJ31" s="6"/>
      <c r="CMK31" s="6"/>
      <c r="CML31" s="6"/>
      <c r="CMM31" s="6"/>
      <c r="CMN31" s="6"/>
      <c r="CMO31" s="6"/>
      <c r="CMP31" s="6"/>
      <c r="CMQ31" s="6"/>
      <c r="CMR31" s="6"/>
      <c r="CMS31" s="6"/>
      <c r="CMT31" s="6"/>
      <c r="CMU31" s="6"/>
      <c r="CMV31" s="6"/>
      <c r="CMW31" s="6"/>
      <c r="CMX31" s="6"/>
      <c r="CMY31" s="6"/>
      <c r="CMZ31" s="6"/>
      <c r="CNA31" s="6"/>
      <c r="CNB31" s="6"/>
      <c r="CNC31" s="6"/>
      <c r="CND31" s="6"/>
      <c r="CNE31" s="6"/>
      <c r="CNF31" s="6"/>
      <c r="CNG31" s="6"/>
      <c r="CNH31" s="6"/>
      <c r="CNI31" s="6"/>
      <c r="CNJ31" s="6"/>
      <c r="CNK31" s="6"/>
      <c r="CNL31" s="6"/>
      <c r="CNM31" s="6"/>
      <c r="CNN31" s="6"/>
      <c r="CNO31" s="6"/>
      <c r="CNP31" s="6"/>
      <c r="CNQ31" s="6"/>
      <c r="CNR31" s="6"/>
      <c r="CNS31" s="6"/>
      <c r="CNT31" s="6"/>
      <c r="CNU31" s="6"/>
      <c r="CNV31" s="6"/>
      <c r="CNW31" s="6"/>
      <c r="CNX31" s="6"/>
      <c r="CNY31" s="6"/>
      <c r="CNZ31" s="6"/>
      <c r="COA31" s="6"/>
      <c r="COB31" s="6"/>
      <c r="COC31" s="6"/>
      <c r="COD31" s="6"/>
      <c r="COE31" s="6"/>
      <c r="COF31" s="6"/>
      <c r="COG31" s="6"/>
      <c r="COH31" s="6"/>
      <c r="COI31" s="6"/>
      <c r="COJ31" s="6"/>
      <c r="COK31" s="6"/>
      <c r="COL31" s="6"/>
      <c r="COM31" s="6"/>
      <c r="CON31" s="6"/>
      <c r="COO31" s="6"/>
      <c r="COP31" s="6"/>
      <c r="COQ31" s="6"/>
      <c r="COR31" s="6"/>
      <c r="COS31" s="6"/>
      <c r="COT31" s="6"/>
      <c r="COU31" s="6"/>
      <c r="COV31" s="6"/>
      <c r="COW31" s="6"/>
      <c r="COX31" s="6"/>
      <c r="COY31" s="6"/>
      <c r="COZ31" s="6"/>
      <c r="CPA31" s="6"/>
      <c r="CPB31" s="6"/>
      <c r="CPC31" s="6"/>
      <c r="CPD31" s="6"/>
      <c r="CPE31" s="6"/>
      <c r="CPF31" s="6"/>
      <c r="CPG31" s="6"/>
      <c r="CPH31" s="6"/>
      <c r="CPI31" s="6"/>
      <c r="CPJ31" s="6"/>
      <c r="CPK31" s="6"/>
      <c r="CPL31" s="6"/>
      <c r="CPM31" s="6"/>
      <c r="CPN31" s="6"/>
      <c r="CPO31" s="6"/>
      <c r="CPP31" s="6"/>
      <c r="CPQ31" s="6"/>
      <c r="CPR31" s="6"/>
      <c r="CPS31" s="6"/>
      <c r="CPT31" s="6"/>
      <c r="CPU31" s="6"/>
      <c r="CPV31" s="6"/>
      <c r="CPW31" s="6"/>
      <c r="CPX31" s="6"/>
      <c r="CPY31" s="6"/>
      <c r="CPZ31" s="6"/>
      <c r="CQA31" s="6"/>
      <c r="CQB31" s="6"/>
      <c r="CQC31" s="6"/>
      <c r="CQD31" s="6"/>
      <c r="CQE31" s="6"/>
      <c r="CQF31" s="6"/>
      <c r="CQG31" s="6"/>
      <c r="CQH31" s="6"/>
      <c r="CQI31" s="6"/>
      <c r="CQJ31" s="6"/>
      <c r="CQK31" s="6"/>
      <c r="CQL31" s="6"/>
      <c r="CQM31" s="6"/>
      <c r="CQN31" s="6"/>
      <c r="CQO31" s="6"/>
      <c r="CQP31" s="6"/>
      <c r="CQQ31" s="6"/>
      <c r="CQR31" s="6"/>
      <c r="CQS31" s="6"/>
      <c r="CQT31" s="6"/>
      <c r="CQU31" s="6"/>
      <c r="CQV31" s="6"/>
      <c r="CQW31" s="6"/>
      <c r="CQX31" s="6"/>
      <c r="CQY31" s="6"/>
      <c r="CQZ31" s="6"/>
      <c r="CRA31" s="6"/>
      <c r="CRB31" s="6"/>
      <c r="CRC31" s="6"/>
      <c r="CRD31" s="6"/>
      <c r="CRE31" s="6"/>
      <c r="CRF31" s="6"/>
      <c r="CRG31" s="6"/>
      <c r="CRH31" s="6"/>
      <c r="CRI31" s="6"/>
      <c r="CRJ31" s="6"/>
      <c r="CRK31" s="6"/>
      <c r="CRL31" s="6"/>
      <c r="CRM31" s="6"/>
      <c r="CRN31" s="6"/>
      <c r="CRO31" s="6"/>
      <c r="CRP31" s="6"/>
      <c r="CRQ31" s="6"/>
      <c r="CRR31" s="6"/>
      <c r="CRS31" s="6"/>
      <c r="CRT31" s="6"/>
      <c r="CRU31" s="6"/>
      <c r="CRV31" s="6"/>
      <c r="CRW31" s="6"/>
      <c r="CRX31" s="6"/>
      <c r="CRY31" s="6"/>
      <c r="CRZ31" s="6"/>
      <c r="CSA31" s="6"/>
      <c r="CSB31" s="6"/>
      <c r="CSC31" s="6"/>
      <c r="CSD31" s="6"/>
      <c r="CSE31" s="6"/>
      <c r="CSF31" s="6"/>
      <c r="CSG31" s="6"/>
      <c r="CSH31" s="6"/>
      <c r="CSI31" s="6"/>
      <c r="CSJ31" s="6"/>
      <c r="CSK31" s="6"/>
      <c r="CSL31" s="6"/>
      <c r="CSM31" s="6"/>
      <c r="CSN31" s="6"/>
      <c r="CSO31" s="6"/>
      <c r="CSP31" s="6"/>
      <c r="CSQ31" s="6"/>
      <c r="CSR31" s="6"/>
      <c r="CSS31" s="6"/>
      <c r="CST31" s="6"/>
      <c r="CSU31" s="6"/>
      <c r="CSV31" s="6"/>
      <c r="CSW31" s="6"/>
      <c r="CSX31" s="6"/>
      <c r="CSY31" s="6"/>
      <c r="CSZ31" s="6"/>
      <c r="CTA31" s="6"/>
      <c r="CTB31" s="6"/>
      <c r="CTC31" s="6"/>
      <c r="CTD31" s="6"/>
      <c r="CTE31" s="6"/>
      <c r="CTF31" s="6"/>
      <c r="CTG31" s="6"/>
      <c r="CTH31" s="6"/>
      <c r="CTI31" s="6"/>
      <c r="CTJ31" s="6"/>
      <c r="CTK31" s="6"/>
      <c r="CTL31" s="6"/>
      <c r="CTM31" s="6"/>
      <c r="CTN31" s="6"/>
      <c r="CTO31" s="6"/>
      <c r="CTP31" s="6"/>
      <c r="CTQ31" s="6"/>
      <c r="CTR31" s="6"/>
      <c r="CTS31" s="6"/>
      <c r="CTT31" s="6"/>
      <c r="CTU31" s="6"/>
      <c r="CTV31" s="6"/>
      <c r="CTW31" s="6"/>
      <c r="CTX31" s="6"/>
      <c r="CTY31" s="6"/>
      <c r="CTZ31" s="6"/>
      <c r="CUA31" s="6"/>
      <c r="CUB31" s="6"/>
      <c r="CUC31" s="6"/>
      <c r="CUD31" s="6"/>
      <c r="CUE31" s="6"/>
      <c r="CUF31" s="6"/>
      <c r="CUG31" s="6"/>
      <c r="CUH31" s="6"/>
      <c r="CUI31" s="6"/>
      <c r="CUJ31" s="6"/>
      <c r="CUK31" s="6"/>
      <c r="CUL31" s="6"/>
      <c r="CUM31" s="6"/>
      <c r="CUN31" s="6"/>
      <c r="CUO31" s="6"/>
      <c r="CUP31" s="6"/>
      <c r="CUQ31" s="6"/>
      <c r="CUR31" s="6"/>
      <c r="CUS31" s="6"/>
      <c r="CUT31" s="6"/>
      <c r="CUU31" s="6"/>
      <c r="CUV31" s="6"/>
      <c r="CUW31" s="6"/>
      <c r="CUX31" s="6"/>
    </row>
    <row r="32" spans="1:2598" s="6" customFormat="1" ht="15" customHeight="1" x14ac:dyDescent="0.2">
      <c r="A32" s="163" t="s">
        <v>171</v>
      </c>
      <c r="B32" s="156" t="s">
        <v>3</v>
      </c>
      <c r="C32" s="165" t="s">
        <v>280</v>
      </c>
      <c r="D32" s="151">
        <v>0</v>
      </c>
      <c r="E32" s="151">
        <v>0</v>
      </c>
      <c r="F32" s="151">
        <v>0</v>
      </c>
      <c r="G32" s="151">
        <v>0</v>
      </c>
      <c r="H32" s="151">
        <v>1.35</v>
      </c>
      <c r="I32" s="151">
        <v>0.94465999999999994</v>
      </c>
      <c r="J32" s="151">
        <v>0</v>
      </c>
      <c r="K32" s="151">
        <v>0</v>
      </c>
      <c r="L32" s="152">
        <v>0</v>
      </c>
      <c r="M32" s="152">
        <v>0</v>
      </c>
      <c r="N32" s="153">
        <v>0</v>
      </c>
      <c r="O32" s="154">
        <v>0</v>
      </c>
      <c r="P32" s="140"/>
      <c r="Q32" s="140"/>
      <c r="R32" s="155" t="str">
        <f t="shared" si="2"/>
        <v>7.C</v>
      </c>
      <c r="S32" s="156" t="str">
        <f t="shared" si="2"/>
        <v>Coniferous</v>
      </c>
      <c r="T32" s="165" t="s">
        <v>69</v>
      </c>
      <c r="U32" s="158"/>
      <c r="V32" s="158"/>
      <c r="W32" s="158"/>
      <c r="X32" s="158"/>
      <c r="Y32" s="158"/>
      <c r="Z32" s="158"/>
      <c r="AA32" s="158"/>
      <c r="AB32" s="159"/>
      <c r="AC32" s="140"/>
      <c r="AD32" s="160" t="str">
        <f t="shared" si="1"/>
        <v>7.C</v>
      </c>
      <c r="AE32" s="156" t="str">
        <f>B32</f>
        <v>Coniferous</v>
      </c>
      <c r="AF32" s="165" t="s">
        <v>69</v>
      </c>
      <c r="AG32" s="161" t="str">
        <f>IF(ISNUMBER(#REF!+D32-J32),#REF!+D32-J32,IF(ISNUMBER(J32-D32),"NT " &amp; J32-D32,"…"))</f>
        <v>NT 0</v>
      </c>
      <c r="AH32" s="162" t="str">
        <f>IF(ISNUMBER(#REF!+G32-M32),#REF!+G32-M32,IF(ISNUMBER(M32-G32),"NT " &amp; M32-G32,"…"))</f>
        <v>NT 0</v>
      </c>
    </row>
    <row r="33" spans="1:2598" s="6" customFormat="1" ht="15" customHeight="1" x14ac:dyDescent="0.2">
      <c r="A33" s="163" t="s">
        <v>172</v>
      </c>
      <c r="B33" s="156" t="s">
        <v>4</v>
      </c>
      <c r="C33" s="165" t="s">
        <v>280</v>
      </c>
      <c r="D33" s="151">
        <v>0</v>
      </c>
      <c r="E33" s="151">
        <v>72.12697</v>
      </c>
      <c r="F33" s="151">
        <v>289.21513498528742</v>
      </c>
      <c r="G33" s="151">
        <v>0</v>
      </c>
      <c r="H33" s="151">
        <v>42.666640000000001</v>
      </c>
      <c r="I33" s="151">
        <v>263.28714826884266</v>
      </c>
      <c r="J33" s="151">
        <v>0</v>
      </c>
      <c r="K33" s="151">
        <v>452.71640000000002</v>
      </c>
      <c r="L33" s="152">
        <v>95.164700000000025</v>
      </c>
      <c r="M33" s="152">
        <v>0</v>
      </c>
      <c r="N33" s="153">
        <v>1067.461</v>
      </c>
      <c r="O33" s="154">
        <v>130.24372999999997</v>
      </c>
      <c r="P33" s="140"/>
      <c r="Q33" s="140"/>
      <c r="R33" s="155" t="str">
        <f t="shared" si="2"/>
        <v>7.NC</v>
      </c>
      <c r="S33" s="156" t="str">
        <f t="shared" si="2"/>
        <v>Non-Coniferous</v>
      </c>
      <c r="T33" s="165" t="s">
        <v>69</v>
      </c>
      <c r="U33" s="158"/>
      <c r="V33" s="158"/>
      <c r="W33" s="158"/>
      <c r="X33" s="158"/>
      <c r="Y33" s="158"/>
      <c r="Z33" s="158"/>
      <c r="AA33" s="158"/>
      <c r="AB33" s="159"/>
      <c r="AC33" s="140"/>
      <c r="AD33" s="160" t="str">
        <f t="shared" si="1"/>
        <v>7.NC</v>
      </c>
      <c r="AE33" s="156" t="str">
        <f>B33</f>
        <v>Non-Coniferous</v>
      </c>
      <c r="AF33" s="165" t="s">
        <v>69</v>
      </c>
      <c r="AG33" s="191" t="str">
        <f>IF(ISNUMBER(#REF!+D33-J33),#REF!+D33-J33,IF(ISNUMBER(J33-D33),"NT " &amp; J33-D33,"…"))</f>
        <v>NT 0</v>
      </c>
      <c r="AH33" s="162" t="str">
        <f>IF(ISNUMBER(#REF!+G33-M33),#REF!+G33-M33,IF(ISNUMBER(M33-G33),"NT " &amp; M33-G33,"…"))</f>
        <v>NT 0</v>
      </c>
    </row>
    <row r="34" spans="1:2598" s="6" customFormat="1" ht="15" customHeight="1" x14ac:dyDescent="0.2">
      <c r="A34" s="166" t="s">
        <v>173</v>
      </c>
      <c r="B34" s="167" t="s">
        <v>61</v>
      </c>
      <c r="C34" s="150" t="s">
        <v>280</v>
      </c>
      <c r="D34" s="151">
        <v>0</v>
      </c>
      <c r="E34" s="151">
        <v>0.105</v>
      </c>
      <c r="F34" s="151">
        <v>1.4593198578179045</v>
      </c>
      <c r="G34" s="151">
        <v>0</v>
      </c>
      <c r="H34" s="151">
        <v>1.4298</v>
      </c>
      <c r="I34" s="151">
        <v>14.841094697658097</v>
      </c>
      <c r="J34" s="151">
        <v>0</v>
      </c>
      <c r="K34" s="151">
        <v>0</v>
      </c>
      <c r="L34" s="152">
        <v>0</v>
      </c>
      <c r="M34" s="152">
        <v>0</v>
      </c>
      <c r="N34" s="153">
        <v>0</v>
      </c>
      <c r="O34" s="154">
        <v>0</v>
      </c>
      <c r="P34" s="140"/>
      <c r="Q34" s="140"/>
      <c r="R34" s="190" t="str">
        <f t="shared" si="2"/>
        <v>7.NC.T</v>
      </c>
      <c r="S34" s="167" t="str">
        <f t="shared" si="2"/>
        <v>of which: Tropical</v>
      </c>
      <c r="T34" s="150" t="s">
        <v>69</v>
      </c>
      <c r="U34" s="174" t="str">
        <f>IF(AND(ISNUMBER(D34/D33),D34&gt;D33),"&gt; 6.1.NC !!","")</f>
        <v/>
      </c>
      <c r="V34" s="174" t="str">
        <f>IF(AND(ISNUMBER(F34/F33),F34&gt;F33),"&gt; 6.1.NC !!","")</f>
        <v/>
      </c>
      <c r="W34" s="174" t="str">
        <f>IF(AND(ISNUMBER(G34/G33),G34&gt;G33),"&gt; 6.1.NC !!","")</f>
        <v/>
      </c>
      <c r="X34" s="174" t="str">
        <f>IF(AND(ISNUMBER(I34/I33),I34&gt;I33),"&gt; 6.1.NC !!","")</f>
        <v/>
      </c>
      <c r="Y34" s="174" t="str">
        <f>IF(AND(ISNUMBER(J34/J33),J34&gt;J33),"&gt; 6.1.NC !!","")</f>
        <v/>
      </c>
      <c r="Z34" s="174" t="str">
        <f>IF(AND(ISNUMBER(L34/L33),L34&gt;L33),"&gt; 6.1.NC !!","")</f>
        <v/>
      </c>
      <c r="AA34" s="174" t="str">
        <f>IF(AND(ISNUMBER(M34/M33),M34&gt;M33),"&gt; 6.1.NC !!","")</f>
        <v/>
      </c>
      <c r="AB34" s="193" t="str">
        <f>IF(AND(ISNUMBER(O34/O33),O34&gt;O33),"&gt; 6.1.NC !!","")</f>
        <v/>
      </c>
      <c r="AC34" s="140"/>
      <c r="AD34" s="129" t="str">
        <f t="shared" si="1"/>
        <v>7.NC.T</v>
      </c>
      <c r="AE34" s="167" t="str">
        <f>B34</f>
        <v>of which: Tropical</v>
      </c>
      <c r="AF34" s="150" t="s">
        <v>69</v>
      </c>
      <c r="AG34" s="191" t="str">
        <f>IF(ISNUMBER(#REF!+D34-J34),#REF!+D34-J34,IF(ISNUMBER(J34-D34),"NT " &amp; J34-D34,"…"))</f>
        <v>NT 0</v>
      </c>
      <c r="AH34" s="162" t="str">
        <f>IF(ISNUMBER(#REF!+G34-M34),#REF!+G34-M34,IF(ISNUMBER(M34-G34),"NT " &amp; M34-G34,"…"))</f>
        <v>NT 0</v>
      </c>
    </row>
    <row r="35" spans="1:2598" s="11" customFormat="1" ht="15" customHeight="1" x14ac:dyDescent="0.2">
      <c r="A35" s="134">
        <v>8</v>
      </c>
      <c r="B35" s="134" t="s">
        <v>29</v>
      </c>
      <c r="C35" s="178" t="s">
        <v>280</v>
      </c>
      <c r="D35" s="138">
        <v>0</v>
      </c>
      <c r="E35" s="138">
        <v>166052.20226965551</v>
      </c>
      <c r="F35" s="138">
        <v>79396.34565027093</v>
      </c>
      <c r="G35" s="138">
        <v>0</v>
      </c>
      <c r="H35" s="138">
        <v>182447.00225099997</v>
      </c>
      <c r="I35" s="138">
        <v>81651.043689439335</v>
      </c>
      <c r="J35" s="138">
        <v>0</v>
      </c>
      <c r="K35" s="138">
        <v>16940.347849999995</v>
      </c>
      <c r="L35" s="138">
        <v>6935.4606641216096</v>
      </c>
      <c r="M35" s="138">
        <v>0</v>
      </c>
      <c r="N35" s="138">
        <v>17661.959919999998</v>
      </c>
      <c r="O35" s="139">
        <v>7530.7857756035301</v>
      </c>
      <c r="P35" s="140"/>
      <c r="Q35" s="140"/>
      <c r="R35" s="141">
        <f t="shared" si="2"/>
        <v>8</v>
      </c>
      <c r="S35" s="134" t="str">
        <f t="shared" si="2"/>
        <v>WOOD-BASED PANELS</v>
      </c>
      <c r="T35" s="194" t="s">
        <v>69</v>
      </c>
      <c r="U35" s="185">
        <f>D35-(D36+D40+D42)</f>
        <v>-8626074.2398126163</v>
      </c>
      <c r="V35" s="186">
        <f>F35-(F36+F40+F42)</f>
        <v>0</v>
      </c>
      <c r="W35" s="186">
        <f>G35-(G36+G40+G42)</f>
        <v>-244340.88666965545</v>
      </c>
      <c r="X35" s="186">
        <f>I35-(I36+I40+I42)</f>
        <v>0</v>
      </c>
      <c r="Y35" s="186">
        <f>J35-(J36+J40+J42)</f>
        <v>-388965.97116770636</v>
      </c>
      <c r="Z35" s="186">
        <f>L35-(L36+L40+L42)</f>
        <v>0</v>
      </c>
      <c r="AA35" s="186">
        <f>M35-(M36+M40+M42)</f>
        <v>-428282.156496084</v>
      </c>
      <c r="AB35" s="187">
        <f>O35-(O36+O40+O42)</f>
        <v>0</v>
      </c>
      <c r="AC35" s="145"/>
      <c r="AD35" s="146">
        <f t="shared" si="1"/>
        <v>8</v>
      </c>
      <c r="AE35" s="134" t="str">
        <f t="shared" si="1"/>
        <v>WOOD-BASED PANELS</v>
      </c>
      <c r="AF35" s="194" t="s">
        <v>69</v>
      </c>
      <c r="AG35" s="19" t="str">
        <f>IF(ISNUMBER(#REF!+D35-J35),#REF!+D35-J35,IF(ISNUMBER(J35-D35),"NT " &amp; J35-D35,"…"))</f>
        <v>NT 0</v>
      </c>
      <c r="AH35" s="20" t="str">
        <f>IF(ISNUMBER(#REF!+G35-M35),#REF!+G35-M35,IF(ISNUMBER(M35-G35),"NT " &amp; M35-G35,"…"))</f>
        <v>NT 0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</row>
    <row r="36" spans="1:2598" s="6" customFormat="1" ht="15" customHeight="1" x14ac:dyDescent="0.2">
      <c r="A36" s="163">
        <v>8.1</v>
      </c>
      <c r="B36" s="156" t="s">
        <v>31</v>
      </c>
      <c r="C36" s="168" t="s">
        <v>281</v>
      </c>
      <c r="D36" s="151">
        <v>49505.11923542685</v>
      </c>
      <c r="E36" s="151">
        <v>19572.171099999992</v>
      </c>
      <c r="F36" s="151">
        <v>13967.227187785622</v>
      </c>
      <c r="G36" s="151">
        <v>97860.855499999961</v>
      </c>
      <c r="H36" s="151">
        <v>27031.436859999991</v>
      </c>
      <c r="I36" s="151">
        <v>17050.690407741618</v>
      </c>
      <c r="J36" s="151">
        <v>33.28</v>
      </c>
      <c r="K36" s="151">
        <v>22.682000000000002</v>
      </c>
      <c r="L36" s="152">
        <v>21.863823503250668</v>
      </c>
      <c r="M36" s="152">
        <v>217.43</v>
      </c>
      <c r="N36" s="153">
        <v>130.82405</v>
      </c>
      <c r="O36" s="154">
        <v>144.91303232331529</v>
      </c>
      <c r="P36" s="140"/>
      <c r="Q36" s="140"/>
      <c r="R36" s="155">
        <f t="shared" si="2"/>
        <v>8.1</v>
      </c>
      <c r="S36" s="156" t="str">
        <f t="shared" si="2"/>
        <v xml:space="preserve">PLYWOOD </v>
      </c>
      <c r="T36" s="168" t="s">
        <v>69</v>
      </c>
      <c r="U36" s="169">
        <f>D36-(D37+D38)</f>
        <v>3842.7988479795822</v>
      </c>
      <c r="V36" s="170">
        <f>F36-(F37+F38)</f>
        <v>682.09785348758487</v>
      </c>
      <c r="W36" s="170">
        <f>G36-(G37+G38)</f>
        <v>71519.32938999997</v>
      </c>
      <c r="X36" s="170">
        <f>I36-(I37+I38)</f>
        <v>1324.9653989797353</v>
      </c>
      <c r="Y36" s="170">
        <f>J36-(J37+J38)</f>
        <v>27.92</v>
      </c>
      <c r="Z36" s="170">
        <f>L36-(L37+L38)</f>
        <v>18.571219969041334</v>
      </c>
      <c r="AA36" s="170">
        <f>M36-(M37+M38)</f>
        <v>0</v>
      </c>
      <c r="AB36" s="171">
        <f>O36-(O37+O38)</f>
        <v>0</v>
      </c>
      <c r="AC36" s="145"/>
      <c r="AD36" s="160">
        <f t="shared" si="1"/>
        <v>8.1</v>
      </c>
      <c r="AE36" s="156" t="str">
        <f t="shared" si="1"/>
        <v xml:space="preserve">PLYWOOD </v>
      </c>
      <c r="AF36" s="168" t="s">
        <v>69</v>
      </c>
      <c r="AG36" s="161" t="str">
        <f>IF(ISNUMBER(#REF!+D36-J36),#REF!+D36-J36,IF(ISNUMBER(J36-D36),"NT " &amp; J36-D36,"…"))</f>
        <v>NT -49471.8392354269</v>
      </c>
      <c r="AH36" s="162" t="str">
        <f>IF(ISNUMBER(#REF!+G36-M36),#REF!+G36-M36,IF(ISNUMBER(M36-G36),"NT " &amp; M36-G36,"…"))</f>
        <v>NT -97643.4255</v>
      </c>
    </row>
    <row r="37" spans="1:2598" s="6" customFormat="1" ht="15" customHeight="1" x14ac:dyDescent="0.2">
      <c r="A37" s="163" t="s">
        <v>175</v>
      </c>
      <c r="B37" s="164" t="s">
        <v>3</v>
      </c>
      <c r="C37" s="165" t="s">
        <v>281</v>
      </c>
      <c r="D37" s="151">
        <v>26670.673999999988</v>
      </c>
      <c r="E37" s="151">
        <v>11472.198909999992</v>
      </c>
      <c r="F37" s="151">
        <v>8106.0307537426988</v>
      </c>
      <c r="G37" s="151">
        <v>11472.198909999992</v>
      </c>
      <c r="H37" s="151">
        <v>15324.737359999996</v>
      </c>
      <c r="I37" s="151">
        <v>9511.4724858389563</v>
      </c>
      <c r="J37" s="151">
        <v>5.36</v>
      </c>
      <c r="K37" s="151">
        <v>3.6</v>
      </c>
      <c r="L37" s="152">
        <v>3.2926035342093338</v>
      </c>
      <c r="M37" s="152">
        <v>159.1</v>
      </c>
      <c r="N37" s="153">
        <v>87.348050000000001</v>
      </c>
      <c r="O37" s="154">
        <v>66.704652323315287</v>
      </c>
      <c r="P37" s="140"/>
      <c r="Q37" s="140"/>
      <c r="R37" s="155" t="str">
        <f t="shared" si="2"/>
        <v>8.1.C</v>
      </c>
      <c r="S37" s="164" t="str">
        <f t="shared" si="2"/>
        <v>Coniferous</v>
      </c>
      <c r="T37" s="165" t="s">
        <v>69</v>
      </c>
      <c r="U37" s="158"/>
      <c r="V37" s="158"/>
      <c r="W37" s="158"/>
      <c r="X37" s="158"/>
      <c r="Y37" s="158"/>
      <c r="Z37" s="158"/>
      <c r="AA37" s="158"/>
      <c r="AB37" s="159"/>
      <c r="AC37" s="140"/>
      <c r="AD37" s="160" t="str">
        <f t="shared" si="1"/>
        <v>8.1.C</v>
      </c>
      <c r="AE37" s="164" t="str">
        <f t="shared" si="1"/>
        <v>Coniferous</v>
      </c>
      <c r="AF37" s="165" t="s">
        <v>69</v>
      </c>
      <c r="AG37" s="161" t="str">
        <f>IF(ISNUMBER(#REF!+D37-J37),#REF!+D37-J37,IF(ISNUMBER(J37-D37),"NT " &amp; J37-D37,"…"))</f>
        <v>NT -26665.314</v>
      </c>
      <c r="AH37" s="162" t="str">
        <f>IF(ISNUMBER(#REF!+G37-M37),#REF!+G37-M37,IF(ISNUMBER(M37-G37),"NT " &amp; M37-G37,"…"))</f>
        <v>NT -11313.09891</v>
      </c>
    </row>
    <row r="38" spans="1:2598" s="6" customFormat="1" ht="15" customHeight="1" x14ac:dyDescent="0.2">
      <c r="A38" s="163" t="s">
        <v>176</v>
      </c>
      <c r="B38" s="164" t="s">
        <v>4</v>
      </c>
      <c r="C38" s="165" t="s">
        <v>281</v>
      </c>
      <c r="D38" s="151">
        <v>18991.646387447283</v>
      </c>
      <c r="E38" s="151">
        <v>7434.6636000000026</v>
      </c>
      <c r="F38" s="151">
        <v>5179.0985805553382</v>
      </c>
      <c r="G38" s="151">
        <v>14869.327200000005</v>
      </c>
      <c r="H38" s="151">
        <v>9945.1599999999962</v>
      </c>
      <c r="I38" s="151">
        <v>6214.2525229229268</v>
      </c>
      <c r="J38" s="151">
        <v>0</v>
      </c>
      <c r="K38" s="151">
        <v>0</v>
      </c>
      <c r="L38" s="152">
        <v>0</v>
      </c>
      <c r="M38" s="152">
        <v>58.33</v>
      </c>
      <c r="N38" s="153">
        <v>43.475999999999999</v>
      </c>
      <c r="O38" s="154">
        <v>78.208380000000005</v>
      </c>
      <c r="P38" s="140"/>
      <c r="Q38" s="140"/>
      <c r="R38" s="155" t="str">
        <f t="shared" si="2"/>
        <v>8.1.NC</v>
      </c>
      <c r="S38" s="164" t="str">
        <f t="shared" si="2"/>
        <v>Non-Coniferous</v>
      </c>
      <c r="T38" s="165" t="s">
        <v>69</v>
      </c>
      <c r="U38" s="158"/>
      <c r="V38" s="158"/>
      <c r="W38" s="158"/>
      <c r="X38" s="158"/>
      <c r="Y38" s="158"/>
      <c r="Z38" s="158"/>
      <c r="AA38" s="158"/>
      <c r="AB38" s="159"/>
      <c r="AC38" s="140"/>
      <c r="AD38" s="160" t="str">
        <f t="shared" si="1"/>
        <v>8.1.NC</v>
      </c>
      <c r="AE38" s="164" t="str">
        <f t="shared" si="1"/>
        <v>Non-Coniferous</v>
      </c>
      <c r="AF38" s="165" t="s">
        <v>69</v>
      </c>
      <c r="AG38" s="161" t="str">
        <f>IF(ISNUMBER(#REF!+D38-J38),#REF!+D38-J38,IF(ISNUMBER(J38-D38),"NT " &amp; J38-D38,"…"))</f>
        <v>NT -18991.6463874473</v>
      </c>
      <c r="AH38" s="162" t="str">
        <f>IF(ISNUMBER(#REF!+G38-M38),#REF!+G38-M38,IF(ISNUMBER(M38-G38),"NT " &amp; M38-G38,"…"))</f>
        <v>NT -14810.9972</v>
      </c>
    </row>
    <row r="39" spans="1:2598" s="6" customFormat="1" ht="15" customHeight="1" x14ac:dyDescent="0.2">
      <c r="A39" s="166" t="s">
        <v>177</v>
      </c>
      <c r="B39" s="172" t="s">
        <v>61</v>
      </c>
      <c r="C39" s="150" t="s">
        <v>281</v>
      </c>
      <c r="D39" s="151">
        <v>34.33137108885002</v>
      </c>
      <c r="E39" s="151">
        <v>3.8200000000000003</v>
      </c>
      <c r="F39" s="151">
        <v>16.902614719503443</v>
      </c>
      <c r="G39" s="151">
        <v>3.8200000000000003</v>
      </c>
      <c r="H39" s="151">
        <v>22.594000000000001</v>
      </c>
      <c r="I39" s="151">
        <v>42.113653509802219</v>
      </c>
      <c r="J39" s="151">
        <v>0</v>
      </c>
      <c r="K39" s="151">
        <v>0</v>
      </c>
      <c r="L39" s="152">
        <v>0</v>
      </c>
      <c r="M39" s="152">
        <v>0</v>
      </c>
      <c r="N39" s="153">
        <v>0</v>
      </c>
      <c r="O39" s="154">
        <v>0</v>
      </c>
      <c r="P39" s="140"/>
      <c r="Q39" s="140"/>
      <c r="R39" s="155" t="str">
        <f t="shared" si="2"/>
        <v>8.1.NC.T</v>
      </c>
      <c r="S39" s="173" t="str">
        <f t="shared" si="2"/>
        <v>of which: Tropical</v>
      </c>
      <c r="T39" s="150" t="s">
        <v>69</v>
      </c>
      <c r="U39" s="158" t="str">
        <f>IF(AND(ISNUMBER(D39/D38),D39&gt;D38),"&gt; 6.2.NC !!","")</f>
        <v/>
      </c>
      <c r="V39" s="158" t="str">
        <f>IF(AND(ISNUMBER(F39/F38),F39&gt;F38),"&gt; 6.2.NC !!","")</f>
        <v/>
      </c>
      <c r="W39" s="158" t="str">
        <f>IF(AND(ISNUMBER(G39/G38),G39&gt;G38),"&gt; 6.2.NC !!","")</f>
        <v/>
      </c>
      <c r="X39" s="158" t="str">
        <f>IF(AND(ISNUMBER(I39/I38),I39&gt;I38),"&gt; 6.2.NC !!","")</f>
        <v/>
      </c>
      <c r="Y39" s="158" t="str">
        <f>IF(AND(ISNUMBER(J39/J38),J39&gt;J38),"&gt; 6.2.NC !!","")</f>
        <v/>
      </c>
      <c r="Z39" s="158" t="str">
        <f>IF(AND(ISNUMBER(L39/L38),L39&gt;L38),"&gt; 6.2.NC !!","")</f>
        <v/>
      </c>
      <c r="AA39" s="158" t="str">
        <f>IF(AND(ISNUMBER(M39/M38),M39&gt;M38),"&gt; 6.2.NC !!","")</f>
        <v/>
      </c>
      <c r="AB39" s="159" t="str">
        <f>IF(AND(ISNUMBER(O39/O38),O39&gt;O38),"&gt; 6.2.NC !!","")</f>
        <v/>
      </c>
      <c r="AC39" s="140" t="s">
        <v>0</v>
      </c>
      <c r="AD39" s="160" t="str">
        <f t="shared" si="1"/>
        <v>8.1.NC.T</v>
      </c>
      <c r="AE39" s="173" t="str">
        <f t="shared" si="1"/>
        <v>of which: Tropical</v>
      </c>
      <c r="AF39" s="150" t="s">
        <v>69</v>
      </c>
      <c r="AG39" s="161" t="str">
        <f>IF(ISNUMBER(#REF!+D39-J39),#REF!+D39-J39,IF(ISNUMBER(J39-D39),"NT " &amp; J39-D39,"…"))</f>
        <v>NT -34.33137108885</v>
      </c>
      <c r="AH39" s="162" t="str">
        <f>IF(ISNUMBER(#REF!+G39-M39),#REF!+G39-M39,IF(ISNUMBER(M39-G39),"NT " &amp; M39-G39,"…"))</f>
        <v>NT -3.82</v>
      </c>
    </row>
    <row r="40" spans="1:2598" s="6" customFormat="1" ht="15" customHeight="1" x14ac:dyDescent="0.2">
      <c r="A40" s="195">
        <v>8.1999999999999993</v>
      </c>
      <c r="B40" s="196" t="s">
        <v>274</v>
      </c>
      <c r="C40" s="168" t="s">
        <v>281</v>
      </c>
      <c r="D40" s="151">
        <v>169523.15791640154</v>
      </c>
      <c r="E40" s="151">
        <v>93146.604995758142</v>
      </c>
      <c r="F40" s="151">
        <v>31782.673639977042</v>
      </c>
      <c r="G40" s="151">
        <v>93146.604995758142</v>
      </c>
      <c r="H40" s="151">
        <v>101295.90402999995</v>
      </c>
      <c r="I40" s="151">
        <v>33218.831829331983</v>
      </c>
      <c r="J40" s="151">
        <v>23270.019999999993</v>
      </c>
      <c r="K40" s="151">
        <v>14767.187999999996</v>
      </c>
      <c r="L40" s="152">
        <v>5904.0287749597119</v>
      </c>
      <c r="M40" s="152">
        <v>23535.376496084158</v>
      </c>
      <c r="N40" s="153">
        <v>14795.494999999997</v>
      </c>
      <c r="O40" s="154">
        <v>5778.8392583255472</v>
      </c>
      <c r="P40" s="140"/>
      <c r="Q40" s="140"/>
      <c r="R40" s="155">
        <f t="shared" si="2"/>
        <v>8.1999999999999993</v>
      </c>
      <c r="S40" s="156" t="str">
        <f t="shared" si="2"/>
        <v>PARTICLE BOARD, ORIENTED STRAND BOARD (OSB) AND SIMILAR BOARD</v>
      </c>
      <c r="T40" s="168" t="s">
        <v>69</v>
      </c>
      <c r="U40" s="158"/>
      <c r="V40" s="158"/>
      <c r="W40" s="158"/>
      <c r="X40" s="158"/>
      <c r="Y40" s="158"/>
      <c r="Z40" s="158"/>
      <c r="AA40" s="158"/>
      <c r="AB40" s="159"/>
      <c r="AC40" s="140"/>
      <c r="AD40" s="160">
        <f t="shared" ref="AD40:AE69" si="3">A40</f>
        <v>8.1999999999999993</v>
      </c>
      <c r="AE40" s="156" t="str">
        <f t="shared" si="3"/>
        <v>PARTICLE BOARD, ORIENTED STRAND BOARD (OSB) AND SIMILAR BOARD</v>
      </c>
      <c r="AF40" s="168" t="s">
        <v>69</v>
      </c>
      <c r="AG40" s="161" t="str">
        <f>IF(ISNUMBER(#REF!+D40-J40),#REF!+D40-J40,IF(ISNUMBER(J40-D40),"NT " &amp; J40-D40,"…"))</f>
        <v>NT -146253.137916402</v>
      </c>
      <c r="AH40" s="162" t="str">
        <f>IF(ISNUMBER(#REF!+G40-M40),#REF!+G40-M40,IF(ISNUMBER(M40-G40),"NT " &amp; M40-G40,"…"))</f>
        <v>NT -69611.228499674</v>
      </c>
    </row>
    <row r="41" spans="1:2598" s="6" customFormat="1" ht="15" customHeight="1" x14ac:dyDescent="0.2">
      <c r="A41" s="197" t="s">
        <v>178</v>
      </c>
      <c r="B41" s="198" t="s">
        <v>275</v>
      </c>
      <c r="C41" s="150" t="s">
        <v>281</v>
      </c>
      <c r="D41" s="151">
        <v>6672.1698230721749</v>
      </c>
      <c r="E41" s="151">
        <v>3604.9224699999995</v>
      </c>
      <c r="F41" s="151">
        <v>1733.5813955332708</v>
      </c>
      <c r="G41" s="151">
        <v>3604.9224699999995</v>
      </c>
      <c r="H41" s="151">
        <v>4098.6077499999992</v>
      </c>
      <c r="I41" s="151">
        <v>1753.2957811824199</v>
      </c>
      <c r="J41" s="151">
        <v>0</v>
      </c>
      <c r="K41" s="151">
        <v>0</v>
      </c>
      <c r="L41" s="152">
        <v>0</v>
      </c>
      <c r="M41" s="152">
        <v>0</v>
      </c>
      <c r="N41" s="153">
        <v>0</v>
      </c>
      <c r="O41" s="154">
        <v>0</v>
      </c>
      <c r="P41" s="140"/>
      <c r="Q41" s="140"/>
      <c r="R41" s="155" t="str">
        <f t="shared" si="2"/>
        <v>8.2.1</v>
      </c>
      <c r="S41" s="164" t="str">
        <f t="shared" si="2"/>
        <v>of which: ORIENTED STRAND BOARD (OSB)</v>
      </c>
      <c r="T41" s="150" t="s">
        <v>69</v>
      </c>
      <c r="U41" s="158" t="str">
        <f>IF(AND(ISNUMBER(D41/D40),D41&gt;D40),"&gt; 6.3 !!","")</f>
        <v/>
      </c>
      <c r="V41" s="158" t="str">
        <f>IF(AND(ISNUMBER(F41/F40),F41&gt;F40),"&gt; 6.3 !!","")</f>
        <v/>
      </c>
      <c r="W41" s="158" t="str">
        <f>IF(AND(ISNUMBER(G41/G40),G41&gt;G40),"&gt; 6.3 !!","")</f>
        <v/>
      </c>
      <c r="X41" s="158" t="str">
        <f>IF(AND(ISNUMBER(I41/I40),I41&gt;I40),"&gt; 6.3 !!","")</f>
        <v/>
      </c>
      <c r="Y41" s="158" t="str">
        <f>IF(AND(ISNUMBER(J41/J40),J41&gt;J40),"&gt; 6.3 !!","")</f>
        <v/>
      </c>
      <c r="Z41" s="158" t="str">
        <f>IF(AND(ISNUMBER(L41/L40),L41&gt;L40),"&gt; 6.3 !!","")</f>
        <v/>
      </c>
      <c r="AA41" s="158" t="str">
        <f>IF(AND(ISNUMBER(M41/M40),M41&gt;M40),"&gt; 6.3 !!","")</f>
        <v/>
      </c>
      <c r="AB41" s="159" t="str">
        <f>IF(AND(ISNUMBER(O41/O40),O41&gt;O40),"&gt; 6.3 !!","")</f>
        <v/>
      </c>
      <c r="AC41" s="140"/>
      <c r="AD41" s="160" t="str">
        <f t="shared" si="3"/>
        <v>8.2.1</v>
      </c>
      <c r="AE41" s="164" t="str">
        <f t="shared" si="3"/>
        <v>of which: ORIENTED STRAND BOARD (OSB)</v>
      </c>
      <c r="AF41" s="150" t="s">
        <v>69</v>
      </c>
      <c r="AG41" s="161" t="str">
        <f>IF(ISNUMBER(#REF!+D41-J41),#REF!+D41-J41,IF(ISNUMBER(J41-D41),"NT " &amp; J41-D41,"…"))</f>
        <v>NT -6672.16982307217</v>
      </c>
      <c r="AH41" s="162" t="str">
        <f>IF(ISNUMBER(#REF!+G41-M41),#REF!+G41-M41,IF(ISNUMBER(M41-G41),"NT " &amp; M41-G41,"…"))</f>
        <v>NT -3604.92247</v>
      </c>
    </row>
    <row r="42" spans="1:2598" s="6" customFormat="1" ht="15" customHeight="1" x14ac:dyDescent="0.2">
      <c r="A42" s="163">
        <v>8.3000000000000007</v>
      </c>
      <c r="B42" s="156" t="s">
        <v>32</v>
      </c>
      <c r="C42" s="168" t="s">
        <v>282</v>
      </c>
      <c r="D42" s="151">
        <v>8407045.9626607876</v>
      </c>
      <c r="E42" s="151">
        <v>53333.426173897344</v>
      </c>
      <c r="F42" s="151">
        <v>33646.444822508282</v>
      </c>
      <c r="G42" s="151">
        <v>53333.426173897344</v>
      </c>
      <c r="H42" s="151">
        <v>54119.661361000042</v>
      </c>
      <c r="I42" s="151">
        <v>31381.521452365731</v>
      </c>
      <c r="J42" s="151">
        <v>365662.67116770637</v>
      </c>
      <c r="K42" s="151">
        <v>2150.4778499999998</v>
      </c>
      <c r="L42" s="152">
        <v>1009.5680656586463</v>
      </c>
      <c r="M42" s="152">
        <v>404529.34999999986</v>
      </c>
      <c r="N42" s="153">
        <v>2735.6408700000011</v>
      </c>
      <c r="O42" s="154">
        <v>1607.0334849546671</v>
      </c>
      <c r="P42" s="140"/>
      <c r="Q42" s="140"/>
      <c r="R42" s="155">
        <f t="shared" si="2"/>
        <v>8.3000000000000007</v>
      </c>
      <c r="S42" s="156" t="str">
        <f t="shared" si="2"/>
        <v xml:space="preserve">FIBREBOARD </v>
      </c>
      <c r="T42" s="168" t="s">
        <v>69</v>
      </c>
      <c r="U42" s="169">
        <f>D42-(D43+D44+D45)</f>
        <v>2306603.6065142956</v>
      </c>
      <c r="V42" s="169">
        <f>F42-(F43+F44+F45)</f>
        <v>13493.948934803648</v>
      </c>
      <c r="W42" s="169">
        <f>G42-(G43+G44+G45)</f>
        <v>-972.11862389725138</v>
      </c>
      <c r="X42" s="169">
        <f>I42-(I43+I44+I45)</f>
        <v>13731.554496082128</v>
      </c>
      <c r="Y42" s="169">
        <f>J42-(J43+J44+J45)</f>
        <v>131027.04664832412</v>
      </c>
      <c r="Z42" s="169">
        <f>L42-(L43+L44+L45)</f>
        <v>714.34398273507531</v>
      </c>
      <c r="AA42" s="169">
        <f>M42-(M43+M44+M45)</f>
        <v>167230.68999999986</v>
      </c>
      <c r="AB42" s="199">
        <f>O42-(O43+O44+O45)</f>
        <v>947.87787289440053</v>
      </c>
      <c r="AC42" s="200"/>
      <c r="AD42" s="160">
        <f t="shared" si="3"/>
        <v>8.3000000000000007</v>
      </c>
      <c r="AE42" s="156" t="str">
        <f t="shared" si="3"/>
        <v xml:space="preserve">FIBREBOARD </v>
      </c>
      <c r="AF42" s="168" t="s">
        <v>69</v>
      </c>
      <c r="AG42" s="161" t="str">
        <f>IF(ISNUMBER(#REF!+D42-J42),#REF!+D42-J42,IF(ISNUMBER(J42-D42),"NT " &amp; J42-D42,"…"))</f>
        <v>NT -8041383.29149308</v>
      </c>
      <c r="AH42" s="162" t="str">
        <f>IF(ISNUMBER(#REF!+G42-M42),#REF!+G42-M42,IF(ISNUMBER(M42-G42),"NT " &amp; M42-G42,"…"))</f>
        <v>NT 351195.923826103</v>
      </c>
    </row>
    <row r="43" spans="1:2598" s="6" customFormat="1" ht="15" customHeight="1" x14ac:dyDescent="0.2">
      <c r="A43" s="163" t="s">
        <v>180</v>
      </c>
      <c r="B43" s="164" t="s">
        <v>33</v>
      </c>
      <c r="C43" s="165" t="s">
        <v>282</v>
      </c>
      <c r="D43" s="151">
        <v>2005229.6031649141</v>
      </c>
      <c r="E43" s="151">
        <v>9565.1013299999995</v>
      </c>
      <c r="F43" s="151">
        <v>6918.4620962166509</v>
      </c>
      <c r="G43" s="151">
        <v>9565.1013299999995</v>
      </c>
      <c r="H43" s="151">
        <v>11454.711371999989</v>
      </c>
      <c r="I43" s="151">
        <v>7311.4388449067856</v>
      </c>
      <c r="J43" s="151">
        <v>0</v>
      </c>
      <c r="K43" s="151">
        <v>0</v>
      </c>
      <c r="L43" s="152">
        <v>0</v>
      </c>
      <c r="M43" s="152">
        <v>87506.050000000017</v>
      </c>
      <c r="N43" s="153">
        <v>607.93338000000006</v>
      </c>
      <c r="O43" s="154">
        <v>414.3476088487713</v>
      </c>
      <c r="P43" s="140"/>
      <c r="Q43" s="140"/>
      <c r="R43" s="155" t="str">
        <f t="shared" si="2"/>
        <v>8.3.1</v>
      </c>
      <c r="S43" s="164" t="str">
        <f t="shared" si="2"/>
        <v xml:space="preserve">HARDBOARD </v>
      </c>
      <c r="T43" s="165" t="s">
        <v>69</v>
      </c>
      <c r="U43" s="158"/>
      <c r="V43" s="158"/>
      <c r="W43" s="158"/>
      <c r="X43" s="158"/>
      <c r="Y43" s="158"/>
      <c r="Z43" s="158"/>
      <c r="AA43" s="158"/>
      <c r="AB43" s="159"/>
      <c r="AC43" s="140"/>
      <c r="AD43" s="160" t="str">
        <f t="shared" si="3"/>
        <v>8.3.1</v>
      </c>
      <c r="AE43" s="164" t="str">
        <f t="shared" si="3"/>
        <v xml:space="preserve">HARDBOARD </v>
      </c>
      <c r="AF43" s="165" t="s">
        <v>69</v>
      </c>
      <c r="AG43" s="161" t="str">
        <f>IF(ISNUMBER(#REF!+D43-J43),#REF!+D43-J43,IF(ISNUMBER(J43-D43),"NT " &amp; J43-D43,"…"))</f>
        <v>NT -2005229.60316491</v>
      </c>
      <c r="AH43" s="162" t="str">
        <f>IF(ISNUMBER(#REF!+G43-M43),#REF!+G43-M43,IF(ISNUMBER(M43-G43),"NT " &amp; M43-G43,"…"))</f>
        <v>NT 77940.94867</v>
      </c>
    </row>
    <row r="44" spans="1:2598" s="6" customFormat="1" ht="15" customHeight="1" x14ac:dyDescent="0.2">
      <c r="A44" s="163" t="s">
        <v>181</v>
      </c>
      <c r="B44" s="164" t="s">
        <v>132</v>
      </c>
      <c r="C44" s="165" t="s">
        <v>282</v>
      </c>
      <c r="D44" s="151">
        <v>3915846.3536373153</v>
      </c>
      <c r="E44" s="151">
        <v>21362.266509999998</v>
      </c>
      <c r="F44" s="151">
        <v>12387.495075378434</v>
      </c>
      <c r="G44" s="151">
        <v>42724.533019999995</v>
      </c>
      <c r="H44" s="151">
        <v>17381.217989999997</v>
      </c>
      <c r="I44" s="151">
        <v>9479.7192393975565</v>
      </c>
      <c r="J44" s="151">
        <v>234635.62451938225</v>
      </c>
      <c r="K44" s="151">
        <v>641.76600000000008</v>
      </c>
      <c r="L44" s="152">
        <v>295.22408292357102</v>
      </c>
      <c r="M44" s="152">
        <v>149792.60999999999</v>
      </c>
      <c r="N44" s="153">
        <v>481.22199999999998</v>
      </c>
      <c r="O44" s="154">
        <v>244.80800321149525</v>
      </c>
      <c r="P44" s="140"/>
      <c r="Q44" s="140"/>
      <c r="R44" s="155" t="str">
        <f t="shared" si="2"/>
        <v>8.3.2</v>
      </c>
      <c r="S44" s="164" t="str">
        <f t="shared" si="2"/>
        <v>MEDIUM/HIGH DENSITY FIBREBOARD (MDF/HDF)</v>
      </c>
      <c r="T44" s="165" t="s">
        <v>69</v>
      </c>
      <c r="U44" s="158"/>
      <c r="V44" s="158"/>
      <c r="W44" s="158"/>
      <c r="X44" s="158"/>
      <c r="Y44" s="158"/>
      <c r="Z44" s="158"/>
      <c r="AA44" s="158"/>
      <c r="AB44" s="159"/>
      <c r="AC44" s="140"/>
      <c r="AD44" s="160" t="str">
        <f t="shared" si="3"/>
        <v>8.3.2</v>
      </c>
      <c r="AE44" s="164" t="str">
        <f t="shared" si="3"/>
        <v>MEDIUM/HIGH DENSITY FIBREBOARD (MDF/HDF)</v>
      </c>
      <c r="AF44" s="165" t="s">
        <v>69</v>
      </c>
      <c r="AG44" s="191" t="str">
        <f>IF(ISNUMBER(#REF!+D44-J44),#REF!+D44-J44,IF(ISNUMBER(J44-D44),"NT " &amp; J44-D44,"…"))</f>
        <v>NT -3681210.72911793</v>
      </c>
      <c r="AH44" s="162" t="str">
        <f>IF(ISNUMBER(#REF!+G44-M44),#REF!+G44-M44,IF(ISNUMBER(M44-G44),"NT " &amp; M44-G44,"…"))</f>
        <v>NT 107068.07698</v>
      </c>
    </row>
    <row r="45" spans="1:2598" s="6" customFormat="1" ht="15" customHeight="1" x14ac:dyDescent="0.2">
      <c r="A45" s="166" t="s">
        <v>182</v>
      </c>
      <c r="B45" s="167" t="s">
        <v>76</v>
      </c>
      <c r="C45" s="150" t="s">
        <v>282</v>
      </c>
      <c r="D45" s="151">
        <v>179366.39934426229</v>
      </c>
      <c r="E45" s="151">
        <v>1007.9552238973008</v>
      </c>
      <c r="F45" s="151">
        <v>846.53871610955116</v>
      </c>
      <c r="G45" s="151">
        <v>2015.9104477946016</v>
      </c>
      <c r="H45" s="151">
        <v>1285.6838300000002</v>
      </c>
      <c r="I45" s="151">
        <v>858.80887197926154</v>
      </c>
      <c r="J45" s="151">
        <v>0</v>
      </c>
      <c r="K45" s="151">
        <v>0</v>
      </c>
      <c r="L45" s="152">
        <v>0</v>
      </c>
      <c r="M45" s="152">
        <v>0</v>
      </c>
      <c r="N45" s="153">
        <v>0</v>
      </c>
      <c r="O45" s="154">
        <v>0</v>
      </c>
      <c r="P45" s="140"/>
      <c r="Q45" s="140"/>
      <c r="R45" s="190" t="str">
        <f t="shared" si="2"/>
        <v>8.3.3</v>
      </c>
      <c r="S45" s="167" t="str">
        <f t="shared" si="2"/>
        <v xml:space="preserve">OTHER FIBREBOARD </v>
      </c>
      <c r="T45" s="150" t="s">
        <v>69</v>
      </c>
      <c r="U45" s="174"/>
      <c r="V45" s="174"/>
      <c r="W45" s="174"/>
      <c r="X45" s="174"/>
      <c r="Y45" s="174"/>
      <c r="Z45" s="174"/>
      <c r="AA45" s="174"/>
      <c r="AB45" s="175"/>
      <c r="AC45" s="140"/>
      <c r="AD45" s="129" t="str">
        <f t="shared" si="3"/>
        <v>8.3.3</v>
      </c>
      <c r="AE45" s="167" t="str">
        <f t="shared" si="3"/>
        <v xml:space="preserve">OTHER FIBREBOARD </v>
      </c>
      <c r="AF45" s="150" t="s">
        <v>69</v>
      </c>
      <c r="AG45" s="191" t="str">
        <f>IF(ISNUMBER(#REF!+D45-J45),#REF!+D45-J45,IF(ISNUMBER(J45-D45),"NT " &amp; J45-D45,"…"))</f>
        <v>NT -179366.399344262</v>
      </c>
      <c r="AH45" s="162" t="str">
        <f>IF(ISNUMBER(#REF!+G45-M45),#REF!+G45-M45,IF(ISNUMBER(M45-G45),"NT " &amp; M45-G45,"…"))</f>
        <v>NT -2015.9104477946</v>
      </c>
    </row>
    <row r="46" spans="1:2598" s="11" customFormat="1" ht="15" customHeight="1" x14ac:dyDescent="0.2">
      <c r="A46" s="177">
        <v>9</v>
      </c>
      <c r="B46" s="177" t="s">
        <v>34</v>
      </c>
      <c r="C46" s="201" t="s">
        <v>283</v>
      </c>
      <c r="D46" s="138">
        <v>41604.47</v>
      </c>
      <c r="E46" s="138">
        <v>42.534799999999997</v>
      </c>
      <c r="F46" s="138">
        <v>64.257637312397634</v>
      </c>
      <c r="G46" s="138">
        <v>212.67399999999998</v>
      </c>
      <c r="H46" s="138">
        <v>59.830689999999997</v>
      </c>
      <c r="I46" s="138">
        <v>72.369022380627882</v>
      </c>
      <c r="J46" s="136">
        <v>0</v>
      </c>
      <c r="K46" s="137">
        <v>0</v>
      </c>
      <c r="L46" s="137">
        <v>0</v>
      </c>
      <c r="M46" s="136">
        <v>0</v>
      </c>
      <c r="N46" s="138">
        <v>0</v>
      </c>
      <c r="O46" s="139">
        <v>0</v>
      </c>
      <c r="P46" s="140"/>
      <c r="Q46" s="140"/>
      <c r="R46" s="202">
        <f t="shared" si="2"/>
        <v>9</v>
      </c>
      <c r="S46" s="134" t="str">
        <f t="shared" si="2"/>
        <v>WOOD PULP</v>
      </c>
      <c r="T46" s="201" t="s">
        <v>60</v>
      </c>
      <c r="U46" s="185">
        <f>D46-(D47+D48+D52)</f>
        <v>0</v>
      </c>
      <c r="V46" s="186">
        <f>F46-(F47+F48+F52)</f>
        <v>0</v>
      </c>
      <c r="W46" s="186">
        <f>G46-(G47+G48+G52)</f>
        <v>130.15439999999995</v>
      </c>
      <c r="X46" s="186">
        <f>I46-(I47+I48+I52)</f>
        <v>0</v>
      </c>
      <c r="Y46" s="186">
        <f>J46-(J47+J48+J52)</f>
        <v>0</v>
      </c>
      <c r="Z46" s="186">
        <f>L46-(L47+L48+L52)</f>
        <v>0</v>
      </c>
      <c r="AA46" s="186">
        <f>M46-(M47+M48+M52)</f>
        <v>0</v>
      </c>
      <c r="AB46" s="187">
        <f>O46-(O47+O48+O52)</f>
        <v>0</v>
      </c>
      <c r="AC46" s="145"/>
      <c r="AD46" s="146">
        <f t="shared" si="3"/>
        <v>9</v>
      </c>
      <c r="AE46" s="134" t="str">
        <f t="shared" si="3"/>
        <v>WOOD PULP</v>
      </c>
      <c r="AF46" s="201" t="s">
        <v>60</v>
      </c>
      <c r="AG46" s="21" t="str">
        <f>IF(ISNUMBER(#REF!+D46-J46),#REF!+D46-J46,IF(ISNUMBER(J46-D46),"NT " &amp; J46-D46,"…"))</f>
        <v>NT -41604.47</v>
      </c>
      <c r="AH46" s="20" t="str">
        <f>IF(ISNUMBER(#REF!+G46-M46),#REF!+G46-M46,IF(ISNUMBER(M46-G46),"NT " &amp; M46-G46,"…"))</f>
        <v>NT -212.674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  <c r="AMK46" s="6"/>
      <c r="AML46" s="6"/>
      <c r="AMM46" s="6"/>
      <c r="AMN46" s="6"/>
      <c r="AMO46" s="6"/>
      <c r="AMP46" s="6"/>
      <c r="AMQ46" s="6"/>
      <c r="AMR46" s="6"/>
      <c r="AMS46" s="6"/>
      <c r="AMT46" s="6"/>
      <c r="AMU46" s="6"/>
      <c r="AMV46" s="6"/>
      <c r="AMW46" s="6"/>
      <c r="AMX46" s="6"/>
      <c r="AMY46" s="6"/>
      <c r="AMZ46" s="6"/>
      <c r="ANA46" s="6"/>
      <c r="ANB46" s="6"/>
      <c r="ANC46" s="6"/>
      <c r="AND46" s="6"/>
      <c r="ANE46" s="6"/>
      <c r="ANF46" s="6"/>
      <c r="ANG46" s="6"/>
      <c r="ANH46" s="6"/>
      <c r="ANI46" s="6"/>
      <c r="ANJ46" s="6"/>
      <c r="ANK46" s="6"/>
      <c r="ANL46" s="6"/>
      <c r="ANM46" s="6"/>
      <c r="ANN46" s="6"/>
      <c r="ANO46" s="6"/>
      <c r="ANP46" s="6"/>
      <c r="ANQ46" s="6"/>
      <c r="ANR46" s="6"/>
      <c r="ANS46" s="6"/>
      <c r="ANT46" s="6"/>
      <c r="ANU46" s="6"/>
      <c r="ANV46" s="6"/>
      <c r="ANW46" s="6"/>
      <c r="ANX46" s="6"/>
      <c r="ANY46" s="6"/>
      <c r="ANZ46" s="6"/>
      <c r="AOA46" s="6"/>
      <c r="AOB46" s="6"/>
      <c r="AOC46" s="6"/>
      <c r="AOD46" s="6"/>
      <c r="AOE46" s="6"/>
      <c r="AOF46" s="6"/>
      <c r="AOG46" s="6"/>
      <c r="AOH46" s="6"/>
      <c r="AOI46" s="6"/>
      <c r="AOJ46" s="6"/>
      <c r="AOK46" s="6"/>
      <c r="AOL46" s="6"/>
      <c r="AOM46" s="6"/>
      <c r="AON46" s="6"/>
      <c r="AOO46" s="6"/>
      <c r="AOP46" s="6"/>
      <c r="AOQ46" s="6"/>
      <c r="AOR46" s="6"/>
      <c r="AOS46" s="6"/>
      <c r="AOT46" s="6"/>
      <c r="AOU46" s="6"/>
      <c r="AOV46" s="6"/>
      <c r="AOW46" s="6"/>
      <c r="AOX46" s="6"/>
      <c r="AOY46" s="6"/>
      <c r="AOZ46" s="6"/>
      <c r="APA46" s="6"/>
      <c r="APB46" s="6"/>
      <c r="APC46" s="6"/>
      <c r="APD46" s="6"/>
      <c r="APE46" s="6"/>
      <c r="APF46" s="6"/>
      <c r="APG46" s="6"/>
      <c r="APH46" s="6"/>
      <c r="API46" s="6"/>
      <c r="APJ46" s="6"/>
      <c r="APK46" s="6"/>
      <c r="APL46" s="6"/>
      <c r="APM46" s="6"/>
      <c r="APN46" s="6"/>
      <c r="APO46" s="6"/>
      <c r="APP46" s="6"/>
      <c r="APQ46" s="6"/>
      <c r="APR46" s="6"/>
      <c r="APS46" s="6"/>
      <c r="APT46" s="6"/>
      <c r="APU46" s="6"/>
      <c r="APV46" s="6"/>
      <c r="APW46" s="6"/>
      <c r="APX46" s="6"/>
      <c r="APY46" s="6"/>
      <c r="APZ46" s="6"/>
      <c r="AQA46" s="6"/>
      <c r="AQB46" s="6"/>
      <c r="AQC46" s="6"/>
      <c r="AQD46" s="6"/>
      <c r="AQE46" s="6"/>
      <c r="AQF46" s="6"/>
      <c r="AQG46" s="6"/>
      <c r="AQH46" s="6"/>
      <c r="AQI46" s="6"/>
      <c r="AQJ46" s="6"/>
      <c r="AQK46" s="6"/>
      <c r="AQL46" s="6"/>
      <c r="AQM46" s="6"/>
      <c r="AQN46" s="6"/>
      <c r="AQO46" s="6"/>
      <c r="AQP46" s="6"/>
      <c r="AQQ46" s="6"/>
      <c r="AQR46" s="6"/>
      <c r="AQS46" s="6"/>
      <c r="AQT46" s="6"/>
      <c r="AQU46" s="6"/>
      <c r="AQV46" s="6"/>
      <c r="AQW46" s="6"/>
      <c r="AQX46" s="6"/>
      <c r="AQY46" s="6"/>
      <c r="AQZ46" s="6"/>
      <c r="ARA46" s="6"/>
      <c r="ARB46" s="6"/>
      <c r="ARC46" s="6"/>
      <c r="ARD46" s="6"/>
      <c r="ARE46" s="6"/>
      <c r="ARF46" s="6"/>
      <c r="ARG46" s="6"/>
      <c r="ARH46" s="6"/>
      <c r="ARI46" s="6"/>
      <c r="ARJ46" s="6"/>
      <c r="ARK46" s="6"/>
      <c r="ARL46" s="6"/>
      <c r="ARM46" s="6"/>
      <c r="ARN46" s="6"/>
      <c r="ARO46" s="6"/>
      <c r="ARP46" s="6"/>
      <c r="ARQ46" s="6"/>
      <c r="ARR46" s="6"/>
      <c r="ARS46" s="6"/>
      <c r="ART46" s="6"/>
      <c r="ARU46" s="6"/>
      <c r="ARV46" s="6"/>
      <c r="ARW46" s="6"/>
      <c r="ARX46" s="6"/>
      <c r="ARY46" s="6"/>
      <c r="ARZ46" s="6"/>
      <c r="ASA46" s="6"/>
      <c r="ASB46" s="6"/>
      <c r="ASC46" s="6"/>
      <c r="ASD46" s="6"/>
      <c r="ASE46" s="6"/>
      <c r="ASF46" s="6"/>
      <c r="ASG46" s="6"/>
      <c r="ASH46" s="6"/>
      <c r="ASI46" s="6"/>
      <c r="ASJ46" s="6"/>
      <c r="ASK46" s="6"/>
      <c r="ASL46" s="6"/>
      <c r="ASM46" s="6"/>
      <c r="ASN46" s="6"/>
      <c r="ASO46" s="6"/>
      <c r="ASP46" s="6"/>
      <c r="ASQ46" s="6"/>
      <c r="ASR46" s="6"/>
      <c r="ASS46" s="6"/>
      <c r="AST46" s="6"/>
      <c r="ASU46" s="6"/>
      <c r="ASV46" s="6"/>
      <c r="ASW46" s="6"/>
      <c r="ASX46" s="6"/>
      <c r="ASY46" s="6"/>
      <c r="ASZ46" s="6"/>
      <c r="ATA46" s="6"/>
      <c r="ATB46" s="6"/>
      <c r="ATC46" s="6"/>
      <c r="ATD46" s="6"/>
      <c r="ATE46" s="6"/>
      <c r="ATF46" s="6"/>
      <c r="ATG46" s="6"/>
      <c r="ATH46" s="6"/>
      <c r="ATI46" s="6"/>
      <c r="ATJ46" s="6"/>
      <c r="ATK46" s="6"/>
      <c r="ATL46" s="6"/>
      <c r="ATM46" s="6"/>
      <c r="ATN46" s="6"/>
      <c r="ATO46" s="6"/>
      <c r="ATP46" s="6"/>
      <c r="ATQ46" s="6"/>
      <c r="ATR46" s="6"/>
      <c r="ATS46" s="6"/>
      <c r="ATT46" s="6"/>
      <c r="ATU46" s="6"/>
      <c r="ATV46" s="6"/>
      <c r="ATW46" s="6"/>
      <c r="ATX46" s="6"/>
      <c r="ATY46" s="6"/>
      <c r="ATZ46" s="6"/>
      <c r="AUA46" s="6"/>
      <c r="AUB46" s="6"/>
      <c r="AUC46" s="6"/>
      <c r="AUD46" s="6"/>
      <c r="AUE46" s="6"/>
      <c r="AUF46" s="6"/>
      <c r="AUG46" s="6"/>
      <c r="AUH46" s="6"/>
      <c r="AUI46" s="6"/>
      <c r="AUJ46" s="6"/>
      <c r="AUK46" s="6"/>
      <c r="AUL46" s="6"/>
      <c r="AUM46" s="6"/>
      <c r="AUN46" s="6"/>
      <c r="AUO46" s="6"/>
      <c r="AUP46" s="6"/>
      <c r="AUQ46" s="6"/>
      <c r="AUR46" s="6"/>
      <c r="AUS46" s="6"/>
      <c r="AUT46" s="6"/>
      <c r="AUU46" s="6"/>
      <c r="AUV46" s="6"/>
      <c r="AUW46" s="6"/>
      <c r="AUX46" s="6"/>
      <c r="AUY46" s="6"/>
      <c r="AUZ46" s="6"/>
      <c r="AVA46" s="6"/>
      <c r="AVB46" s="6"/>
      <c r="AVC46" s="6"/>
      <c r="AVD46" s="6"/>
      <c r="AVE46" s="6"/>
      <c r="AVF46" s="6"/>
      <c r="AVG46" s="6"/>
      <c r="AVH46" s="6"/>
      <c r="AVI46" s="6"/>
      <c r="AVJ46" s="6"/>
      <c r="AVK46" s="6"/>
      <c r="AVL46" s="6"/>
      <c r="AVM46" s="6"/>
      <c r="AVN46" s="6"/>
      <c r="AVO46" s="6"/>
      <c r="AVP46" s="6"/>
      <c r="AVQ46" s="6"/>
      <c r="AVR46" s="6"/>
      <c r="AVS46" s="6"/>
      <c r="AVT46" s="6"/>
      <c r="AVU46" s="6"/>
      <c r="AVV46" s="6"/>
      <c r="AVW46" s="6"/>
      <c r="AVX46" s="6"/>
      <c r="AVY46" s="6"/>
      <c r="AVZ46" s="6"/>
      <c r="AWA46" s="6"/>
      <c r="AWB46" s="6"/>
      <c r="AWC46" s="6"/>
      <c r="AWD46" s="6"/>
      <c r="AWE46" s="6"/>
      <c r="AWF46" s="6"/>
      <c r="AWG46" s="6"/>
      <c r="AWH46" s="6"/>
      <c r="AWI46" s="6"/>
      <c r="AWJ46" s="6"/>
      <c r="AWK46" s="6"/>
      <c r="AWL46" s="6"/>
      <c r="AWM46" s="6"/>
      <c r="AWN46" s="6"/>
      <c r="AWO46" s="6"/>
      <c r="AWP46" s="6"/>
      <c r="AWQ46" s="6"/>
      <c r="AWR46" s="6"/>
      <c r="AWS46" s="6"/>
      <c r="AWT46" s="6"/>
      <c r="AWU46" s="6"/>
      <c r="AWV46" s="6"/>
      <c r="AWW46" s="6"/>
      <c r="AWX46" s="6"/>
      <c r="AWY46" s="6"/>
      <c r="AWZ46" s="6"/>
      <c r="AXA46" s="6"/>
      <c r="AXB46" s="6"/>
      <c r="AXC46" s="6"/>
      <c r="AXD46" s="6"/>
      <c r="AXE46" s="6"/>
      <c r="AXF46" s="6"/>
      <c r="AXG46" s="6"/>
      <c r="AXH46" s="6"/>
      <c r="AXI46" s="6"/>
      <c r="AXJ46" s="6"/>
      <c r="AXK46" s="6"/>
      <c r="AXL46" s="6"/>
      <c r="AXM46" s="6"/>
      <c r="AXN46" s="6"/>
      <c r="AXO46" s="6"/>
      <c r="AXP46" s="6"/>
      <c r="AXQ46" s="6"/>
      <c r="AXR46" s="6"/>
      <c r="AXS46" s="6"/>
      <c r="AXT46" s="6"/>
      <c r="AXU46" s="6"/>
      <c r="AXV46" s="6"/>
      <c r="AXW46" s="6"/>
      <c r="AXX46" s="6"/>
      <c r="AXY46" s="6"/>
      <c r="AXZ46" s="6"/>
      <c r="AYA46" s="6"/>
      <c r="AYB46" s="6"/>
      <c r="AYC46" s="6"/>
      <c r="AYD46" s="6"/>
      <c r="AYE46" s="6"/>
      <c r="AYF46" s="6"/>
      <c r="AYG46" s="6"/>
      <c r="AYH46" s="6"/>
      <c r="AYI46" s="6"/>
      <c r="AYJ46" s="6"/>
      <c r="AYK46" s="6"/>
      <c r="AYL46" s="6"/>
      <c r="AYM46" s="6"/>
      <c r="AYN46" s="6"/>
      <c r="AYO46" s="6"/>
      <c r="AYP46" s="6"/>
      <c r="AYQ46" s="6"/>
      <c r="AYR46" s="6"/>
      <c r="AYS46" s="6"/>
      <c r="AYT46" s="6"/>
      <c r="AYU46" s="6"/>
      <c r="AYV46" s="6"/>
      <c r="AYW46" s="6"/>
      <c r="AYX46" s="6"/>
      <c r="AYY46" s="6"/>
      <c r="AYZ46" s="6"/>
      <c r="AZA46" s="6"/>
      <c r="AZB46" s="6"/>
      <c r="AZC46" s="6"/>
      <c r="AZD46" s="6"/>
      <c r="AZE46" s="6"/>
      <c r="AZF46" s="6"/>
      <c r="AZG46" s="6"/>
      <c r="AZH46" s="6"/>
      <c r="AZI46" s="6"/>
      <c r="AZJ46" s="6"/>
      <c r="AZK46" s="6"/>
      <c r="AZL46" s="6"/>
      <c r="AZM46" s="6"/>
      <c r="AZN46" s="6"/>
      <c r="AZO46" s="6"/>
      <c r="AZP46" s="6"/>
      <c r="AZQ46" s="6"/>
      <c r="AZR46" s="6"/>
      <c r="AZS46" s="6"/>
      <c r="AZT46" s="6"/>
      <c r="AZU46" s="6"/>
      <c r="AZV46" s="6"/>
      <c r="AZW46" s="6"/>
      <c r="AZX46" s="6"/>
      <c r="AZY46" s="6"/>
      <c r="AZZ46" s="6"/>
      <c r="BAA46" s="6"/>
      <c r="BAB46" s="6"/>
      <c r="BAC46" s="6"/>
      <c r="BAD46" s="6"/>
      <c r="BAE46" s="6"/>
      <c r="BAF46" s="6"/>
      <c r="BAG46" s="6"/>
      <c r="BAH46" s="6"/>
      <c r="BAI46" s="6"/>
      <c r="BAJ46" s="6"/>
      <c r="BAK46" s="6"/>
      <c r="BAL46" s="6"/>
      <c r="BAM46" s="6"/>
      <c r="BAN46" s="6"/>
      <c r="BAO46" s="6"/>
      <c r="BAP46" s="6"/>
      <c r="BAQ46" s="6"/>
      <c r="BAR46" s="6"/>
      <c r="BAS46" s="6"/>
      <c r="BAT46" s="6"/>
      <c r="BAU46" s="6"/>
      <c r="BAV46" s="6"/>
      <c r="BAW46" s="6"/>
      <c r="BAX46" s="6"/>
      <c r="BAY46" s="6"/>
      <c r="BAZ46" s="6"/>
      <c r="BBA46" s="6"/>
      <c r="BBB46" s="6"/>
      <c r="BBC46" s="6"/>
      <c r="BBD46" s="6"/>
      <c r="BBE46" s="6"/>
      <c r="BBF46" s="6"/>
      <c r="BBG46" s="6"/>
      <c r="BBH46" s="6"/>
      <c r="BBI46" s="6"/>
      <c r="BBJ46" s="6"/>
      <c r="BBK46" s="6"/>
      <c r="BBL46" s="6"/>
      <c r="BBM46" s="6"/>
      <c r="BBN46" s="6"/>
      <c r="BBO46" s="6"/>
      <c r="BBP46" s="6"/>
      <c r="BBQ46" s="6"/>
      <c r="BBR46" s="6"/>
      <c r="BBS46" s="6"/>
      <c r="BBT46" s="6"/>
      <c r="BBU46" s="6"/>
      <c r="BBV46" s="6"/>
      <c r="BBW46" s="6"/>
      <c r="BBX46" s="6"/>
      <c r="BBY46" s="6"/>
      <c r="BBZ46" s="6"/>
      <c r="BCA46" s="6"/>
      <c r="BCB46" s="6"/>
      <c r="BCC46" s="6"/>
      <c r="BCD46" s="6"/>
      <c r="BCE46" s="6"/>
      <c r="BCF46" s="6"/>
      <c r="BCG46" s="6"/>
      <c r="BCH46" s="6"/>
      <c r="BCI46" s="6"/>
      <c r="BCJ46" s="6"/>
      <c r="BCK46" s="6"/>
      <c r="BCL46" s="6"/>
      <c r="BCM46" s="6"/>
      <c r="BCN46" s="6"/>
      <c r="BCO46" s="6"/>
      <c r="BCP46" s="6"/>
      <c r="BCQ46" s="6"/>
      <c r="BCR46" s="6"/>
      <c r="BCS46" s="6"/>
      <c r="BCT46" s="6"/>
      <c r="BCU46" s="6"/>
      <c r="BCV46" s="6"/>
      <c r="BCW46" s="6"/>
      <c r="BCX46" s="6"/>
      <c r="BCY46" s="6"/>
      <c r="BCZ46" s="6"/>
      <c r="BDA46" s="6"/>
      <c r="BDB46" s="6"/>
      <c r="BDC46" s="6"/>
      <c r="BDD46" s="6"/>
      <c r="BDE46" s="6"/>
      <c r="BDF46" s="6"/>
      <c r="BDG46" s="6"/>
      <c r="BDH46" s="6"/>
      <c r="BDI46" s="6"/>
      <c r="BDJ46" s="6"/>
      <c r="BDK46" s="6"/>
      <c r="BDL46" s="6"/>
      <c r="BDM46" s="6"/>
      <c r="BDN46" s="6"/>
      <c r="BDO46" s="6"/>
      <c r="BDP46" s="6"/>
      <c r="BDQ46" s="6"/>
      <c r="BDR46" s="6"/>
      <c r="BDS46" s="6"/>
      <c r="BDT46" s="6"/>
      <c r="BDU46" s="6"/>
      <c r="BDV46" s="6"/>
      <c r="BDW46" s="6"/>
      <c r="BDX46" s="6"/>
      <c r="BDY46" s="6"/>
      <c r="BDZ46" s="6"/>
      <c r="BEA46" s="6"/>
      <c r="BEB46" s="6"/>
      <c r="BEC46" s="6"/>
      <c r="BED46" s="6"/>
      <c r="BEE46" s="6"/>
      <c r="BEF46" s="6"/>
      <c r="BEG46" s="6"/>
      <c r="BEH46" s="6"/>
      <c r="BEI46" s="6"/>
      <c r="BEJ46" s="6"/>
      <c r="BEK46" s="6"/>
      <c r="BEL46" s="6"/>
      <c r="BEM46" s="6"/>
      <c r="BEN46" s="6"/>
      <c r="BEO46" s="6"/>
      <c r="BEP46" s="6"/>
      <c r="BEQ46" s="6"/>
      <c r="BER46" s="6"/>
      <c r="BES46" s="6"/>
      <c r="BET46" s="6"/>
      <c r="BEU46" s="6"/>
      <c r="BEV46" s="6"/>
      <c r="BEW46" s="6"/>
      <c r="BEX46" s="6"/>
      <c r="BEY46" s="6"/>
      <c r="BEZ46" s="6"/>
      <c r="BFA46" s="6"/>
      <c r="BFB46" s="6"/>
      <c r="BFC46" s="6"/>
      <c r="BFD46" s="6"/>
      <c r="BFE46" s="6"/>
      <c r="BFF46" s="6"/>
      <c r="BFG46" s="6"/>
      <c r="BFH46" s="6"/>
      <c r="BFI46" s="6"/>
      <c r="BFJ46" s="6"/>
      <c r="BFK46" s="6"/>
      <c r="BFL46" s="6"/>
      <c r="BFM46" s="6"/>
      <c r="BFN46" s="6"/>
      <c r="BFO46" s="6"/>
      <c r="BFP46" s="6"/>
      <c r="BFQ46" s="6"/>
      <c r="BFR46" s="6"/>
      <c r="BFS46" s="6"/>
      <c r="BFT46" s="6"/>
      <c r="BFU46" s="6"/>
      <c r="BFV46" s="6"/>
      <c r="BFW46" s="6"/>
      <c r="BFX46" s="6"/>
      <c r="BFY46" s="6"/>
      <c r="BFZ46" s="6"/>
      <c r="BGA46" s="6"/>
      <c r="BGB46" s="6"/>
      <c r="BGC46" s="6"/>
      <c r="BGD46" s="6"/>
      <c r="BGE46" s="6"/>
      <c r="BGF46" s="6"/>
      <c r="BGG46" s="6"/>
      <c r="BGH46" s="6"/>
      <c r="BGI46" s="6"/>
      <c r="BGJ46" s="6"/>
      <c r="BGK46" s="6"/>
      <c r="BGL46" s="6"/>
      <c r="BGM46" s="6"/>
      <c r="BGN46" s="6"/>
      <c r="BGO46" s="6"/>
      <c r="BGP46" s="6"/>
      <c r="BGQ46" s="6"/>
      <c r="BGR46" s="6"/>
      <c r="BGS46" s="6"/>
      <c r="BGT46" s="6"/>
      <c r="BGU46" s="6"/>
      <c r="BGV46" s="6"/>
      <c r="BGW46" s="6"/>
      <c r="BGX46" s="6"/>
      <c r="BGY46" s="6"/>
      <c r="BGZ46" s="6"/>
      <c r="BHA46" s="6"/>
      <c r="BHB46" s="6"/>
      <c r="BHC46" s="6"/>
      <c r="BHD46" s="6"/>
      <c r="BHE46" s="6"/>
      <c r="BHF46" s="6"/>
      <c r="BHG46" s="6"/>
      <c r="BHH46" s="6"/>
      <c r="BHI46" s="6"/>
      <c r="BHJ46" s="6"/>
      <c r="BHK46" s="6"/>
      <c r="BHL46" s="6"/>
      <c r="BHM46" s="6"/>
      <c r="BHN46" s="6"/>
      <c r="BHO46" s="6"/>
      <c r="BHP46" s="6"/>
      <c r="BHQ46" s="6"/>
      <c r="BHR46" s="6"/>
      <c r="BHS46" s="6"/>
      <c r="BHT46" s="6"/>
      <c r="BHU46" s="6"/>
      <c r="BHV46" s="6"/>
      <c r="BHW46" s="6"/>
      <c r="BHX46" s="6"/>
      <c r="BHY46" s="6"/>
      <c r="BHZ46" s="6"/>
      <c r="BIA46" s="6"/>
      <c r="BIB46" s="6"/>
      <c r="BIC46" s="6"/>
      <c r="BID46" s="6"/>
      <c r="BIE46" s="6"/>
      <c r="BIF46" s="6"/>
      <c r="BIG46" s="6"/>
      <c r="BIH46" s="6"/>
      <c r="BII46" s="6"/>
      <c r="BIJ46" s="6"/>
      <c r="BIK46" s="6"/>
      <c r="BIL46" s="6"/>
      <c r="BIM46" s="6"/>
      <c r="BIN46" s="6"/>
      <c r="BIO46" s="6"/>
      <c r="BIP46" s="6"/>
      <c r="BIQ46" s="6"/>
      <c r="BIR46" s="6"/>
      <c r="BIS46" s="6"/>
      <c r="BIT46" s="6"/>
      <c r="BIU46" s="6"/>
      <c r="BIV46" s="6"/>
      <c r="BIW46" s="6"/>
      <c r="BIX46" s="6"/>
      <c r="BIY46" s="6"/>
      <c r="BIZ46" s="6"/>
      <c r="BJA46" s="6"/>
      <c r="BJB46" s="6"/>
      <c r="BJC46" s="6"/>
      <c r="BJD46" s="6"/>
      <c r="BJE46" s="6"/>
      <c r="BJF46" s="6"/>
      <c r="BJG46" s="6"/>
      <c r="BJH46" s="6"/>
      <c r="BJI46" s="6"/>
      <c r="BJJ46" s="6"/>
      <c r="BJK46" s="6"/>
      <c r="BJL46" s="6"/>
      <c r="BJM46" s="6"/>
      <c r="BJN46" s="6"/>
      <c r="BJO46" s="6"/>
      <c r="BJP46" s="6"/>
      <c r="BJQ46" s="6"/>
      <c r="BJR46" s="6"/>
      <c r="BJS46" s="6"/>
      <c r="BJT46" s="6"/>
      <c r="BJU46" s="6"/>
      <c r="BJV46" s="6"/>
      <c r="BJW46" s="6"/>
      <c r="BJX46" s="6"/>
      <c r="BJY46" s="6"/>
      <c r="BJZ46" s="6"/>
      <c r="BKA46" s="6"/>
      <c r="BKB46" s="6"/>
      <c r="BKC46" s="6"/>
      <c r="BKD46" s="6"/>
      <c r="BKE46" s="6"/>
      <c r="BKF46" s="6"/>
      <c r="BKG46" s="6"/>
      <c r="BKH46" s="6"/>
      <c r="BKI46" s="6"/>
      <c r="BKJ46" s="6"/>
      <c r="BKK46" s="6"/>
      <c r="BKL46" s="6"/>
      <c r="BKM46" s="6"/>
      <c r="BKN46" s="6"/>
      <c r="BKO46" s="6"/>
      <c r="BKP46" s="6"/>
      <c r="BKQ46" s="6"/>
      <c r="BKR46" s="6"/>
      <c r="BKS46" s="6"/>
      <c r="BKT46" s="6"/>
      <c r="BKU46" s="6"/>
      <c r="BKV46" s="6"/>
      <c r="BKW46" s="6"/>
      <c r="BKX46" s="6"/>
      <c r="BKY46" s="6"/>
      <c r="BKZ46" s="6"/>
      <c r="BLA46" s="6"/>
      <c r="BLB46" s="6"/>
      <c r="BLC46" s="6"/>
      <c r="BLD46" s="6"/>
      <c r="BLE46" s="6"/>
      <c r="BLF46" s="6"/>
      <c r="BLG46" s="6"/>
      <c r="BLH46" s="6"/>
      <c r="BLI46" s="6"/>
      <c r="BLJ46" s="6"/>
      <c r="BLK46" s="6"/>
      <c r="BLL46" s="6"/>
      <c r="BLM46" s="6"/>
      <c r="BLN46" s="6"/>
      <c r="BLO46" s="6"/>
      <c r="BLP46" s="6"/>
      <c r="BLQ46" s="6"/>
      <c r="BLR46" s="6"/>
      <c r="BLS46" s="6"/>
      <c r="BLT46" s="6"/>
      <c r="BLU46" s="6"/>
      <c r="BLV46" s="6"/>
      <c r="BLW46" s="6"/>
      <c r="BLX46" s="6"/>
      <c r="BLY46" s="6"/>
      <c r="BLZ46" s="6"/>
      <c r="BMA46" s="6"/>
      <c r="BMB46" s="6"/>
      <c r="BMC46" s="6"/>
      <c r="BMD46" s="6"/>
      <c r="BME46" s="6"/>
      <c r="BMF46" s="6"/>
      <c r="BMG46" s="6"/>
      <c r="BMH46" s="6"/>
      <c r="BMI46" s="6"/>
      <c r="BMJ46" s="6"/>
      <c r="BMK46" s="6"/>
      <c r="BML46" s="6"/>
      <c r="BMM46" s="6"/>
      <c r="BMN46" s="6"/>
      <c r="BMO46" s="6"/>
      <c r="BMP46" s="6"/>
      <c r="BMQ46" s="6"/>
      <c r="BMR46" s="6"/>
      <c r="BMS46" s="6"/>
      <c r="BMT46" s="6"/>
      <c r="BMU46" s="6"/>
      <c r="BMV46" s="6"/>
      <c r="BMW46" s="6"/>
      <c r="BMX46" s="6"/>
      <c r="BMY46" s="6"/>
      <c r="BMZ46" s="6"/>
      <c r="BNA46" s="6"/>
      <c r="BNB46" s="6"/>
      <c r="BNC46" s="6"/>
      <c r="BND46" s="6"/>
      <c r="BNE46" s="6"/>
      <c r="BNF46" s="6"/>
      <c r="BNG46" s="6"/>
      <c r="BNH46" s="6"/>
      <c r="BNI46" s="6"/>
      <c r="BNJ46" s="6"/>
      <c r="BNK46" s="6"/>
      <c r="BNL46" s="6"/>
      <c r="BNM46" s="6"/>
      <c r="BNN46" s="6"/>
      <c r="BNO46" s="6"/>
      <c r="BNP46" s="6"/>
      <c r="BNQ46" s="6"/>
      <c r="BNR46" s="6"/>
      <c r="BNS46" s="6"/>
      <c r="BNT46" s="6"/>
      <c r="BNU46" s="6"/>
      <c r="BNV46" s="6"/>
      <c r="BNW46" s="6"/>
      <c r="BNX46" s="6"/>
      <c r="BNY46" s="6"/>
      <c r="BNZ46" s="6"/>
      <c r="BOA46" s="6"/>
      <c r="BOB46" s="6"/>
      <c r="BOC46" s="6"/>
      <c r="BOD46" s="6"/>
      <c r="BOE46" s="6"/>
      <c r="BOF46" s="6"/>
      <c r="BOG46" s="6"/>
      <c r="BOH46" s="6"/>
      <c r="BOI46" s="6"/>
      <c r="BOJ46" s="6"/>
      <c r="BOK46" s="6"/>
      <c r="BOL46" s="6"/>
      <c r="BOM46" s="6"/>
      <c r="BON46" s="6"/>
      <c r="BOO46" s="6"/>
      <c r="BOP46" s="6"/>
      <c r="BOQ46" s="6"/>
      <c r="BOR46" s="6"/>
      <c r="BOS46" s="6"/>
      <c r="BOT46" s="6"/>
      <c r="BOU46" s="6"/>
      <c r="BOV46" s="6"/>
      <c r="BOW46" s="6"/>
      <c r="BOX46" s="6"/>
      <c r="BOY46" s="6"/>
      <c r="BOZ46" s="6"/>
      <c r="BPA46" s="6"/>
      <c r="BPB46" s="6"/>
      <c r="BPC46" s="6"/>
      <c r="BPD46" s="6"/>
      <c r="BPE46" s="6"/>
      <c r="BPF46" s="6"/>
      <c r="BPG46" s="6"/>
      <c r="BPH46" s="6"/>
      <c r="BPI46" s="6"/>
      <c r="BPJ46" s="6"/>
      <c r="BPK46" s="6"/>
      <c r="BPL46" s="6"/>
      <c r="BPM46" s="6"/>
      <c r="BPN46" s="6"/>
      <c r="BPO46" s="6"/>
      <c r="BPP46" s="6"/>
      <c r="BPQ46" s="6"/>
      <c r="BPR46" s="6"/>
      <c r="BPS46" s="6"/>
      <c r="BPT46" s="6"/>
      <c r="BPU46" s="6"/>
      <c r="BPV46" s="6"/>
      <c r="BPW46" s="6"/>
      <c r="BPX46" s="6"/>
      <c r="BPY46" s="6"/>
      <c r="BPZ46" s="6"/>
      <c r="BQA46" s="6"/>
      <c r="BQB46" s="6"/>
      <c r="BQC46" s="6"/>
      <c r="BQD46" s="6"/>
      <c r="BQE46" s="6"/>
      <c r="BQF46" s="6"/>
      <c r="BQG46" s="6"/>
      <c r="BQH46" s="6"/>
      <c r="BQI46" s="6"/>
      <c r="BQJ46" s="6"/>
      <c r="BQK46" s="6"/>
      <c r="BQL46" s="6"/>
      <c r="BQM46" s="6"/>
      <c r="BQN46" s="6"/>
      <c r="BQO46" s="6"/>
      <c r="BQP46" s="6"/>
      <c r="BQQ46" s="6"/>
      <c r="BQR46" s="6"/>
      <c r="BQS46" s="6"/>
      <c r="BQT46" s="6"/>
      <c r="BQU46" s="6"/>
      <c r="BQV46" s="6"/>
      <c r="BQW46" s="6"/>
      <c r="BQX46" s="6"/>
      <c r="BQY46" s="6"/>
      <c r="BQZ46" s="6"/>
      <c r="BRA46" s="6"/>
      <c r="BRB46" s="6"/>
      <c r="BRC46" s="6"/>
      <c r="BRD46" s="6"/>
      <c r="BRE46" s="6"/>
      <c r="BRF46" s="6"/>
      <c r="BRG46" s="6"/>
      <c r="BRH46" s="6"/>
      <c r="BRI46" s="6"/>
      <c r="BRJ46" s="6"/>
      <c r="BRK46" s="6"/>
      <c r="BRL46" s="6"/>
      <c r="BRM46" s="6"/>
      <c r="BRN46" s="6"/>
      <c r="BRO46" s="6"/>
      <c r="BRP46" s="6"/>
      <c r="BRQ46" s="6"/>
      <c r="BRR46" s="6"/>
      <c r="BRS46" s="6"/>
      <c r="BRT46" s="6"/>
      <c r="BRU46" s="6"/>
      <c r="BRV46" s="6"/>
      <c r="BRW46" s="6"/>
      <c r="BRX46" s="6"/>
      <c r="BRY46" s="6"/>
      <c r="BRZ46" s="6"/>
      <c r="BSA46" s="6"/>
      <c r="BSB46" s="6"/>
      <c r="BSC46" s="6"/>
      <c r="BSD46" s="6"/>
      <c r="BSE46" s="6"/>
      <c r="BSF46" s="6"/>
      <c r="BSG46" s="6"/>
      <c r="BSH46" s="6"/>
      <c r="BSI46" s="6"/>
      <c r="BSJ46" s="6"/>
      <c r="BSK46" s="6"/>
      <c r="BSL46" s="6"/>
      <c r="BSM46" s="6"/>
      <c r="BSN46" s="6"/>
      <c r="BSO46" s="6"/>
      <c r="BSP46" s="6"/>
      <c r="BSQ46" s="6"/>
      <c r="BSR46" s="6"/>
      <c r="BSS46" s="6"/>
      <c r="BST46" s="6"/>
      <c r="BSU46" s="6"/>
      <c r="BSV46" s="6"/>
      <c r="BSW46" s="6"/>
      <c r="BSX46" s="6"/>
      <c r="BSY46" s="6"/>
      <c r="BSZ46" s="6"/>
      <c r="BTA46" s="6"/>
      <c r="BTB46" s="6"/>
      <c r="BTC46" s="6"/>
      <c r="BTD46" s="6"/>
      <c r="BTE46" s="6"/>
      <c r="BTF46" s="6"/>
      <c r="BTG46" s="6"/>
      <c r="BTH46" s="6"/>
      <c r="BTI46" s="6"/>
      <c r="BTJ46" s="6"/>
      <c r="BTK46" s="6"/>
      <c r="BTL46" s="6"/>
      <c r="BTM46" s="6"/>
      <c r="BTN46" s="6"/>
      <c r="BTO46" s="6"/>
      <c r="BTP46" s="6"/>
      <c r="BTQ46" s="6"/>
      <c r="BTR46" s="6"/>
      <c r="BTS46" s="6"/>
      <c r="BTT46" s="6"/>
      <c r="BTU46" s="6"/>
      <c r="BTV46" s="6"/>
      <c r="BTW46" s="6"/>
      <c r="BTX46" s="6"/>
      <c r="BTY46" s="6"/>
      <c r="BTZ46" s="6"/>
      <c r="BUA46" s="6"/>
      <c r="BUB46" s="6"/>
      <c r="BUC46" s="6"/>
      <c r="BUD46" s="6"/>
      <c r="BUE46" s="6"/>
      <c r="BUF46" s="6"/>
      <c r="BUG46" s="6"/>
      <c r="BUH46" s="6"/>
      <c r="BUI46" s="6"/>
      <c r="BUJ46" s="6"/>
      <c r="BUK46" s="6"/>
      <c r="BUL46" s="6"/>
      <c r="BUM46" s="6"/>
      <c r="BUN46" s="6"/>
      <c r="BUO46" s="6"/>
      <c r="BUP46" s="6"/>
      <c r="BUQ46" s="6"/>
      <c r="BUR46" s="6"/>
      <c r="BUS46" s="6"/>
      <c r="BUT46" s="6"/>
      <c r="BUU46" s="6"/>
      <c r="BUV46" s="6"/>
      <c r="BUW46" s="6"/>
      <c r="BUX46" s="6"/>
      <c r="BUY46" s="6"/>
      <c r="BUZ46" s="6"/>
      <c r="BVA46" s="6"/>
      <c r="BVB46" s="6"/>
      <c r="BVC46" s="6"/>
      <c r="BVD46" s="6"/>
      <c r="BVE46" s="6"/>
      <c r="BVF46" s="6"/>
      <c r="BVG46" s="6"/>
      <c r="BVH46" s="6"/>
      <c r="BVI46" s="6"/>
      <c r="BVJ46" s="6"/>
      <c r="BVK46" s="6"/>
      <c r="BVL46" s="6"/>
      <c r="BVM46" s="6"/>
      <c r="BVN46" s="6"/>
      <c r="BVO46" s="6"/>
      <c r="BVP46" s="6"/>
      <c r="BVQ46" s="6"/>
      <c r="BVR46" s="6"/>
      <c r="BVS46" s="6"/>
      <c r="BVT46" s="6"/>
      <c r="BVU46" s="6"/>
      <c r="BVV46" s="6"/>
      <c r="BVW46" s="6"/>
      <c r="BVX46" s="6"/>
      <c r="BVY46" s="6"/>
      <c r="BVZ46" s="6"/>
      <c r="BWA46" s="6"/>
      <c r="BWB46" s="6"/>
      <c r="BWC46" s="6"/>
      <c r="BWD46" s="6"/>
      <c r="BWE46" s="6"/>
      <c r="BWF46" s="6"/>
      <c r="BWG46" s="6"/>
      <c r="BWH46" s="6"/>
      <c r="BWI46" s="6"/>
      <c r="BWJ46" s="6"/>
      <c r="BWK46" s="6"/>
      <c r="BWL46" s="6"/>
      <c r="BWM46" s="6"/>
      <c r="BWN46" s="6"/>
      <c r="BWO46" s="6"/>
      <c r="BWP46" s="6"/>
      <c r="BWQ46" s="6"/>
      <c r="BWR46" s="6"/>
      <c r="BWS46" s="6"/>
      <c r="BWT46" s="6"/>
      <c r="BWU46" s="6"/>
      <c r="BWV46" s="6"/>
      <c r="BWW46" s="6"/>
      <c r="BWX46" s="6"/>
      <c r="BWY46" s="6"/>
      <c r="BWZ46" s="6"/>
      <c r="BXA46" s="6"/>
      <c r="BXB46" s="6"/>
      <c r="BXC46" s="6"/>
      <c r="BXD46" s="6"/>
      <c r="BXE46" s="6"/>
      <c r="BXF46" s="6"/>
      <c r="BXG46" s="6"/>
      <c r="BXH46" s="6"/>
      <c r="BXI46" s="6"/>
      <c r="BXJ46" s="6"/>
      <c r="BXK46" s="6"/>
      <c r="BXL46" s="6"/>
      <c r="BXM46" s="6"/>
      <c r="BXN46" s="6"/>
      <c r="BXO46" s="6"/>
      <c r="BXP46" s="6"/>
      <c r="BXQ46" s="6"/>
      <c r="BXR46" s="6"/>
      <c r="BXS46" s="6"/>
      <c r="BXT46" s="6"/>
      <c r="BXU46" s="6"/>
      <c r="BXV46" s="6"/>
      <c r="BXW46" s="6"/>
      <c r="BXX46" s="6"/>
      <c r="BXY46" s="6"/>
      <c r="BXZ46" s="6"/>
      <c r="BYA46" s="6"/>
      <c r="BYB46" s="6"/>
      <c r="BYC46" s="6"/>
      <c r="BYD46" s="6"/>
      <c r="BYE46" s="6"/>
      <c r="BYF46" s="6"/>
      <c r="BYG46" s="6"/>
      <c r="BYH46" s="6"/>
      <c r="BYI46" s="6"/>
      <c r="BYJ46" s="6"/>
      <c r="BYK46" s="6"/>
      <c r="BYL46" s="6"/>
      <c r="BYM46" s="6"/>
      <c r="BYN46" s="6"/>
      <c r="BYO46" s="6"/>
      <c r="BYP46" s="6"/>
      <c r="BYQ46" s="6"/>
      <c r="BYR46" s="6"/>
      <c r="BYS46" s="6"/>
      <c r="BYT46" s="6"/>
      <c r="BYU46" s="6"/>
      <c r="BYV46" s="6"/>
      <c r="BYW46" s="6"/>
      <c r="BYX46" s="6"/>
      <c r="BYY46" s="6"/>
      <c r="BYZ46" s="6"/>
      <c r="BZA46" s="6"/>
      <c r="BZB46" s="6"/>
      <c r="BZC46" s="6"/>
      <c r="BZD46" s="6"/>
      <c r="BZE46" s="6"/>
      <c r="BZF46" s="6"/>
      <c r="BZG46" s="6"/>
      <c r="BZH46" s="6"/>
      <c r="BZI46" s="6"/>
      <c r="BZJ46" s="6"/>
      <c r="BZK46" s="6"/>
      <c r="BZL46" s="6"/>
      <c r="BZM46" s="6"/>
      <c r="BZN46" s="6"/>
      <c r="BZO46" s="6"/>
      <c r="BZP46" s="6"/>
      <c r="BZQ46" s="6"/>
      <c r="BZR46" s="6"/>
      <c r="BZS46" s="6"/>
      <c r="BZT46" s="6"/>
      <c r="BZU46" s="6"/>
      <c r="BZV46" s="6"/>
      <c r="BZW46" s="6"/>
      <c r="BZX46" s="6"/>
      <c r="BZY46" s="6"/>
      <c r="BZZ46" s="6"/>
      <c r="CAA46" s="6"/>
      <c r="CAB46" s="6"/>
      <c r="CAC46" s="6"/>
      <c r="CAD46" s="6"/>
      <c r="CAE46" s="6"/>
      <c r="CAF46" s="6"/>
      <c r="CAG46" s="6"/>
      <c r="CAH46" s="6"/>
      <c r="CAI46" s="6"/>
      <c r="CAJ46" s="6"/>
      <c r="CAK46" s="6"/>
      <c r="CAL46" s="6"/>
      <c r="CAM46" s="6"/>
      <c r="CAN46" s="6"/>
      <c r="CAO46" s="6"/>
      <c r="CAP46" s="6"/>
      <c r="CAQ46" s="6"/>
      <c r="CAR46" s="6"/>
      <c r="CAS46" s="6"/>
      <c r="CAT46" s="6"/>
      <c r="CAU46" s="6"/>
      <c r="CAV46" s="6"/>
      <c r="CAW46" s="6"/>
      <c r="CAX46" s="6"/>
      <c r="CAY46" s="6"/>
      <c r="CAZ46" s="6"/>
      <c r="CBA46" s="6"/>
      <c r="CBB46" s="6"/>
      <c r="CBC46" s="6"/>
      <c r="CBD46" s="6"/>
      <c r="CBE46" s="6"/>
      <c r="CBF46" s="6"/>
      <c r="CBG46" s="6"/>
      <c r="CBH46" s="6"/>
      <c r="CBI46" s="6"/>
      <c r="CBJ46" s="6"/>
      <c r="CBK46" s="6"/>
      <c r="CBL46" s="6"/>
      <c r="CBM46" s="6"/>
      <c r="CBN46" s="6"/>
      <c r="CBO46" s="6"/>
      <c r="CBP46" s="6"/>
      <c r="CBQ46" s="6"/>
      <c r="CBR46" s="6"/>
      <c r="CBS46" s="6"/>
      <c r="CBT46" s="6"/>
      <c r="CBU46" s="6"/>
      <c r="CBV46" s="6"/>
      <c r="CBW46" s="6"/>
      <c r="CBX46" s="6"/>
      <c r="CBY46" s="6"/>
      <c r="CBZ46" s="6"/>
      <c r="CCA46" s="6"/>
      <c r="CCB46" s="6"/>
      <c r="CCC46" s="6"/>
      <c r="CCD46" s="6"/>
      <c r="CCE46" s="6"/>
      <c r="CCF46" s="6"/>
      <c r="CCG46" s="6"/>
      <c r="CCH46" s="6"/>
      <c r="CCI46" s="6"/>
      <c r="CCJ46" s="6"/>
      <c r="CCK46" s="6"/>
      <c r="CCL46" s="6"/>
      <c r="CCM46" s="6"/>
      <c r="CCN46" s="6"/>
      <c r="CCO46" s="6"/>
      <c r="CCP46" s="6"/>
      <c r="CCQ46" s="6"/>
      <c r="CCR46" s="6"/>
      <c r="CCS46" s="6"/>
      <c r="CCT46" s="6"/>
      <c r="CCU46" s="6"/>
      <c r="CCV46" s="6"/>
      <c r="CCW46" s="6"/>
      <c r="CCX46" s="6"/>
      <c r="CCY46" s="6"/>
      <c r="CCZ46" s="6"/>
      <c r="CDA46" s="6"/>
      <c r="CDB46" s="6"/>
      <c r="CDC46" s="6"/>
      <c r="CDD46" s="6"/>
      <c r="CDE46" s="6"/>
      <c r="CDF46" s="6"/>
      <c r="CDG46" s="6"/>
      <c r="CDH46" s="6"/>
      <c r="CDI46" s="6"/>
      <c r="CDJ46" s="6"/>
      <c r="CDK46" s="6"/>
      <c r="CDL46" s="6"/>
      <c r="CDM46" s="6"/>
      <c r="CDN46" s="6"/>
      <c r="CDO46" s="6"/>
      <c r="CDP46" s="6"/>
      <c r="CDQ46" s="6"/>
      <c r="CDR46" s="6"/>
      <c r="CDS46" s="6"/>
      <c r="CDT46" s="6"/>
      <c r="CDU46" s="6"/>
      <c r="CDV46" s="6"/>
      <c r="CDW46" s="6"/>
      <c r="CDX46" s="6"/>
      <c r="CDY46" s="6"/>
      <c r="CDZ46" s="6"/>
      <c r="CEA46" s="6"/>
      <c r="CEB46" s="6"/>
      <c r="CEC46" s="6"/>
      <c r="CED46" s="6"/>
      <c r="CEE46" s="6"/>
      <c r="CEF46" s="6"/>
      <c r="CEG46" s="6"/>
      <c r="CEH46" s="6"/>
      <c r="CEI46" s="6"/>
      <c r="CEJ46" s="6"/>
      <c r="CEK46" s="6"/>
      <c r="CEL46" s="6"/>
      <c r="CEM46" s="6"/>
      <c r="CEN46" s="6"/>
      <c r="CEO46" s="6"/>
      <c r="CEP46" s="6"/>
      <c r="CEQ46" s="6"/>
      <c r="CER46" s="6"/>
      <c r="CES46" s="6"/>
      <c r="CET46" s="6"/>
      <c r="CEU46" s="6"/>
      <c r="CEV46" s="6"/>
      <c r="CEW46" s="6"/>
      <c r="CEX46" s="6"/>
      <c r="CEY46" s="6"/>
      <c r="CEZ46" s="6"/>
      <c r="CFA46" s="6"/>
      <c r="CFB46" s="6"/>
      <c r="CFC46" s="6"/>
      <c r="CFD46" s="6"/>
      <c r="CFE46" s="6"/>
      <c r="CFF46" s="6"/>
      <c r="CFG46" s="6"/>
      <c r="CFH46" s="6"/>
      <c r="CFI46" s="6"/>
      <c r="CFJ46" s="6"/>
      <c r="CFK46" s="6"/>
      <c r="CFL46" s="6"/>
      <c r="CFM46" s="6"/>
      <c r="CFN46" s="6"/>
      <c r="CFO46" s="6"/>
      <c r="CFP46" s="6"/>
      <c r="CFQ46" s="6"/>
      <c r="CFR46" s="6"/>
      <c r="CFS46" s="6"/>
      <c r="CFT46" s="6"/>
      <c r="CFU46" s="6"/>
      <c r="CFV46" s="6"/>
      <c r="CFW46" s="6"/>
      <c r="CFX46" s="6"/>
      <c r="CFY46" s="6"/>
      <c r="CFZ46" s="6"/>
      <c r="CGA46" s="6"/>
      <c r="CGB46" s="6"/>
      <c r="CGC46" s="6"/>
      <c r="CGD46" s="6"/>
      <c r="CGE46" s="6"/>
      <c r="CGF46" s="6"/>
      <c r="CGG46" s="6"/>
      <c r="CGH46" s="6"/>
      <c r="CGI46" s="6"/>
      <c r="CGJ46" s="6"/>
      <c r="CGK46" s="6"/>
      <c r="CGL46" s="6"/>
      <c r="CGM46" s="6"/>
      <c r="CGN46" s="6"/>
      <c r="CGO46" s="6"/>
      <c r="CGP46" s="6"/>
      <c r="CGQ46" s="6"/>
      <c r="CGR46" s="6"/>
      <c r="CGS46" s="6"/>
      <c r="CGT46" s="6"/>
      <c r="CGU46" s="6"/>
      <c r="CGV46" s="6"/>
      <c r="CGW46" s="6"/>
      <c r="CGX46" s="6"/>
      <c r="CGY46" s="6"/>
      <c r="CGZ46" s="6"/>
      <c r="CHA46" s="6"/>
      <c r="CHB46" s="6"/>
      <c r="CHC46" s="6"/>
      <c r="CHD46" s="6"/>
      <c r="CHE46" s="6"/>
      <c r="CHF46" s="6"/>
      <c r="CHG46" s="6"/>
      <c r="CHH46" s="6"/>
      <c r="CHI46" s="6"/>
      <c r="CHJ46" s="6"/>
      <c r="CHK46" s="6"/>
      <c r="CHL46" s="6"/>
      <c r="CHM46" s="6"/>
      <c r="CHN46" s="6"/>
      <c r="CHO46" s="6"/>
      <c r="CHP46" s="6"/>
      <c r="CHQ46" s="6"/>
      <c r="CHR46" s="6"/>
      <c r="CHS46" s="6"/>
      <c r="CHT46" s="6"/>
      <c r="CHU46" s="6"/>
      <c r="CHV46" s="6"/>
      <c r="CHW46" s="6"/>
      <c r="CHX46" s="6"/>
      <c r="CHY46" s="6"/>
      <c r="CHZ46" s="6"/>
      <c r="CIA46" s="6"/>
      <c r="CIB46" s="6"/>
      <c r="CIC46" s="6"/>
      <c r="CID46" s="6"/>
      <c r="CIE46" s="6"/>
      <c r="CIF46" s="6"/>
      <c r="CIG46" s="6"/>
      <c r="CIH46" s="6"/>
      <c r="CII46" s="6"/>
      <c r="CIJ46" s="6"/>
      <c r="CIK46" s="6"/>
      <c r="CIL46" s="6"/>
      <c r="CIM46" s="6"/>
      <c r="CIN46" s="6"/>
      <c r="CIO46" s="6"/>
      <c r="CIP46" s="6"/>
      <c r="CIQ46" s="6"/>
      <c r="CIR46" s="6"/>
      <c r="CIS46" s="6"/>
      <c r="CIT46" s="6"/>
      <c r="CIU46" s="6"/>
      <c r="CIV46" s="6"/>
      <c r="CIW46" s="6"/>
      <c r="CIX46" s="6"/>
      <c r="CIY46" s="6"/>
      <c r="CIZ46" s="6"/>
      <c r="CJA46" s="6"/>
      <c r="CJB46" s="6"/>
      <c r="CJC46" s="6"/>
      <c r="CJD46" s="6"/>
      <c r="CJE46" s="6"/>
      <c r="CJF46" s="6"/>
      <c r="CJG46" s="6"/>
      <c r="CJH46" s="6"/>
      <c r="CJI46" s="6"/>
      <c r="CJJ46" s="6"/>
      <c r="CJK46" s="6"/>
      <c r="CJL46" s="6"/>
      <c r="CJM46" s="6"/>
      <c r="CJN46" s="6"/>
      <c r="CJO46" s="6"/>
      <c r="CJP46" s="6"/>
      <c r="CJQ46" s="6"/>
      <c r="CJR46" s="6"/>
      <c r="CJS46" s="6"/>
      <c r="CJT46" s="6"/>
      <c r="CJU46" s="6"/>
      <c r="CJV46" s="6"/>
      <c r="CJW46" s="6"/>
      <c r="CJX46" s="6"/>
      <c r="CJY46" s="6"/>
      <c r="CJZ46" s="6"/>
      <c r="CKA46" s="6"/>
      <c r="CKB46" s="6"/>
      <c r="CKC46" s="6"/>
      <c r="CKD46" s="6"/>
      <c r="CKE46" s="6"/>
      <c r="CKF46" s="6"/>
      <c r="CKG46" s="6"/>
      <c r="CKH46" s="6"/>
      <c r="CKI46" s="6"/>
      <c r="CKJ46" s="6"/>
      <c r="CKK46" s="6"/>
      <c r="CKL46" s="6"/>
      <c r="CKM46" s="6"/>
      <c r="CKN46" s="6"/>
      <c r="CKO46" s="6"/>
      <c r="CKP46" s="6"/>
      <c r="CKQ46" s="6"/>
      <c r="CKR46" s="6"/>
      <c r="CKS46" s="6"/>
      <c r="CKT46" s="6"/>
      <c r="CKU46" s="6"/>
      <c r="CKV46" s="6"/>
      <c r="CKW46" s="6"/>
      <c r="CKX46" s="6"/>
      <c r="CKY46" s="6"/>
      <c r="CKZ46" s="6"/>
      <c r="CLA46" s="6"/>
      <c r="CLB46" s="6"/>
      <c r="CLC46" s="6"/>
      <c r="CLD46" s="6"/>
      <c r="CLE46" s="6"/>
      <c r="CLF46" s="6"/>
      <c r="CLG46" s="6"/>
      <c r="CLH46" s="6"/>
      <c r="CLI46" s="6"/>
      <c r="CLJ46" s="6"/>
      <c r="CLK46" s="6"/>
      <c r="CLL46" s="6"/>
      <c r="CLM46" s="6"/>
      <c r="CLN46" s="6"/>
      <c r="CLO46" s="6"/>
      <c r="CLP46" s="6"/>
      <c r="CLQ46" s="6"/>
      <c r="CLR46" s="6"/>
      <c r="CLS46" s="6"/>
      <c r="CLT46" s="6"/>
      <c r="CLU46" s="6"/>
      <c r="CLV46" s="6"/>
      <c r="CLW46" s="6"/>
      <c r="CLX46" s="6"/>
      <c r="CLY46" s="6"/>
      <c r="CLZ46" s="6"/>
      <c r="CMA46" s="6"/>
      <c r="CMB46" s="6"/>
      <c r="CMC46" s="6"/>
      <c r="CMD46" s="6"/>
      <c r="CME46" s="6"/>
      <c r="CMF46" s="6"/>
      <c r="CMG46" s="6"/>
      <c r="CMH46" s="6"/>
      <c r="CMI46" s="6"/>
      <c r="CMJ46" s="6"/>
      <c r="CMK46" s="6"/>
      <c r="CML46" s="6"/>
      <c r="CMM46" s="6"/>
      <c r="CMN46" s="6"/>
      <c r="CMO46" s="6"/>
      <c r="CMP46" s="6"/>
      <c r="CMQ46" s="6"/>
      <c r="CMR46" s="6"/>
      <c r="CMS46" s="6"/>
      <c r="CMT46" s="6"/>
      <c r="CMU46" s="6"/>
      <c r="CMV46" s="6"/>
      <c r="CMW46" s="6"/>
      <c r="CMX46" s="6"/>
      <c r="CMY46" s="6"/>
      <c r="CMZ46" s="6"/>
      <c r="CNA46" s="6"/>
      <c r="CNB46" s="6"/>
      <c r="CNC46" s="6"/>
      <c r="CND46" s="6"/>
      <c r="CNE46" s="6"/>
      <c r="CNF46" s="6"/>
      <c r="CNG46" s="6"/>
      <c r="CNH46" s="6"/>
      <c r="CNI46" s="6"/>
      <c r="CNJ46" s="6"/>
      <c r="CNK46" s="6"/>
      <c r="CNL46" s="6"/>
      <c r="CNM46" s="6"/>
      <c r="CNN46" s="6"/>
      <c r="CNO46" s="6"/>
      <c r="CNP46" s="6"/>
      <c r="CNQ46" s="6"/>
      <c r="CNR46" s="6"/>
      <c r="CNS46" s="6"/>
      <c r="CNT46" s="6"/>
      <c r="CNU46" s="6"/>
      <c r="CNV46" s="6"/>
      <c r="CNW46" s="6"/>
      <c r="CNX46" s="6"/>
      <c r="CNY46" s="6"/>
      <c r="CNZ46" s="6"/>
      <c r="COA46" s="6"/>
      <c r="COB46" s="6"/>
      <c r="COC46" s="6"/>
      <c r="COD46" s="6"/>
      <c r="COE46" s="6"/>
      <c r="COF46" s="6"/>
      <c r="COG46" s="6"/>
      <c r="COH46" s="6"/>
      <c r="COI46" s="6"/>
      <c r="COJ46" s="6"/>
      <c r="COK46" s="6"/>
      <c r="COL46" s="6"/>
      <c r="COM46" s="6"/>
      <c r="CON46" s="6"/>
      <c r="COO46" s="6"/>
      <c r="COP46" s="6"/>
      <c r="COQ46" s="6"/>
      <c r="COR46" s="6"/>
      <c r="COS46" s="6"/>
      <c r="COT46" s="6"/>
      <c r="COU46" s="6"/>
      <c r="COV46" s="6"/>
      <c r="COW46" s="6"/>
      <c r="COX46" s="6"/>
      <c r="COY46" s="6"/>
      <c r="COZ46" s="6"/>
      <c r="CPA46" s="6"/>
      <c r="CPB46" s="6"/>
      <c r="CPC46" s="6"/>
      <c r="CPD46" s="6"/>
      <c r="CPE46" s="6"/>
      <c r="CPF46" s="6"/>
      <c r="CPG46" s="6"/>
      <c r="CPH46" s="6"/>
      <c r="CPI46" s="6"/>
      <c r="CPJ46" s="6"/>
      <c r="CPK46" s="6"/>
      <c r="CPL46" s="6"/>
      <c r="CPM46" s="6"/>
      <c r="CPN46" s="6"/>
      <c r="CPO46" s="6"/>
      <c r="CPP46" s="6"/>
      <c r="CPQ46" s="6"/>
      <c r="CPR46" s="6"/>
      <c r="CPS46" s="6"/>
      <c r="CPT46" s="6"/>
      <c r="CPU46" s="6"/>
      <c r="CPV46" s="6"/>
      <c r="CPW46" s="6"/>
      <c r="CPX46" s="6"/>
      <c r="CPY46" s="6"/>
      <c r="CPZ46" s="6"/>
      <c r="CQA46" s="6"/>
      <c r="CQB46" s="6"/>
      <c r="CQC46" s="6"/>
      <c r="CQD46" s="6"/>
      <c r="CQE46" s="6"/>
      <c r="CQF46" s="6"/>
      <c r="CQG46" s="6"/>
      <c r="CQH46" s="6"/>
      <c r="CQI46" s="6"/>
      <c r="CQJ46" s="6"/>
      <c r="CQK46" s="6"/>
      <c r="CQL46" s="6"/>
      <c r="CQM46" s="6"/>
      <c r="CQN46" s="6"/>
      <c r="CQO46" s="6"/>
      <c r="CQP46" s="6"/>
      <c r="CQQ46" s="6"/>
      <c r="CQR46" s="6"/>
      <c r="CQS46" s="6"/>
      <c r="CQT46" s="6"/>
      <c r="CQU46" s="6"/>
      <c r="CQV46" s="6"/>
      <c r="CQW46" s="6"/>
      <c r="CQX46" s="6"/>
      <c r="CQY46" s="6"/>
      <c r="CQZ46" s="6"/>
      <c r="CRA46" s="6"/>
      <c r="CRB46" s="6"/>
      <c r="CRC46" s="6"/>
      <c r="CRD46" s="6"/>
      <c r="CRE46" s="6"/>
      <c r="CRF46" s="6"/>
      <c r="CRG46" s="6"/>
      <c r="CRH46" s="6"/>
      <c r="CRI46" s="6"/>
      <c r="CRJ46" s="6"/>
      <c r="CRK46" s="6"/>
      <c r="CRL46" s="6"/>
      <c r="CRM46" s="6"/>
      <c r="CRN46" s="6"/>
      <c r="CRO46" s="6"/>
      <c r="CRP46" s="6"/>
      <c r="CRQ46" s="6"/>
      <c r="CRR46" s="6"/>
      <c r="CRS46" s="6"/>
      <c r="CRT46" s="6"/>
      <c r="CRU46" s="6"/>
      <c r="CRV46" s="6"/>
      <c r="CRW46" s="6"/>
      <c r="CRX46" s="6"/>
      <c r="CRY46" s="6"/>
      <c r="CRZ46" s="6"/>
      <c r="CSA46" s="6"/>
      <c r="CSB46" s="6"/>
      <c r="CSC46" s="6"/>
      <c r="CSD46" s="6"/>
      <c r="CSE46" s="6"/>
      <c r="CSF46" s="6"/>
      <c r="CSG46" s="6"/>
      <c r="CSH46" s="6"/>
      <c r="CSI46" s="6"/>
      <c r="CSJ46" s="6"/>
      <c r="CSK46" s="6"/>
      <c r="CSL46" s="6"/>
      <c r="CSM46" s="6"/>
      <c r="CSN46" s="6"/>
      <c r="CSO46" s="6"/>
      <c r="CSP46" s="6"/>
      <c r="CSQ46" s="6"/>
      <c r="CSR46" s="6"/>
      <c r="CSS46" s="6"/>
      <c r="CST46" s="6"/>
      <c r="CSU46" s="6"/>
      <c r="CSV46" s="6"/>
      <c r="CSW46" s="6"/>
      <c r="CSX46" s="6"/>
      <c r="CSY46" s="6"/>
      <c r="CSZ46" s="6"/>
      <c r="CTA46" s="6"/>
      <c r="CTB46" s="6"/>
      <c r="CTC46" s="6"/>
      <c r="CTD46" s="6"/>
      <c r="CTE46" s="6"/>
      <c r="CTF46" s="6"/>
      <c r="CTG46" s="6"/>
      <c r="CTH46" s="6"/>
      <c r="CTI46" s="6"/>
      <c r="CTJ46" s="6"/>
      <c r="CTK46" s="6"/>
      <c r="CTL46" s="6"/>
      <c r="CTM46" s="6"/>
      <c r="CTN46" s="6"/>
      <c r="CTO46" s="6"/>
      <c r="CTP46" s="6"/>
      <c r="CTQ46" s="6"/>
      <c r="CTR46" s="6"/>
      <c r="CTS46" s="6"/>
      <c r="CTT46" s="6"/>
      <c r="CTU46" s="6"/>
      <c r="CTV46" s="6"/>
      <c r="CTW46" s="6"/>
      <c r="CTX46" s="6"/>
      <c r="CTY46" s="6"/>
      <c r="CTZ46" s="6"/>
      <c r="CUA46" s="6"/>
      <c r="CUB46" s="6"/>
      <c r="CUC46" s="6"/>
      <c r="CUD46" s="6"/>
      <c r="CUE46" s="6"/>
      <c r="CUF46" s="6"/>
      <c r="CUG46" s="6"/>
      <c r="CUH46" s="6"/>
      <c r="CUI46" s="6"/>
      <c r="CUJ46" s="6"/>
      <c r="CUK46" s="6"/>
      <c r="CUL46" s="6"/>
      <c r="CUM46" s="6"/>
      <c r="CUN46" s="6"/>
      <c r="CUO46" s="6"/>
      <c r="CUP46" s="6"/>
      <c r="CUQ46" s="6"/>
      <c r="CUR46" s="6"/>
      <c r="CUS46" s="6"/>
      <c r="CUT46" s="6"/>
      <c r="CUU46" s="6"/>
      <c r="CUV46" s="6"/>
      <c r="CUW46" s="6"/>
      <c r="CUX46" s="6"/>
    </row>
    <row r="47" spans="1:2598" s="6" customFormat="1" ht="15" customHeight="1" x14ac:dyDescent="0.2">
      <c r="A47" s="203">
        <v>9.1</v>
      </c>
      <c r="B47" s="204" t="s">
        <v>184</v>
      </c>
      <c r="C47" s="205" t="s">
        <v>283</v>
      </c>
      <c r="D47" s="151">
        <v>9610.27</v>
      </c>
      <c r="E47" s="151">
        <v>25.733800000000002</v>
      </c>
      <c r="F47" s="151">
        <v>32.010979999999996</v>
      </c>
      <c r="G47" s="151">
        <v>51.467600000000004</v>
      </c>
      <c r="H47" s="151">
        <v>10.669</v>
      </c>
      <c r="I47" s="151">
        <v>14.597049942578582</v>
      </c>
      <c r="J47" s="151">
        <v>0</v>
      </c>
      <c r="K47" s="151">
        <v>0</v>
      </c>
      <c r="L47" s="152">
        <v>0</v>
      </c>
      <c r="M47" s="152">
        <v>0</v>
      </c>
      <c r="N47" s="153">
        <v>0</v>
      </c>
      <c r="O47" s="154">
        <v>0</v>
      </c>
      <c r="P47" s="140"/>
      <c r="Q47" s="140"/>
      <c r="R47" s="206">
        <f t="shared" si="2"/>
        <v>9.1</v>
      </c>
      <c r="S47" s="156" t="str">
        <f t="shared" si="2"/>
        <v>MECHANICAL AND SEMI-CHEMICAL WOOD PULP</v>
      </c>
      <c r="T47" s="205" t="s">
        <v>60</v>
      </c>
      <c r="U47" s="158"/>
      <c r="V47" s="158"/>
      <c r="W47" s="158"/>
      <c r="X47" s="158"/>
      <c r="Y47" s="158"/>
      <c r="Z47" s="158"/>
      <c r="AA47" s="158"/>
      <c r="AB47" s="159"/>
      <c r="AC47" s="140"/>
      <c r="AD47" s="160">
        <f t="shared" si="3"/>
        <v>9.1</v>
      </c>
      <c r="AE47" s="156" t="str">
        <f t="shared" si="3"/>
        <v>MECHANICAL AND SEMI-CHEMICAL WOOD PULP</v>
      </c>
      <c r="AF47" s="205" t="s">
        <v>60</v>
      </c>
      <c r="AG47" s="161" t="str">
        <f>IF(ISNUMBER(#REF!+D47-J47),#REF!+D47-J47,IF(ISNUMBER(J47-D47),"NT " &amp; J47-D47,"…"))</f>
        <v>NT -9610.27</v>
      </c>
      <c r="AH47" s="162" t="str">
        <f>IF(ISNUMBER(#REF!+G47-M47),#REF!+G47-M47,IF(ISNUMBER(M47-G47),"NT " &amp; M47-G47,"…"))</f>
        <v>NT -51.4676</v>
      </c>
    </row>
    <row r="48" spans="1:2598" s="6" customFormat="1" ht="15" customHeight="1" x14ac:dyDescent="0.2">
      <c r="A48" s="163">
        <v>9.1999999999999993</v>
      </c>
      <c r="B48" s="156" t="s">
        <v>104</v>
      </c>
      <c r="C48" s="126" t="s">
        <v>283</v>
      </c>
      <c r="D48" s="151">
        <v>30138.199999999997</v>
      </c>
      <c r="E48" s="151">
        <v>14.251000000000001</v>
      </c>
      <c r="F48" s="151">
        <v>22.025243083462815</v>
      </c>
      <c r="G48" s="151">
        <v>28.502000000000002</v>
      </c>
      <c r="H48" s="151">
        <v>47.101689999999998</v>
      </c>
      <c r="I48" s="151">
        <v>49.529546397700898</v>
      </c>
      <c r="J48" s="151">
        <v>0</v>
      </c>
      <c r="K48" s="151">
        <v>0</v>
      </c>
      <c r="L48" s="152">
        <v>0</v>
      </c>
      <c r="M48" s="152">
        <v>0</v>
      </c>
      <c r="N48" s="153">
        <v>0</v>
      </c>
      <c r="O48" s="154">
        <v>0</v>
      </c>
      <c r="P48" s="140"/>
      <c r="Q48" s="140"/>
      <c r="R48" s="206">
        <f t="shared" si="2"/>
        <v>9.1999999999999993</v>
      </c>
      <c r="S48" s="156" t="str">
        <f t="shared" si="2"/>
        <v>CHEMICAL WOOD PULP</v>
      </c>
      <c r="T48" s="126" t="s">
        <v>60</v>
      </c>
      <c r="U48" s="169">
        <f>D48-(D49+D51)</f>
        <v>0</v>
      </c>
      <c r="V48" s="170">
        <f>F48-(F49+F51)</f>
        <v>0</v>
      </c>
      <c r="W48" s="170">
        <f>G48-(G49+G51)</f>
        <v>14.251000000000001</v>
      </c>
      <c r="X48" s="170">
        <f>I48-(I49+I51)</f>
        <v>0</v>
      </c>
      <c r="Y48" s="170">
        <f>J48-(J49+J51)</f>
        <v>0</v>
      </c>
      <c r="Z48" s="170">
        <f>L48-(L49+L51)</f>
        <v>0</v>
      </c>
      <c r="AA48" s="170">
        <f>M48-(M49+M51)</f>
        <v>0</v>
      </c>
      <c r="AB48" s="171">
        <f>O48-(O49+O51)</f>
        <v>0</v>
      </c>
      <c r="AC48" s="145"/>
      <c r="AD48" s="160">
        <f t="shared" si="3"/>
        <v>9.1999999999999993</v>
      </c>
      <c r="AE48" s="156" t="str">
        <f t="shared" si="3"/>
        <v>CHEMICAL WOOD PULP</v>
      </c>
      <c r="AF48" s="126" t="s">
        <v>60</v>
      </c>
      <c r="AG48" s="161" t="str">
        <f>IF(ISNUMBER(#REF!+D48-J48),#REF!+D48-J48,IF(ISNUMBER(J48-D48),"NT " &amp; J48-D48,"…"))</f>
        <v>NT -30138.2</v>
      </c>
      <c r="AH48" s="162" t="str">
        <f>IF(ISNUMBER(#REF!+G48-M48),#REF!+G48-M48,IF(ISNUMBER(M48-G48),"NT " &amp; M48-G48,"…"))</f>
        <v>NT -28.502</v>
      </c>
    </row>
    <row r="49" spans="1:2598" s="6" customFormat="1" ht="15" customHeight="1" x14ac:dyDescent="0.2">
      <c r="A49" s="163" t="s">
        <v>186</v>
      </c>
      <c r="B49" s="164" t="s">
        <v>188</v>
      </c>
      <c r="C49" s="150" t="s">
        <v>283</v>
      </c>
      <c r="D49" s="151">
        <v>26586.28</v>
      </c>
      <c r="E49" s="151">
        <v>6.8689999999999998</v>
      </c>
      <c r="F49" s="151">
        <v>7.737182907934435</v>
      </c>
      <c r="G49" s="151">
        <v>6.8689999999999998</v>
      </c>
      <c r="H49" s="151">
        <v>42.246690000000001</v>
      </c>
      <c r="I49" s="151">
        <v>38.882258811275356</v>
      </c>
      <c r="J49" s="151">
        <v>0</v>
      </c>
      <c r="K49" s="151">
        <v>0</v>
      </c>
      <c r="L49" s="152">
        <v>0</v>
      </c>
      <c r="M49" s="152">
        <v>0</v>
      </c>
      <c r="N49" s="153">
        <v>0</v>
      </c>
      <c r="O49" s="154">
        <v>0</v>
      </c>
      <c r="P49" s="140"/>
      <c r="Q49" s="140"/>
      <c r="R49" s="206" t="str">
        <f t="shared" si="2"/>
        <v>9.2.1</v>
      </c>
      <c r="S49" s="164" t="str">
        <f t="shared" si="2"/>
        <v>SULPHATE PULP</v>
      </c>
      <c r="T49" s="150" t="s">
        <v>60</v>
      </c>
      <c r="U49" s="158"/>
      <c r="V49" s="158"/>
      <c r="W49" s="158"/>
      <c r="X49" s="158"/>
      <c r="Y49" s="158"/>
      <c r="Z49" s="158"/>
      <c r="AA49" s="158"/>
      <c r="AB49" s="159"/>
      <c r="AC49" s="140"/>
      <c r="AD49" s="160" t="str">
        <f t="shared" si="3"/>
        <v>9.2.1</v>
      </c>
      <c r="AE49" s="164" t="str">
        <f t="shared" si="3"/>
        <v>SULPHATE PULP</v>
      </c>
      <c r="AF49" s="150" t="s">
        <v>60</v>
      </c>
      <c r="AG49" s="161" t="str">
        <f>IF(ISNUMBER(#REF!+D49-J49),#REF!+D49-J49,IF(ISNUMBER(J49-D49),"NT " &amp; J49-D49,"…"))</f>
        <v>NT -26586.28</v>
      </c>
      <c r="AH49" s="162" t="str">
        <f>IF(ISNUMBER(#REF!+G49-M49),#REF!+G49-M49,IF(ISNUMBER(M49-G49),"NT " &amp; M49-G49,"…"))</f>
        <v>NT -6.869</v>
      </c>
    </row>
    <row r="50" spans="1:2598" s="6" customFormat="1" ht="15" customHeight="1" x14ac:dyDescent="0.2">
      <c r="A50" s="163" t="s">
        <v>187</v>
      </c>
      <c r="B50" s="173" t="s">
        <v>189</v>
      </c>
      <c r="C50" s="150" t="s">
        <v>283</v>
      </c>
      <c r="D50" s="151">
        <v>26586.28</v>
      </c>
      <c r="E50" s="151">
        <v>6.8689999999999998</v>
      </c>
      <c r="F50" s="151">
        <v>7.737182907934435</v>
      </c>
      <c r="G50" s="151">
        <v>13.738</v>
      </c>
      <c r="H50" s="151">
        <v>42.246690000000001</v>
      </c>
      <c r="I50" s="151">
        <v>38.882258811275356</v>
      </c>
      <c r="J50" s="151">
        <v>0</v>
      </c>
      <c r="K50" s="151">
        <v>0</v>
      </c>
      <c r="L50" s="152">
        <v>0</v>
      </c>
      <c r="M50" s="152">
        <v>0</v>
      </c>
      <c r="N50" s="153">
        <v>0</v>
      </c>
      <c r="O50" s="154">
        <v>0</v>
      </c>
      <c r="P50" s="140"/>
      <c r="Q50" s="140"/>
      <c r="R50" s="206" t="str">
        <f t="shared" si="2"/>
        <v>9.2.1.1</v>
      </c>
      <c r="S50" s="173" t="str">
        <f t="shared" si="2"/>
        <v>of which: BLEACHED</v>
      </c>
      <c r="T50" s="150" t="s">
        <v>60</v>
      </c>
      <c r="U50" s="158"/>
      <c r="V50" s="158"/>
      <c r="W50" s="158"/>
      <c r="X50" s="158"/>
      <c r="Y50" s="158"/>
      <c r="Z50" s="158"/>
      <c r="AA50" s="158"/>
      <c r="AB50" s="159"/>
      <c r="AC50" s="140"/>
      <c r="AD50" s="160" t="str">
        <f t="shared" si="3"/>
        <v>9.2.1.1</v>
      </c>
      <c r="AE50" s="173" t="str">
        <f t="shared" si="3"/>
        <v>of which: BLEACHED</v>
      </c>
      <c r="AF50" s="150" t="s">
        <v>60</v>
      </c>
      <c r="AG50" s="161" t="str">
        <f>IF(ISNUMBER(#REF!+D50-J50),#REF!+D50-J50,IF(ISNUMBER(J50-D50),"NT " &amp; J50-D50,"…"))</f>
        <v>NT -26586.28</v>
      </c>
      <c r="AH50" s="162" t="str">
        <f>IF(ISNUMBER(#REF!+G50-M50),#REF!+G50-M50,IF(ISNUMBER(M50-G50),"NT " &amp; M50-G50,"…"))</f>
        <v>NT -13.738</v>
      </c>
    </row>
    <row r="51" spans="1:2598" s="6" customFormat="1" ht="15" customHeight="1" x14ac:dyDescent="0.2">
      <c r="A51" s="166" t="s">
        <v>191</v>
      </c>
      <c r="B51" s="167" t="s">
        <v>190</v>
      </c>
      <c r="C51" s="150" t="s">
        <v>283</v>
      </c>
      <c r="D51" s="151">
        <v>3551.9199999999996</v>
      </c>
      <c r="E51" s="151">
        <v>7.3820000000000006</v>
      </c>
      <c r="F51" s="151">
        <v>14.288060175528381</v>
      </c>
      <c r="G51" s="151">
        <v>7.3820000000000006</v>
      </c>
      <c r="H51" s="151">
        <v>4.8549999999999995</v>
      </c>
      <c r="I51" s="151">
        <v>10.647287586425541</v>
      </c>
      <c r="J51" s="151">
        <v>0</v>
      </c>
      <c r="K51" s="151">
        <v>0</v>
      </c>
      <c r="L51" s="152">
        <v>0</v>
      </c>
      <c r="M51" s="152">
        <v>0</v>
      </c>
      <c r="N51" s="153">
        <v>0</v>
      </c>
      <c r="O51" s="154">
        <v>0</v>
      </c>
      <c r="P51" s="140"/>
      <c r="Q51" s="140"/>
      <c r="R51" s="206" t="str">
        <f t="shared" si="2"/>
        <v>9.2.2</v>
      </c>
      <c r="S51" s="164" t="str">
        <f t="shared" si="2"/>
        <v>SULPHITE PULP</v>
      </c>
      <c r="T51" s="150" t="s">
        <v>60</v>
      </c>
      <c r="U51" s="158"/>
      <c r="V51" s="158"/>
      <c r="W51" s="158"/>
      <c r="X51" s="158"/>
      <c r="Y51" s="158"/>
      <c r="Z51" s="158"/>
      <c r="AA51" s="158"/>
      <c r="AB51" s="159"/>
      <c r="AC51" s="140"/>
      <c r="AD51" s="160" t="str">
        <f t="shared" si="3"/>
        <v>9.2.2</v>
      </c>
      <c r="AE51" s="164" t="str">
        <f t="shared" si="3"/>
        <v>SULPHITE PULP</v>
      </c>
      <c r="AF51" s="150" t="s">
        <v>60</v>
      </c>
      <c r="AG51" s="161" t="str">
        <f>IF(ISNUMBER(#REF!+D51-J51),#REF!+D51-J51,IF(ISNUMBER(J51-D51),"NT " &amp; J51-D51,"…"))</f>
        <v>NT -3551.92</v>
      </c>
      <c r="AH51" s="162" t="str">
        <f>IF(ISNUMBER(#REF!+G51-M51),#REF!+G51-M51,IF(ISNUMBER(M51-G51),"NT " &amp; M51-G51,"…"))</f>
        <v>NT -7.382</v>
      </c>
    </row>
    <row r="52" spans="1:2598" s="6" customFormat="1" ht="15" customHeight="1" x14ac:dyDescent="0.2">
      <c r="A52" s="166">
        <v>9.3000000000000007</v>
      </c>
      <c r="B52" s="189" t="s">
        <v>35</v>
      </c>
      <c r="C52" s="121" t="s">
        <v>283</v>
      </c>
      <c r="D52" s="151">
        <v>1856</v>
      </c>
      <c r="E52" s="151">
        <v>2.5499999999999998</v>
      </c>
      <c r="F52" s="151">
        <v>10.221414228934821</v>
      </c>
      <c r="G52" s="151">
        <v>2.5499999999999998</v>
      </c>
      <c r="H52" s="151">
        <v>2.06</v>
      </c>
      <c r="I52" s="151">
        <v>8.2424260403483949</v>
      </c>
      <c r="J52" s="151">
        <v>0</v>
      </c>
      <c r="K52" s="151">
        <v>0</v>
      </c>
      <c r="L52" s="152">
        <v>0</v>
      </c>
      <c r="M52" s="152">
        <v>0</v>
      </c>
      <c r="N52" s="153">
        <v>0</v>
      </c>
      <c r="O52" s="154">
        <v>0</v>
      </c>
      <c r="P52" s="140"/>
      <c r="Q52" s="140"/>
      <c r="R52" s="206">
        <f t="shared" si="2"/>
        <v>9.3000000000000007</v>
      </c>
      <c r="S52" s="156" t="str">
        <f t="shared" si="2"/>
        <v>DISSOLVING GRADES</v>
      </c>
      <c r="T52" s="121" t="s">
        <v>60</v>
      </c>
      <c r="U52" s="174"/>
      <c r="V52" s="174"/>
      <c r="W52" s="174"/>
      <c r="X52" s="174"/>
      <c r="Y52" s="174"/>
      <c r="Z52" s="174"/>
      <c r="AA52" s="174"/>
      <c r="AB52" s="175"/>
      <c r="AC52" s="140"/>
      <c r="AD52" s="129">
        <f t="shared" si="3"/>
        <v>9.3000000000000007</v>
      </c>
      <c r="AE52" s="156" t="str">
        <f t="shared" si="3"/>
        <v>DISSOLVING GRADES</v>
      </c>
      <c r="AF52" s="121" t="s">
        <v>60</v>
      </c>
      <c r="AG52" s="191" t="str">
        <f>IF(ISNUMBER(#REF!+D52-J52),#REF!+D52-J52,IF(ISNUMBER(J52-D52),"NT " &amp; J52-D52,"…"))</f>
        <v>NT -1856</v>
      </c>
      <c r="AH52" s="162" t="str">
        <f>IF(ISNUMBER(#REF!+G52-M52),#REF!+G52-M52,IF(ISNUMBER(M52-G52),"NT " &amp; M52-G52,"…"))</f>
        <v>NT -2.55</v>
      </c>
    </row>
    <row r="53" spans="1:2598" s="11" customFormat="1" ht="15" customHeight="1" x14ac:dyDescent="0.2">
      <c r="A53" s="134">
        <v>10</v>
      </c>
      <c r="B53" s="134" t="s">
        <v>42</v>
      </c>
      <c r="C53" s="201" t="s">
        <v>280</v>
      </c>
      <c r="D53" s="138">
        <v>0</v>
      </c>
      <c r="E53" s="138">
        <v>52.593999999999994</v>
      </c>
      <c r="F53" s="138">
        <v>103.54657516689632</v>
      </c>
      <c r="G53" s="138">
        <v>0</v>
      </c>
      <c r="H53" s="138">
        <v>37.031999999999996</v>
      </c>
      <c r="I53" s="138">
        <v>50.941808334195343</v>
      </c>
      <c r="J53" s="136">
        <v>0</v>
      </c>
      <c r="K53" s="137">
        <v>0</v>
      </c>
      <c r="L53" s="137">
        <v>0</v>
      </c>
      <c r="M53" s="136">
        <v>0</v>
      </c>
      <c r="N53" s="138">
        <v>7.4939999999999998</v>
      </c>
      <c r="O53" s="139">
        <v>9.1831499999999977</v>
      </c>
      <c r="P53" s="140"/>
      <c r="Q53" s="140"/>
      <c r="R53" s="192">
        <f t="shared" si="2"/>
        <v>10</v>
      </c>
      <c r="S53" s="184" t="str">
        <f t="shared" si="2"/>
        <v xml:space="preserve">OTHER PULP </v>
      </c>
      <c r="T53" s="201" t="s">
        <v>60</v>
      </c>
      <c r="U53" s="185">
        <f>D53-(D54+D55)</f>
        <v>0</v>
      </c>
      <c r="V53" s="186">
        <f>F53-(F54+F55)</f>
        <v>0</v>
      </c>
      <c r="W53" s="186">
        <f>G53-(G54+G55)</f>
        <v>0</v>
      </c>
      <c r="X53" s="186">
        <f>I53-(I54+I55)</f>
        <v>0</v>
      </c>
      <c r="Y53" s="186">
        <f>J53-(J54+J55)</f>
        <v>0</v>
      </c>
      <c r="Z53" s="186">
        <f>L53-(L54+L55)</f>
        <v>0</v>
      </c>
      <c r="AA53" s="186">
        <f>M53-(M54+M55)</f>
        <v>0</v>
      </c>
      <c r="AB53" s="187">
        <f>O53-(O54+O55)</f>
        <v>0</v>
      </c>
      <c r="AC53" s="145"/>
      <c r="AD53" s="146">
        <f t="shared" si="3"/>
        <v>10</v>
      </c>
      <c r="AE53" s="184" t="str">
        <f t="shared" si="3"/>
        <v xml:space="preserve">OTHER PULP </v>
      </c>
      <c r="AF53" s="201" t="s">
        <v>60</v>
      </c>
      <c r="AG53" s="19" t="str">
        <f>IF(ISNUMBER(#REF!+D53-J53),#REF!+D53-J53,IF(ISNUMBER(J53-D53),"NT " &amp; J53-D53,"…"))</f>
        <v>NT 0</v>
      </c>
      <c r="AH53" s="20" t="str">
        <f>IF(ISNUMBER(#REF!+G53-M53),#REF!+G53-M53,IF(ISNUMBER(M53-G53),"NT " &amp; M53-G53,"…"))</f>
        <v>NT 0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  <c r="AMI53" s="6"/>
      <c r="AMJ53" s="6"/>
      <c r="AMK53" s="6"/>
      <c r="AML53" s="6"/>
      <c r="AMM53" s="6"/>
      <c r="AMN53" s="6"/>
      <c r="AMO53" s="6"/>
      <c r="AMP53" s="6"/>
      <c r="AMQ53" s="6"/>
      <c r="AMR53" s="6"/>
      <c r="AMS53" s="6"/>
      <c r="AMT53" s="6"/>
      <c r="AMU53" s="6"/>
      <c r="AMV53" s="6"/>
      <c r="AMW53" s="6"/>
      <c r="AMX53" s="6"/>
      <c r="AMY53" s="6"/>
      <c r="AMZ53" s="6"/>
      <c r="ANA53" s="6"/>
      <c r="ANB53" s="6"/>
      <c r="ANC53" s="6"/>
      <c r="AND53" s="6"/>
      <c r="ANE53" s="6"/>
      <c r="ANF53" s="6"/>
      <c r="ANG53" s="6"/>
      <c r="ANH53" s="6"/>
      <c r="ANI53" s="6"/>
      <c r="ANJ53" s="6"/>
      <c r="ANK53" s="6"/>
      <c r="ANL53" s="6"/>
      <c r="ANM53" s="6"/>
      <c r="ANN53" s="6"/>
      <c r="ANO53" s="6"/>
      <c r="ANP53" s="6"/>
      <c r="ANQ53" s="6"/>
      <c r="ANR53" s="6"/>
      <c r="ANS53" s="6"/>
      <c r="ANT53" s="6"/>
      <c r="ANU53" s="6"/>
      <c r="ANV53" s="6"/>
      <c r="ANW53" s="6"/>
      <c r="ANX53" s="6"/>
      <c r="ANY53" s="6"/>
      <c r="ANZ53" s="6"/>
      <c r="AOA53" s="6"/>
      <c r="AOB53" s="6"/>
      <c r="AOC53" s="6"/>
      <c r="AOD53" s="6"/>
      <c r="AOE53" s="6"/>
      <c r="AOF53" s="6"/>
      <c r="AOG53" s="6"/>
      <c r="AOH53" s="6"/>
      <c r="AOI53" s="6"/>
      <c r="AOJ53" s="6"/>
      <c r="AOK53" s="6"/>
      <c r="AOL53" s="6"/>
      <c r="AOM53" s="6"/>
      <c r="AON53" s="6"/>
      <c r="AOO53" s="6"/>
      <c r="AOP53" s="6"/>
      <c r="AOQ53" s="6"/>
      <c r="AOR53" s="6"/>
      <c r="AOS53" s="6"/>
      <c r="AOT53" s="6"/>
      <c r="AOU53" s="6"/>
      <c r="AOV53" s="6"/>
      <c r="AOW53" s="6"/>
      <c r="AOX53" s="6"/>
      <c r="AOY53" s="6"/>
      <c r="AOZ53" s="6"/>
      <c r="APA53" s="6"/>
      <c r="APB53" s="6"/>
      <c r="APC53" s="6"/>
      <c r="APD53" s="6"/>
      <c r="APE53" s="6"/>
      <c r="APF53" s="6"/>
      <c r="APG53" s="6"/>
      <c r="APH53" s="6"/>
      <c r="API53" s="6"/>
      <c r="APJ53" s="6"/>
      <c r="APK53" s="6"/>
      <c r="APL53" s="6"/>
      <c r="APM53" s="6"/>
      <c r="APN53" s="6"/>
      <c r="APO53" s="6"/>
      <c r="APP53" s="6"/>
      <c r="APQ53" s="6"/>
      <c r="APR53" s="6"/>
      <c r="APS53" s="6"/>
      <c r="APT53" s="6"/>
      <c r="APU53" s="6"/>
      <c r="APV53" s="6"/>
      <c r="APW53" s="6"/>
      <c r="APX53" s="6"/>
      <c r="APY53" s="6"/>
      <c r="APZ53" s="6"/>
      <c r="AQA53" s="6"/>
      <c r="AQB53" s="6"/>
      <c r="AQC53" s="6"/>
      <c r="AQD53" s="6"/>
      <c r="AQE53" s="6"/>
      <c r="AQF53" s="6"/>
      <c r="AQG53" s="6"/>
      <c r="AQH53" s="6"/>
      <c r="AQI53" s="6"/>
      <c r="AQJ53" s="6"/>
      <c r="AQK53" s="6"/>
      <c r="AQL53" s="6"/>
      <c r="AQM53" s="6"/>
      <c r="AQN53" s="6"/>
      <c r="AQO53" s="6"/>
      <c r="AQP53" s="6"/>
      <c r="AQQ53" s="6"/>
      <c r="AQR53" s="6"/>
      <c r="AQS53" s="6"/>
      <c r="AQT53" s="6"/>
      <c r="AQU53" s="6"/>
      <c r="AQV53" s="6"/>
      <c r="AQW53" s="6"/>
      <c r="AQX53" s="6"/>
      <c r="AQY53" s="6"/>
      <c r="AQZ53" s="6"/>
      <c r="ARA53" s="6"/>
      <c r="ARB53" s="6"/>
      <c r="ARC53" s="6"/>
      <c r="ARD53" s="6"/>
      <c r="ARE53" s="6"/>
      <c r="ARF53" s="6"/>
      <c r="ARG53" s="6"/>
      <c r="ARH53" s="6"/>
      <c r="ARI53" s="6"/>
      <c r="ARJ53" s="6"/>
      <c r="ARK53" s="6"/>
      <c r="ARL53" s="6"/>
      <c r="ARM53" s="6"/>
      <c r="ARN53" s="6"/>
      <c r="ARO53" s="6"/>
      <c r="ARP53" s="6"/>
      <c r="ARQ53" s="6"/>
      <c r="ARR53" s="6"/>
      <c r="ARS53" s="6"/>
      <c r="ART53" s="6"/>
      <c r="ARU53" s="6"/>
      <c r="ARV53" s="6"/>
      <c r="ARW53" s="6"/>
      <c r="ARX53" s="6"/>
      <c r="ARY53" s="6"/>
      <c r="ARZ53" s="6"/>
      <c r="ASA53" s="6"/>
      <c r="ASB53" s="6"/>
      <c r="ASC53" s="6"/>
      <c r="ASD53" s="6"/>
      <c r="ASE53" s="6"/>
      <c r="ASF53" s="6"/>
      <c r="ASG53" s="6"/>
      <c r="ASH53" s="6"/>
      <c r="ASI53" s="6"/>
      <c r="ASJ53" s="6"/>
      <c r="ASK53" s="6"/>
      <c r="ASL53" s="6"/>
      <c r="ASM53" s="6"/>
      <c r="ASN53" s="6"/>
      <c r="ASO53" s="6"/>
      <c r="ASP53" s="6"/>
      <c r="ASQ53" s="6"/>
      <c r="ASR53" s="6"/>
      <c r="ASS53" s="6"/>
      <c r="AST53" s="6"/>
      <c r="ASU53" s="6"/>
      <c r="ASV53" s="6"/>
      <c r="ASW53" s="6"/>
      <c r="ASX53" s="6"/>
      <c r="ASY53" s="6"/>
      <c r="ASZ53" s="6"/>
      <c r="ATA53" s="6"/>
      <c r="ATB53" s="6"/>
      <c r="ATC53" s="6"/>
      <c r="ATD53" s="6"/>
      <c r="ATE53" s="6"/>
      <c r="ATF53" s="6"/>
      <c r="ATG53" s="6"/>
      <c r="ATH53" s="6"/>
      <c r="ATI53" s="6"/>
      <c r="ATJ53" s="6"/>
      <c r="ATK53" s="6"/>
      <c r="ATL53" s="6"/>
      <c r="ATM53" s="6"/>
      <c r="ATN53" s="6"/>
      <c r="ATO53" s="6"/>
      <c r="ATP53" s="6"/>
      <c r="ATQ53" s="6"/>
      <c r="ATR53" s="6"/>
      <c r="ATS53" s="6"/>
      <c r="ATT53" s="6"/>
      <c r="ATU53" s="6"/>
      <c r="ATV53" s="6"/>
      <c r="ATW53" s="6"/>
      <c r="ATX53" s="6"/>
      <c r="ATY53" s="6"/>
      <c r="ATZ53" s="6"/>
      <c r="AUA53" s="6"/>
      <c r="AUB53" s="6"/>
      <c r="AUC53" s="6"/>
      <c r="AUD53" s="6"/>
      <c r="AUE53" s="6"/>
      <c r="AUF53" s="6"/>
      <c r="AUG53" s="6"/>
      <c r="AUH53" s="6"/>
      <c r="AUI53" s="6"/>
      <c r="AUJ53" s="6"/>
      <c r="AUK53" s="6"/>
      <c r="AUL53" s="6"/>
      <c r="AUM53" s="6"/>
      <c r="AUN53" s="6"/>
      <c r="AUO53" s="6"/>
      <c r="AUP53" s="6"/>
      <c r="AUQ53" s="6"/>
      <c r="AUR53" s="6"/>
      <c r="AUS53" s="6"/>
      <c r="AUT53" s="6"/>
      <c r="AUU53" s="6"/>
      <c r="AUV53" s="6"/>
      <c r="AUW53" s="6"/>
      <c r="AUX53" s="6"/>
      <c r="AUY53" s="6"/>
      <c r="AUZ53" s="6"/>
      <c r="AVA53" s="6"/>
      <c r="AVB53" s="6"/>
      <c r="AVC53" s="6"/>
      <c r="AVD53" s="6"/>
      <c r="AVE53" s="6"/>
      <c r="AVF53" s="6"/>
      <c r="AVG53" s="6"/>
      <c r="AVH53" s="6"/>
      <c r="AVI53" s="6"/>
      <c r="AVJ53" s="6"/>
      <c r="AVK53" s="6"/>
      <c r="AVL53" s="6"/>
      <c r="AVM53" s="6"/>
      <c r="AVN53" s="6"/>
      <c r="AVO53" s="6"/>
      <c r="AVP53" s="6"/>
      <c r="AVQ53" s="6"/>
      <c r="AVR53" s="6"/>
      <c r="AVS53" s="6"/>
      <c r="AVT53" s="6"/>
      <c r="AVU53" s="6"/>
      <c r="AVV53" s="6"/>
      <c r="AVW53" s="6"/>
      <c r="AVX53" s="6"/>
      <c r="AVY53" s="6"/>
      <c r="AVZ53" s="6"/>
      <c r="AWA53" s="6"/>
      <c r="AWB53" s="6"/>
      <c r="AWC53" s="6"/>
      <c r="AWD53" s="6"/>
      <c r="AWE53" s="6"/>
      <c r="AWF53" s="6"/>
      <c r="AWG53" s="6"/>
      <c r="AWH53" s="6"/>
      <c r="AWI53" s="6"/>
      <c r="AWJ53" s="6"/>
      <c r="AWK53" s="6"/>
      <c r="AWL53" s="6"/>
      <c r="AWM53" s="6"/>
      <c r="AWN53" s="6"/>
      <c r="AWO53" s="6"/>
      <c r="AWP53" s="6"/>
      <c r="AWQ53" s="6"/>
      <c r="AWR53" s="6"/>
      <c r="AWS53" s="6"/>
      <c r="AWT53" s="6"/>
      <c r="AWU53" s="6"/>
      <c r="AWV53" s="6"/>
      <c r="AWW53" s="6"/>
      <c r="AWX53" s="6"/>
      <c r="AWY53" s="6"/>
      <c r="AWZ53" s="6"/>
      <c r="AXA53" s="6"/>
      <c r="AXB53" s="6"/>
      <c r="AXC53" s="6"/>
      <c r="AXD53" s="6"/>
      <c r="AXE53" s="6"/>
      <c r="AXF53" s="6"/>
      <c r="AXG53" s="6"/>
      <c r="AXH53" s="6"/>
      <c r="AXI53" s="6"/>
      <c r="AXJ53" s="6"/>
      <c r="AXK53" s="6"/>
      <c r="AXL53" s="6"/>
      <c r="AXM53" s="6"/>
      <c r="AXN53" s="6"/>
      <c r="AXO53" s="6"/>
      <c r="AXP53" s="6"/>
      <c r="AXQ53" s="6"/>
      <c r="AXR53" s="6"/>
      <c r="AXS53" s="6"/>
      <c r="AXT53" s="6"/>
      <c r="AXU53" s="6"/>
      <c r="AXV53" s="6"/>
      <c r="AXW53" s="6"/>
      <c r="AXX53" s="6"/>
      <c r="AXY53" s="6"/>
      <c r="AXZ53" s="6"/>
      <c r="AYA53" s="6"/>
      <c r="AYB53" s="6"/>
      <c r="AYC53" s="6"/>
      <c r="AYD53" s="6"/>
      <c r="AYE53" s="6"/>
      <c r="AYF53" s="6"/>
      <c r="AYG53" s="6"/>
      <c r="AYH53" s="6"/>
      <c r="AYI53" s="6"/>
      <c r="AYJ53" s="6"/>
      <c r="AYK53" s="6"/>
      <c r="AYL53" s="6"/>
      <c r="AYM53" s="6"/>
      <c r="AYN53" s="6"/>
      <c r="AYO53" s="6"/>
      <c r="AYP53" s="6"/>
      <c r="AYQ53" s="6"/>
      <c r="AYR53" s="6"/>
      <c r="AYS53" s="6"/>
      <c r="AYT53" s="6"/>
      <c r="AYU53" s="6"/>
      <c r="AYV53" s="6"/>
      <c r="AYW53" s="6"/>
      <c r="AYX53" s="6"/>
      <c r="AYY53" s="6"/>
      <c r="AYZ53" s="6"/>
      <c r="AZA53" s="6"/>
      <c r="AZB53" s="6"/>
      <c r="AZC53" s="6"/>
      <c r="AZD53" s="6"/>
      <c r="AZE53" s="6"/>
      <c r="AZF53" s="6"/>
      <c r="AZG53" s="6"/>
      <c r="AZH53" s="6"/>
      <c r="AZI53" s="6"/>
      <c r="AZJ53" s="6"/>
      <c r="AZK53" s="6"/>
      <c r="AZL53" s="6"/>
      <c r="AZM53" s="6"/>
      <c r="AZN53" s="6"/>
      <c r="AZO53" s="6"/>
      <c r="AZP53" s="6"/>
      <c r="AZQ53" s="6"/>
      <c r="AZR53" s="6"/>
      <c r="AZS53" s="6"/>
      <c r="AZT53" s="6"/>
      <c r="AZU53" s="6"/>
      <c r="AZV53" s="6"/>
      <c r="AZW53" s="6"/>
      <c r="AZX53" s="6"/>
      <c r="AZY53" s="6"/>
      <c r="AZZ53" s="6"/>
      <c r="BAA53" s="6"/>
      <c r="BAB53" s="6"/>
      <c r="BAC53" s="6"/>
      <c r="BAD53" s="6"/>
      <c r="BAE53" s="6"/>
      <c r="BAF53" s="6"/>
      <c r="BAG53" s="6"/>
      <c r="BAH53" s="6"/>
      <c r="BAI53" s="6"/>
      <c r="BAJ53" s="6"/>
      <c r="BAK53" s="6"/>
      <c r="BAL53" s="6"/>
      <c r="BAM53" s="6"/>
      <c r="BAN53" s="6"/>
      <c r="BAO53" s="6"/>
      <c r="BAP53" s="6"/>
      <c r="BAQ53" s="6"/>
      <c r="BAR53" s="6"/>
      <c r="BAS53" s="6"/>
      <c r="BAT53" s="6"/>
      <c r="BAU53" s="6"/>
      <c r="BAV53" s="6"/>
      <c r="BAW53" s="6"/>
      <c r="BAX53" s="6"/>
      <c r="BAY53" s="6"/>
      <c r="BAZ53" s="6"/>
      <c r="BBA53" s="6"/>
      <c r="BBB53" s="6"/>
      <c r="BBC53" s="6"/>
      <c r="BBD53" s="6"/>
      <c r="BBE53" s="6"/>
      <c r="BBF53" s="6"/>
      <c r="BBG53" s="6"/>
      <c r="BBH53" s="6"/>
      <c r="BBI53" s="6"/>
      <c r="BBJ53" s="6"/>
      <c r="BBK53" s="6"/>
      <c r="BBL53" s="6"/>
      <c r="BBM53" s="6"/>
      <c r="BBN53" s="6"/>
      <c r="BBO53" s="6"/>
      <c r="BBP53" s="6"/>
      <c r="BBQ53" s="6"/>
      <c r="BBR53" s="6"/>
      <c r="BBS53" s="6"/>
      <c r="BBT53" s="6"/>
      <c r="BBU53" s="6"/>
      <c r="BBV53" s="6"/>
      <c r="BBW53" s="6"/>
      <c r="BBX53" s="6"/>
      <c r="BBY53" s="6"/>
      <c r="BBZ53" s="6"/>
      <c r="BCA53" s="6"/>
      <c r="BCB53" s="6"/>
      <c r="BCC53" s="6"/>
      <c r="BCD53" s="6"/>
      <c r="BCE53" s="6"/>
      <c r="BCF53" s="6"/>
      <c r="BCG53" s="6"/>
      <c r="BCH53" s="6"/>
      <c r="BCI53" s="6"/>
      <c r="BCJ53" s="6"/>
      <c r="BCK53" s="6"/>
      <c r="BCL53" s="6"/>
      <c r="BCM53" s="6"/>
      <c r="BCN53" s="6"/>
      <c r="BCO53" s="6"/>
      <c r="BCP53" s="6"/>
      <c r="BCQ53" s="6"/>
      <c r="BCR53" s="6"/>
      <c r="BCS53" s="6"/>
      <c r="BCT53" s="6"/>
      <c r="BCU53" s="6"/>
      <c r="BCV53" s="6"/>
      <c r="BCW53" s="6"/>
      <c r="BCX53" s="6"/>
      <c r="BCY53" s="6"/>
      <c r="BCZ53" s="6"/>
      <c r="BDA53" s="6"/>
      <c r="BDB53" s="6"/>
      <c r="BDC53" s="6"/>
      <c r="BDD53" s="6"/>
      <c r="BDE53" s="6"/>
      <c r="BDF53" s="6"/>
      <c r="BDG53" s="6"/>
      <c r="BDH53" s="6"/>
      <c r="BDI53" s="6"/>
      <c r="BDJ53" s="6"/>
      <c r="BDK53" s="6"/>
      <c r="BDL53" s="6"/>
      <c r="BDM53" s="6"/>
      <c r="BDN53" s="6"/>
      <c r="BDO53" s="6"/>
      <c r="BDP53" s="6"/>
      <c r="BDQ53" s="6"/>
      <c r="BDR53" s="6"/>
      <c r="BDS53" s="6"/>
      <c r="BDT53" s="6"/>
      <c r="BDU53" s="6"/>
      <c r="BDV53" s="6"/>
      <c r="BDW53" s="6"/>
      <c r="BDX53" s="6"/>
      <c r="BDY53" s="6"/>
      <c r="BDZ53" s="6"/>
      <c r="BEA53" s="6"/>
      <c r="BEB53" s="6"/>
      <c r="BEC53" s="6"/>
      <c r="BED53" s="6"/>
      <c r="BEE53" s="6"/>
      <c r="BEF53" s="6"/>
      <c r="BEG53" s="6"/>
      <c r="BEH53" s="6"/>
      <c r="BEI53" s="6"/>
      <c r="BEJ53" s="6"/>
      <c r="BEK53" s="6"/>
      <c r="BEL53" s="6"/>
      <c r="BEM53" s="6"/>
      <c r="BEN53" s="6"/>
      <c r="BEO53" s="6"/>
      <c r="BEP53" s="6"/>
      <c r="BEQ53" s="6"/>
      <c r="BER53" s="6"/>
      <c r="BES53" s="6"/>
      <c r="BET53" s="6"/>
      <c r="BEU53" s="6"/>
      <c r="BEV53" s="6"/>
      <c r="BEW53" s="6"/>
      <c r="BEX53" s="6"/>
      <c r="BEY53" s="6"/>
      <c r="BEZ53" s="6"/>
      <c r="BFA53" s="6"/>
      <c r="BFB53" s="6"/>
      <c r="BFC53" s="6"/>
      <c r="BFD53" s="6"/>
      <c r="BFE53" s="6"/>
      <c r="BFF53" s="6"/>
      <c r="BFG53" s="6"/>
      <c r="BFH53" s="6"/>
      <c r="BFI53" s="6"/>
      <c r="BFJ53" s="6"/>
      <c r="BFK53" s="6"/>
      <c r="BFL53" s="6"/>
      <c r="BFM53" s="6"/>
      <c r="BFN53" s="6"/>
      <c r="BFO53" s="6"/>
      <c r="BFP53" s="6"/>
      <c r="BFQ53" s="6"/>
      <c r="BFR53" s="6"/>
      <c r="BFS53" s="6"/>
      <c r="BFT53" s="6"/>
      <c r="BFU53" s="6"/>
      <c r="BFV53" s="6"/>
      <c r="BFW53" s="6"/>
      <c r="BFX53" s="6"/>
      <c r="BFY53" s="6"/>
      <c r="BFZ53" s="6"/>
      <c r="BGA53" s="6"/>
      <c r="BGB53" s="6"/>
      <c r="BGC53" s="6"/>
      <c r="BGD53" s="6"/>
      <c r="BGE53" s="6"/>
      <c r="BGF53" s="6"/>
      <c r="BGG53" s="6"/>
      <c r="BGH53" s="6"/>
      <c r="BGI53" s="6"/>
      <c r="BGJ53" s="6"/>
      <c r="BGK53" s="6"/>
      <c r="BGL53" s="6"/>
      <c r="BGM53" s="6"/>
      <c r="BGN53" s="6"/>
      <c r="BGO53" s="6"/>
      <c r="BGP53" s="6"/>
      <c r="BGQ53" s="6"/>
      <c r="BGR53" s="6"/>
      <c r="BGS53" s="6"/>
      <c r="BGT53" s="6"/>
      <c r="BGU53" s="6"/>
      <c r="BGV53" s="6"/>
      <c r="BGW53" s="6"/>
      <c r="BGX53" s="6"/>
      <c r="BGY53" s="6"/>
      <c r="BGZ53" s="6"/>
      <c r="BHA53" s="6"/>
      <c r="BHB53" s="6"/>
      <c r="BHC53" s="6"/>
      <c r="BHD53" s="6"/>
      <c r="BHE53" s="6"/>
      <c r="BHF53" s="6"/>
      <c r="BHG53" s="6"/>
      <c r="BHH53" s="6"/>
      <c r="BHI53" s="6"/>
      <c r="BHJ53" s="6"/>
      <c r="BHK53" s="6"/>
      <c r="BHL53" s="6"/>
      <c r="BHM53" s="6"/>
      <c r="BHN53" s="6"/>
      <c r="BHO53" s="6"/>
      <c r="BHP53" s="6"/>
      <c r="BHQ53" s="6"/>
      <c r="BHR53" s="6"/>
      <c r="BHS53" s="6"/>
      <c r="BHT53" s="6"/>
      <c r="BHU53" s="6"/>
      <c r="BHV53" s="6"/>
      <c r="BHW53" s="6"/>
      <c r="BHX53" s="6"/>
      <c r="BHY53" s="6"/>
      <c r="BHZ53" s="6"/>
      <c r="BIA53" s="6"/>
      <c r="BIB53" s="6"/>
      <c r="BIC53" s="6"/>
      <c r="BID53" s="6"/>
      <c r="BIE53" s="6"/>
      <c r="BIF53" s="6"/>
      <c r="BIG53" s="6"/>
      <c r="BIH53" s="6"/>
      <c r="BII53" s="6"/>
      <c r="BIJ53" s="6"/>
      <c r="BIK53" s="6"/>
      <c r="BIL53" s="6"/>
      <c r="BIM53" s="6"/>
      <c r="BIN53" s="6"/>
      <c r="BIO53" s="6"/>
      <c r="BIP53" s="6"/>
      <c r="BIQ53" s="6"/>
      <c r="BIR53" s="6"/>
      <c r="BIS53" s="6"/>
      <c r="BIT53" s="6"/>
      <c r="BIU53" s="6"/>
      <c r="BIV53" s="6"/>
      <c r="BIW53" s="6"/>
      <c r="BIX53" s="6"/>
      <c r="BIY53" s="6"/>
      <c r="BIZ53" s="6"/>
      <c r="BJA53" s="6"/>
      <c r="BJB53" s="6"/>
      <c r="BJC53" s="6"/>
      <c r="BJD53" s="6"/>
      <c r="BJE53" s="6"/>
      <c r="BJF53" s="6"/>
      <c r="BJG53" s="6"/>
      <c r="BJH53" s="6"/>
      <c r="BJI53" s="6"/>
      <c r="BJJ53" s="6"/>
      <c r="BJK53" s="6"/>
      <c r="BJL53" s="6"/>
      <c r="BJM53" s="6"/>
      <c r="BJN53" s="6"/>
      <c r="BJO53" s="6"/>
      <c r="BJP53" s="6"/>
      <c r="BJQ53" s="6"/>
      <c r="BJR53" s="6"/>
      <c r="BJS53" s="6"/>
      <c r="BJT53" s="6"/>
      <c r="BJU53" s="6"/>
      <c r="BJV53" s="6"/>
      <c r="BJW53" s="6"/>
      <c r="BJX53" s="6"/>
      <c r="BJY53" s="6"/>
      <c r="BJZ53" s="6"/>
      <c r="BKA53" s="6"/>
      <c r="BKB53" s="6"/>
      <c r="BKC53" s="6"/>
      <c r="BKD53" s="6"/>
      <c r="BKE53" s="6"/>
      <c r="BKF53" s="6"/>
      <c r="BKG53" s="6"/>
      <c r="BKH53" s="6"/>
      <c r="BKI53" s="6"/>
      <c r="BKJ53" s="6"/>
      <c r="BKK53" s="6"/>
      <c r="BKL53" s="6"/>
      <c r="BKM53" s="6"/>
      <c r="BKN53" s="6"/>
      <c r="BKO53" s="6"/>
      <c r="BKP53" s="6"/>
      <c r="BKQ53" s="6"/>
      <c r="BKR53" s="6"/>
      <c r="BKS53" s="6"/>
      <c r="BKT53" s="6"/>
      <c r="BKU53" s="6"/>
      <c r="BKV53" s="6"/>
      <c r="BKW53" s="6"/>
      <c r="BKX53" s="6"/>
      <c r="BKY53" s="6"/>
      <c r="BKZ53" s="6"/>
      <c r="BLA53" s="6"/>
      <c r="BLB53" s="6"/>
      <c r="BLC53" s="6"/>
      <c r="BLD53" s="6"/>
      <c r="BLE53" s="6"/>
      <c r="BLF53" s="6"/>
      <c r="BLG53" s="6"/>
      <c r="BLH53" s="6"/>
      <c r="BLI53" s="6"/>
      <c r="BLJ53" s="6"/>
      <c r="BLK53" s="6"/>
      <c r="BLL53" s="6"/>
      <c r="BLM53" s="6"/>
      <c r="BLN53" s="6"/>
      <c r="BLO53" s="6"/>
      <c r="BLP53" s="6"/>
      <c r="BLQ53" s="6"/>
      <c r="BLR53" s="6"/>
      <c r="BLS53" s="6"/>
      <c r="BLT53" s="6"/>
      <c r="BLU53" s="6"/>
      <c r="BLV53" s="6"/>
      <c r="BLW53" s="6"/>
      <c r="BLX53" s="6"/>
      <c r="BLY53" s="6"/>
      <c r="BLZ53" s="6"/>
      <c r="BMA53" s="6"/>
      <c r="BMB53" s="6"/>
      <c r="BMC53" s="6"/>
      <c r="BMD53" s="6"/>
      <c r="BME53" s="6"/>
      <c r="BMF53" s="6"/>
      <c r="BMG53" s="6"/>
      <c r="BMH53" s="6"/>
      <c r="BMI53" s="6"/>
      <c r="BMJ53" s="6"/>
      <c r="BMK53" s="6"/>
      <c r="BML53" s="6"/>
      <c r="BMM53" s="6"/>
      <c r="BMN53" s="6"/>
      <c r="BMO53" s="6"/>
      <c r="BMP53" s="6"/>
      <c r="BMQ53" s="6"/>
      <c r="BMR53" s="6"/>
      <c r="BMS53" s="6"/>
      <c r="BMT53" s="6"/>
      <c r="BMU53" s="6"/>
      <c r="BMV53" s="6"/>
      <c r="BMW53" s="6"/>
      <c r="BMX53" s="6"/>
      <c r="BMY53" s="6"/>
      <c r="BMZ53" s="6"/>
      <c r="BNA53" s="6"/>
      <c r="BNB53" s="6"/>
      <c r="BNC53" s="6"/>
      <c r="BND53" s="6"/>
      <c r="BNE53" s="6"/>
      <c r="BNF53" s="6"/>
      <c r="BNG53" s="6"/>
      <c r="BNH53" s="6"/>
      <c r="BNI53" s="6"/>
      <c r="BNJ53" s="6"/>
      <c r="BNK53" s="6"/>
      <c r="BNL53" s="6"/>
      <c r="BNM53" s="6"/>
      <c r="BNN53" s="6"/>
      <c r="BNO53" s="6"/>
      <c r="BNP53" s="6"/>
      <c r="BNQ53" s="6"/>
      <c r="BNR53" s="6"/>
      <c r="BNS53" s="6"/>
      <c r="BNT53" s="6"/>
      <c r="BNU53" s="6"/>
      <c r="BNV53" s="6"/>
      <c r="BNW53" s="6"/>
      <c r="BNX53" s="6"/>
      <c r="BNY53" s="6"/>
      <c r="BNZ53" s="6"/>
      <c r="BOA53" s="6"/>
      <c r="BOB53" s="6"/>
      <c r="BOC53" s="6"/>
      <c r="BOD53" s="6"/>
      <c r="BOE53" s="6"/>
      <c r="BOF53" s="6"/>
      <c r="BOG53" s="6"/>
      <c r="BOH53" s="6"/>
      <c r="BOI53" s="6"/>
      <c r="BOJ53" s="6"/>
      <c r="BOK53" s="6"/>
      <c r="BOL53" s="6"/>
      <c r="BOM53" s="6"/>
      <c r="BON53" s="6"/>
      <c r="BOO53" s="6"/>
      <c r="BOP53" s="6"/>
      <c r="BOQ53" s="6"/>
      <c r="BOR53" s="6"/>
      <c r="BOS53" s="6"/>
      <c r="BOT53" s="6"/>
      <c r="BOU53" s="6"/>
      <c r="BOV53" s="6"/>
      <c r="BOW53" s="6"/>
      <c r="BOX53" s="6"/>
      <c r="BOY53" s="6"/>
      <c r="BOZ53" s="6"/>
      <c r="BPA53" s="6"/>
      <c r="BPB53" s="6"/>
      <c r="BPC53" s="6"/>
      <c r="BPD53" s="6"/>
      <c r="BPE53" s="6"/>
      <c r="BPF53" s="6"/>
      <c r="BPG53" s="6"/>
      <c r="BPH53" s="6"/>
      <c r="BPI53" s="6"/>
      <c r="BPJ53" s="6"/>
      <c r="BPK53" s="6"/>
      <c r="BPL53" s="6"/>
      <c r="BPM53" s="6"/>
      <c r="BPN53" s="6"/>
      <c r="BPO53" s="6"/>
      <c r="BPP53" s="6"/>
      <c r="BPQ53" s="6"/>
      <c r="BPR53" s="6"/>
      <c r="BPS53" s="6"/>
      <c r="BPT53" s="6"/>
      <c r="BPU53" s="6"/>
      <c r="BPV53" s="6"/>
      <c r="BPW53" s="6"/>
      <c r="BPX53" s="6"/>
      <c r="BPY53" s="6"/>
      <c r="BPZ53" s="6"/>
      <c r="BQA53" s="6"/>
      <c r="BQB53" s="6"/>
      <c r="BQC53" s="6"/>
      <c r="BQD53" s="6"/>
      <c r="BQE53" s="6"/>
      <c r="BQF53" s="6"/>
      <c r="BQG53" s="6"/>
      <c r="BQH53" s="6"/>
      <c r="BQI53" s="6"/>
      <c r="BQJ53" s="6"/>
      <c r="BQK53" s="6"/>
      <c r="BQL53" s="6"/>
      <c r="BQM53" s="6"/>
      <c r="BQN53" s="6"/>
      <c r="BQO53" s="6"/>
      <c r="BQP53" s="6"/>
      <c r="BQQ53" s="6"/>
      <c r="BQR53" s="6"/>
      <c r="BQS53" s="6"/>
      <c r="BQT53" s="6"/>
      <c r="BQU53" s="6"/>
      <c r="BQV53" s="6"/>
      <c r="BQW53" s="6"/>
      <c r="BQX53" s="6"/>
      <c r="BQY53" s="6"/>
      <c r="BQZ53" s="6"/>
      <c r="BRA53" s="6"/>
      <c r="BRB53" s="6"/>
      <c r="BRC53" s="6"/>
      <c r="BRD53" s="6"/>
      <c r="BRE53" s="6"/>
      <c r="BRF53" s="6"/>
      <c r="BRG53" s="6"/>
      <c r="BRH53" s="6"/>
      <c r="BRI53" s="6"/>
      <c r="BRJ53" s="6"/>
      <c r="BRK53" s="6"/>
      <c r="BRL53" s="6"/>
      <c r="BRM53" s="6"/>
      <c r="BRN53" s="6"/>
      <c r="BRO53" s="6"/>
      <c r="BRP53" s="6"/>
      <c r="BRQ53" s="6"/>
      <c r="BRR53" s="6"/>
      <c r="BRS53" s="6"/>
      <c r="BRT53" s="6"/>
      <c r="BRU53" s="6"/>
      <c r="BRV53" s="6"/>
      <c r="BRW53" s="6"/>
      <c r="BRX53" s="6"/>
      <c r="BRY53" s="6"/>
      <c r="BRZ53" s="6"/>
      <c r="BSA53" s="6"/>
      <c r="BSB53" s="6"/>
      <c r="BSC53" s="6"/>
      <c r="BSD53" s="6"/>
      <c r="BSE53" s="6"/>
      <c r="BSF53" s="6"/>
      <c r="BSG53" s="6"/>
      <c r="BSH53" s="6"/>
      <c r="BSI53" s="6"/>
      <c r="BSJ53" s="6"/>
      <c r="BSK53" s="6"/>
      <c r="BSL53" s="6"/>
      <c r="BSM53" s="6"/>
      <c r="BSN53" s="6"/>
      <c r="BSO53" s="6"/>
      <c r="BSP53" s="6"/>
      <c r="BSQ53" s="6"/>
      <c r="BSR53" s="6"/>
      <c r="BSS53" s="6"/>
      <c r="BST53" s="6"/>
      <c r="BSU53" s="6"/>
      <c r="BSV53" s="6"/>
      <c r="BSW53" s="6"/>
      <c r="BSX53" s="6"/>
      <c r="BSY53" s="6"/>
      <c r="BSZ53" s="6"/>
      <c r="BTA53" s="6"/>
      <c r="BTB53" s="6"/>
      <c r="BTC53" s="6"/>
      <c r="BTD53" s="6"/>
      <c r="BTE53" s="6"/>
      <c r="BTF53" s="6"/>
      <c r="BTG53" s="6"/>
      <c r="BTH53" s="6"/>
      <c r="BTI53" s="6"/>
      <c r="BTJ53" s="6"/>
      <c r="BTK53" s="6"/>
      <c r="BTL53" s="6"/>
      <c r="BTM53" s="6"/>
      <c r="BTN53" s="6"/>
      <c r="BTO53" s="6"/>
      <c r="BTP53" s="6"/>
      <c r="BTQ53" s="6"/>
      <c r="BTR53" s="6"/>
      <c r="BTS53" s="6"/>
      <c r="BTT53" s="6"/>
      <c r="BTU53" s="6"/>
      <c r="BTV53" s="6"/>
      <c r="BTW53" s="6"/>
      <c r="BTX53" s="6"/>
      <c r="BTY53" s="6"/>
      <c r="BTZ53" s="6"/>
      <c r="BUA53" s="6"/>
      <c r="BUB53" s="6"/>
      <c r="BUC53" s="6"/>
      <c r="BUD53" s="6"/>
      <c r="BUE53" s="6"/>
      <c r="BUF53" s="6"/>
      <c r="BUG53" s="6"/>
      <c r="BUH53" s="6"/>
      <c r="BUI53" s="6"/>
      <c r="BUJ53" s="6"/>
      <c r="BUK53" s="6"/>
      <c r="BUL53" s="6"/>
      <c r="BUM53" s="6"/>
      <c r="BUN53" s="6"/>
      <c r="BUO53" s="6"/>
      <c r="BUP53" s="6"/>
      <c r="BUQ53" s="6"/>
      <c r="BUR53" s="6"/>
      <c r="BUS53" s="6"/>
      <c r="BUT53" s="6"/>
      <c r="BUU53" s="6"/>
      <c r="BUV53" s="6"/>
      <c r="BUW53" s="6"/>
      <c r="BUX53" s="6"/>
      <c r="BUY53" s="6"/>
      <c r="BUZ53" s="6"/>
      <c r="BVA53" s="6"/>
      <c r="BVB53" s="6"/>
      <c r="BVC53" s="6"/>
      <c r="BVD53" s="6"/>
      <c r="BVE53" s="6"/>
      <c r="BVF53" s="6"/>
      <c r="BVG53" s="6"/>
      <c r="BVH53" s="6"/>
      <c r="BVI53" s="6"/>
      <c r="BVJ53" s="6"/>
      <c r="BVK53" s="6"/>
      <c r="BVL53" s="6"/>
      <c r="BVM53" s="6"/>
      <c r="BVN53" s="6"/>
      <c r="BVO53" s="6"/>
      <c r="BVP53" s="6"/>
      <c r="BVQ53" s="6"/>
      <c r="BVR53" s="6"/>
      <c r="BVS53" s="6"/>
      <c r="BVT53" s="6"/>
      <c r="BVU53" s="6"/>
      <c r="BVV53" s="6"/>
      <c r="BVW53" s="6"/>
      <c r="BVX53" s="6"/>
      <c r="BVY53" s="6"/>
      <c r="BVZ53" s="6"/>
      <c r="BWA53" s="6"/>
      <c r="BWB53" s="6"/>
      <c r="BWC53" s="6"/>
      <c r="BWD53" s="6"/>
      <c r="BWE53" s="6"/>
      <c r="BWF53" s="6"/>
      <c r="BWG53" s="6"/>
      <c r="BWH53" s="6"/>
      <c r="BWI53" s="6"/>
      <c r="BWJ53" s="6"/>
      <c r="BWK53" s="6"/>
      <c r="BWL53" s="6"/>
      <c r="BWM53" s="6"/>
      <c r="BWN53" s="6"/>
      <c r="BWO53" s="6"/>
      <c r="BWP53" s="6"/>
      <c r="BWQ53" s="6"/>
      <c r="BWR53" s="6"/>
      <c r="BWS53" s="6"/>
      <c r="BWT53" s="6"/>
      <c r="BWU53" s="6"/>
      <c r="BWV53" s="6"/>
      <c r="BWW53" s="6"/>
      <c r="BWX53" s="6"/>
      <c r="BWY53" s="6"/>
      <c r="BWZ53" s="6"/>
      <c r="BXA53" s="6"/>
      <c r="BXB53" s="6"/>
      <c r="BXC53" s="6"/>
      <c r="BXD53" s="6"/>
      <c r="BXE53" s="6"/>
      <c r="BXF53" s="6"/>
      <c r="BXG53" s="6"/>
      <c r="BXH53" s="6"/>
      <c r="BXI53" s="6"/>
      <c r="BXJ53" s="6"/>
      <c r="BXK53" s="6"/>
      <c r="BXL53" s="6"/>
      <c r="BXM53" s="6"/>
      <c r="BXN53" s="6"/>
      <c r="BXO53" s="6"/>
      <c r="BXP53" s="6"/>
      <c r="BXQ53" s="6"/>
      <c r="BXR53" s="6"/>
      <c r="BXS53" s="6"/>
      <c r="BXT53" s="6"/>
      <c r="BXU53" s="6"/>
      <c r="BXV53" s="6"/>
      <c r="BXW53" s="6"/>
      <c r="BXX53" s="6"/>
      <c r="BXY53" s="6"/>
      <c r="BXZ53" s="6"/>
      <c r="BYA53" s="6"/>
      <c r="BYB53" s="6"/>
      <c r="BYC53" s="6"/>
      <c r="BYD53" s="6"/>
      <c r="BYE53" s="6"/>
      <c r="BYF53" s="6"/>
      <c r="BYG53" s="6"/>
      <c r="BYH53" s="6"/>
      <c r="BYI53" s="6"/>
      <c r="BYJ53" s="6"/>
      <c r="BYK53" s="6"/>
      <c r="BYL53" s="6"/>
      <c r="BYM53" s="6"/>
      <c r="BYN53" s="6"/>
      <c r="BYO53" s="6"/>
      <c r="BYP53" s="6"/>
      <c r="BYQ53" s="6"/>
      <c r="BYR53" s="6"/>
      <c r="BYS53" s="6"/>
      <c r="BYT53" s="6"/>
      <c r="BYU53" s="6"/>
      <c r="BYV53" s="6"/>
      <c r="BYW53" s="6"/>
      <c r="BYX53" s="6"/>
      <c r="BYY53" s="6"/>
      <c r="BYZ53" s="6"/>
      <c r="BZA53" s="6"/>
      <c r="BZB53" s="6"/>
      <c r="BZC53" s="6"/>
      <c r="BZD53" s="6"/>
      <c r="BZE53" s="6"/>
      <c r="BZF53" s="6"/>
      <c r="BZG53" s="6"/>
      <c r="BZH53" s="6"/>
      <c r="BZI53" s="6"/>
      <c r="BZJ53" s="6"/>
      <c r="BZK53" s="6"/>
      <c r="BZL53" s="6"/>
      <c r="BZM53" s="6"/>
      <c r="BZN53" s="6"/>
      <c r="BZO53" s="6"/>
      <c r="BZP53" s="6"/>
      <c r="BZQ53" s="6"/>
      <c r="BZR53" s="6"/>
      <c r="BZS53" s="6"/>
      <c r="BZT53" s="6"/>
      <c r="BZU53" s="6"/>
      <c r="BZV53" s="6"/>
      <c r="BZW53" s="6"/>
      <c r="BZX53" s="6"/>
      <c r="BZY53" s="6"/>
      <c r="BZZ53" s="6"/>
      <c r="CAA53" s="6"/>
      <c r="CAB53" s="6"/>
      <c r="CAC53" s="6"/>
      <c r="CAD53" s="6"/>
      <c r="CAE53" s="6"/>
      <c r="CAF53" s="6"/>
      <c r="CAG53" s="6"/>
      <c r="CAH53" s="6"/>
      <c r="CAI53" s="6"/>
      <c r="CAJ53" s="6"/>
      <c r="CAK53" s="6"/>
      <c r="CAL53" s="6"/>
      <c r="CAM53" s="6"/>
      <c r="CAN53" s="6"/>
      <c r="CAO53" s="6"/>
      <c r="CAP53" s="6"/>
      <c r="CAQ53" s="6"/>
      <c r="CAR53" s="6"/>
      <c r="CAS53" s="6"/>
      <c r="CAT53" s="6"/>
      <c r="CAU53" s="6"/>
      <c r="CAV53" s="6"/>
      <c r="CAW53" s="6"/>
      <c r="CAX53" s="6"/>
      <c r="CAY53" s="6"/>
      <c r="CAZ53" s="6"/>
      <c r="CBA53" s="6"/>
      <c r="CBB53" s="6"/>
      <c r="CBC53" s="6"/>
      <c r="CBD53" s="6"/>
      <c r="CBE53" s="6"/>
      <c r="CBF53" s="6"/>
      <c r="CBG53" s="6"/>
      <c r="CBH53" s="6"/>
      <c r="CBI53" s="6"/>
      <c r="CBJ53" s="6"/>
      <c r="CBK53" s="6"/>
      <c r="CBL53" s="6"/>
      <c r="CBM53" s="6"/>
      <c r="CBN53" s="6"/>
      <c r="CBO53" s="6"/>
      <c r="CBP53" s="6"/>
      <c r="CBQ53" s="6"/>
      <c r="CBR53" s="6"/>
      <c r="CBS53" s="6"/>
      <c r="CBT53" s="6"/>
      <c r="CBU53" s="6"/>
      <c r="CBV53" s="6"/>
      <c r="CBW53" s="6"/>
      <c r="CBX53" s="6"/>
      <c r="CBY53" s="6"/>
      <c r="CBZ53" s="6"/>
      <c r="CCA53" s="6"/>
      <c r="CCB53" s="6"/>
      <c r="CCC53" s="6"/>
      <c r="CCD53" s="6"/>
      <c r="CCE53" s="6"/>
      <c r="CCF53" s="6"/>
      <c r="CCG53" s="6"/>
      <c r="CCH53" s="6"/>
      <c r="CCI53" s="6"/>
      <c r="CCJ53" s="6"/>
      <c r="CCK53" s="6"/>
      <c r="CCL53" s="6"/>
      <c r="CCM53" s="6"/>
      <c r="CCN53" s="6"/>
      <c r="CCO53" s="6"/>
      <c r="CCP53" s="6"/>
      <c r="CCQ53" s="6"/>
      <c r="CCR53" s="6"/>
      <c r="CCS53" s="6"/>
      <c r="CCT53" s="6"/>
      <c r="CCU53" s="6"/>
      <c r="CCV53" s="6"/>
      <c r="CCW53" s="6"/>
      <c r="CCX53" s="6"/>
      <c r="CCY53" s="6"/>
      <c r="CCZ53" s="6"/>
      <c r="CDA53" s="6"/>
      <c r="CDB53" s="6"/>
      <c r="CDC53" s="6"/>
      <c r="CDD53" s="6"/>
      <c r="CDE53" s="6"/>
      <c r="CDF53" s="6"/>
      <c r="CDG53" s="6"/>
      <c r="CDH53" s="6"/>
      <c r="CDI53" s="6"/>
      <c r="CDJ53" s="6"/>
      <c r="CDK53" s="6"/>
      <c r="CDL53" s="6"/>
      <c r="CDM53" s="6"/>
      <c r="CDN53" s="6"/>
      <c r="CDO53" s="6"/>
      <c r="CDP53" s="6"/>
      <c r="CDQ53" s="6"/>
      <c r="CDR53" s="6"/>
      <c r="CDS53" s="6"/>
      <c r="CDT53" s="6"/>
      <c r="CDU53" s="6"/>
      <c r="CDV53" s="6"/>
      <c r="CDW53" s="6"/>
      <c r="CDX53" s="6"/>
      <c r="CDY53" s="6"/>
      <c r="CDZ53" s="6"/>
      <c r="CEA53" s="6"/>
      <c r="CEB53" s="6"/>
      <c r="CEC53" s="6"/>
      <c r="CED53" s="6"/>
      <c r="CEE53" s="6"/>
      <c r="CEF53" s="6"/>
      <c r="CEG53" s="6"/>
      <c r="CEH53" s="6"/>
      <c r="CEI53" s="6"/>
      <c r="CEJ53" s="6"/>
      <c r="CEK53" s="6"/>
      <c r="CEL53" s="6"/>
      <c r="CEM53" s="6"/>
      <c r="CEN53" s="6"/>
      <c r="CEO53" s="6"/>
      <c r="CEP53" s="6"/>
      <c r="CEQ53" s="6"/>
      <c r="CER53" s="6"/>
      <c r="CES53" s="6"/>
      <c r="CET53" s="6"/>
      <c r="CEU53" s="6"/>
      <c r="CEV53" s="6"/>
      <c r="CEW53" s="6"/>
      <c r="CEX53" s="6"/>
      <c r="CEY53" s="6"/>
      <c r="CEZ53" s="6"/>
      <c r="CFA53" s="6"/>
      <c r="CFB53" s="6"/>
      <c r="CFC53" s="6"/>
      <c r="CFD53" s="6"/>
      <c r="CFE53" s="6"/>
      <c r="CFF53" s="6"/>
      <c r="CFG53" s="6"/>
      <c r="CFH53" s="6"/>
      <c r="CFI53" s="6"/>
      <c r="CFJ53" s="6"/>
      <c r="CFK53" s="6"/>
      <c r="CFL53" s="6"/>
      <c r="CFM53" s="6"/>
      <c r="CFN53" s="6"/>
      <c r="CFO53" s="6"/>
      <c r="CFP53" s="6"/>
      <c r="CFQ53" s="6"/>
      <c r="CFR53" s="6"/>
      <c r="CFS53" s="6"/>
      <c r="CFT53" s="6"/>
      <c r="CFU53" s="6"/>
      <c r="CFV53" s="6"/>
      <c r="CFW53" s="6"/>
      <c r="CFX53" s="6"/>
      <c r="CFY53" s="6"/>
      <c r="CFZ53" s="6"/>
      <c r="CGA53" s="6"/>
      <c r="CGB53" s="6"/>
      <c r="CGC53" s="6"/>
      <c r="CGD53" s="6"/>
      <c r="CGE53" s="6"/>
      <c r="CGF53" s="6"/>
      <c r="CGG53" s="6"/>
      <c r="CGH53" s="6"/>
      <c r="CGI53" s="6"/>
      <c r="CGJ53" s="6"/>
      <c r="CGK53" s="6"/>
      <c r="CGL53" s="6"/>
      <c r="CGM53" s="6"/>
      <c r="CGN53" s="6"/>
      <c r="CGO53" s="6"/>
      <c r="CGP53" s="6"/>
      <c r="CGQ53" s="6"/>
      <c r="CGR53" s="6"/>
      <c r="CGS53" s="6"/>
      <c r="CGT53" s="6"/>
      <c r="CGU53" s="6"/>
      <c r="CGV53" s="6"/>
      <c r="CGW53" s="6"/>
      <c r="CGX53" s="6"/>
      <c r="CGY53" s="6"/>
      <c r="CGZ53" s="6"/>
      <c r="CHA53" s="6"/>
      <c r="CHB53" s="6"/>
      <c r="CHC53" s="6"/>
      <c r="CHD53" s="6"/>
      <c r="CHE53" s="6"/>
      <c r="CHF53" s="6"/>
      <c r="CHG53" s="6"/>
      <c r="CHH53" s="6"/>
      <c r="CHI53" s="6"/>
      <c r="CHJ53" s="6"/>
      <c r="CHK53" s="6"/>
      <c r="CHL53" s="6"/>
      <c r="CHM53" s="6"/>
      <c r="CHN53" s="6"/>
      <c r="CHO53" s="6"/>
      <c r="CHP53" s="6"/>
      <c r="CHQ53" s="6"/>
      <c r="CHR53" s="6"/>
      <c r="CHS53" s="6"/>
      <c r="CHT53" s="6"/>
      <c r="CHU53" s="6"/>
      <c r="CHV53" s="6"/>
      <c r="CHW53" s="6"/>
      <c r="CHX53" s="6"/>
      <c r="CHY53" s="6"/>
      <c r="CHZ53" s="6"/>
      <c r="CIA53" s="6"/>
      <c r="CIB53" s="6"/>
      <c r="CIC53" s="6"/>
      <c r="CID53" s="6"/>
      <c r="CIE53" s="6"/>
      <c r="CIF53" s="6"/>
      <c r="CIG53" s="6"/>
      <c r="CIH53" s="6"/>
      <c r="CII53" s="6"/>
      <c r="CIJ53" s="6"/>
      <c r="CIK53" s="6"/>
      <c r="CIL53" s="6"/>
      <c r="CIM53" s="6"/>
      <c r="CIN53" s="6"/>
      <c r="CIO53" s="6"/>
      <c r="CIP53" s="6"/>
      <c r="CIQ53" s="6"/>
      <c r="CIR53" s="6"/>
      <c r="CIS53" s="6"/>
      <c r="CIT53" s="6"/>
      <c r="CIU53" s="6"/>
      <c r="CIV53" s="6"/>
      <c r="CIW53" s="6"/>
      <c r="CIX53" s="6"/>
      <c r="CIY53" s="6"/>
      <c r="CIZ53" s="6"/>
      <c r="CJA53" s="6"/>
      <c r="CJB53" s="6"/>
      <c r="CJC53" s="6"/>
      <c r="CJD53" s="6"/>
      <c r="CJE53" s="6"/>
      <c r="CJF53" s="6"/>
      <c r="CJG53" s="6"/>
      <c r="CJH53" s="6"/>
      <c r="CJI53" s="6"/>
      <c r="CJJ53" s="6"/>
      <c r="CJK53" s="6"/>
      <c r="CJL53" s="6"/>
      <c r="CJM53" s="6"/>
      <c r="CJN53" s="6"/>
      <c r="CJO53" s="6"/>
      <c r="CJP53" s="6"/>
      <c r="CJQ53" s="6"/>
      <c r="CJR53" s="6"/>
      <c r="CJS53" s="6"/>
      <c r="CJT53" s="6"/>
      <c r="CJU53" s="6"/>
      <c r="CJV53" s="6"/>
      <c r="CJW53" s="6"/>
      <c r="CJX53" s="6"/>
      <c r="CJY53" s="6"/>
      <c r="CJZ53" s="6"/>
      <c r="CKA53" s="6"/>
      <c r="CKB53" s="6"/>
      <c r="CKC53" s="6"/>
      <c r="CKD53" s="6"/>
      <c r="CKE53" s="6"/>
      <c r="CKF53" s="6"/>
      <c r="CKG53" s="6"/>
      <c r="CKH53" s="6"/>
      <c r="CKI53" s="6"/>
      <c r="CKJ53" s="6"/>
      <c r="CKK53" s="6"/>
      <c r="CKL53" s="6"/>
      <c r="CKM53" s="6"/>
      <c r="CKN53" s="6"/>
      <c r="CKO53" s="6"/>
      <c r="CKP53" s="6"/>
      <c r="CKQ53" s="6"/>
      <c r="CKR53" s="6"/>
      <c r="CKS53" s="6"/>
      <c r="CKT53" s="6"/>
      <c r="CKU53" s="6"/>
      <c r="CKV53" s="6"/>
      <c r="CKW53" s="6"/>
      <c r="CKX53" s="6"/>
      <c r="CKY53" s="6"/>
      <c r="CKZ53" s="6"/>
      <c r="CLA53" s="6"/>
      <c r="CLB53" s="6"/>
      <c r="CLC53" s="6"/>
      <c r="CLD53" s="6"/>
      <c r="CLE53" s="6"/>
      <c r="CLF53" s="6"/>
      <c r="CLG53" s="6"/>
      <c r="CLH53" s="6"/>
      <c r="CLI53" s="6"/>
      <c r="CLJ53" s="6"/>
      <c r="CLK53" s="6"/>
      <c r="CLL53" s="6"/>
      <c r="CLM53" s="6"/>
      <c r="CLN53" s="6"/>
      <c r="CLO53" s="6"/>
      <c r="CLP53" s="6"/>
      <c r="CLQ53" s="6"/>
      <c r="CLR53" s="6"/>
      <c r="CLS53" s="6"/>
      <c r="CLT53" s="6"/>
      <c r="CLU53" s="6"/>
      <c r="CLV53" s="6"/>
      <c r="CLW53" s="6"/>
      <c r="CLX53" s="6"/>
      <c r="CLY53" s="6"/>
      <c r="CLZ53" s="6"/>
      <c r="CMA53" s="6"/>
      <c r="CMB53" s="6"/>
      <c r="CMC53" s="6"/>
      <c r="CMD53" s="6"/>
      <c r="CME53" s="6"/>
      <c r="CMF53" s="6"/>
      <c r="CMG53" s="6"/>
      <c r="CMH53" s="6"/>
      <c r="CMI53" s="6"/>
      <c r="CMJ53" s="6"/>
      <c r="CMK53" s="6"/>
      <c r="CML53" s="6"/>
      <c r="CMM53" s="6"/>
      <c r="CMN53" s="6"/>
      <c r="CMO53" s="6"/>
      <c r="CMP53" s="6"/>
      <c r="CMQ53" s="6"/>
      <c r="CMR53" s="6"/>
      <c r="CMS53" s="6"/>
      <c r="CMT53" s="6"/>
      <c r="CMU53" s="6"/>
      <c r="CMV53" s="6"/>
      <c r="CMW53" s="6"/>
      <c r="CMX53" s="6"/>
      <c r="CMY53" s="6"/>
      <c r="CMZ53" s="6"/>
      <c r="CNA53" s="6"/>
      <c r="CNB53" s="6"/>
      <c r="CNC53" s="6"/>
      <c r="CND53" s="6"/>
      <c r="CNE53" s="6"/>
      <c r="CNF53" s="6"/>
      <c r="CNG53" s="6"/>
      <c r="CNH53" s="6"/>
      <c r="CNI53" s="6"/>
      <c r="CNJ53" s="6"/>
      <c r="CNK53" s="6"/>
      <c r="CNL53" s="6"/>
      <c r="CNM53" s="6"/>
      <c r="CNN53" s="6"/>
      <c r="CNO53" s="6"/>
      <c r="CNP53" s="6"/>
      <c r="CNQ53" s="6"/>
      <c r="CNR53" s="6"/>
      <c r="CNS53" s="6"/>
      <c r="CNT53" s="6"/>
      <c r="CNU53" s="6"/>
      <c r="CNV53" s="6"/>
      <c r="CNW53" s="6"/>
      <c r="CNX53" s="6"/>
      <c r="CNY53" s="6"/>
      <c r="CNZ53" s="6"/>
      <c r="COA53" s="6"/>
      <c r="COB53" s="6"/>
      <c r="COC53" s="6"/>
      <c r="COD53" s="6"/>
      <c r="COE53" s="6"/>
      <c r="COF53" s="6"/>
      <c r="COG53" s="6"/>
      <c r="COH53" s="6"/>
      <c r="COI53" s="6"/>
      <c r="COJ53" s="6"/>
      <c r="COK53" s="6"/>
      <c r="COL53" s="6"/>
      <c r="COM53" s="6"/>
      <c r="CON53" s="6"/>
      <c r="COO53" s="6"/>
      <c r="COP53" s="6"/>
      <c r="COQ53" s="6"/>
      <c r="COR53" s="6"/>
      <c r="COS53" s="6"/>
      <c r="COT53" s="6"/>
      <c r="COU53" s="6"/>
      <c r="COV53" s="6"/>
      <c r="COW53" s="6"/>
      <c r="COX53" s="6"/>
      <c r="COY53" s="6"/>
      <c r="COZ53" s="6"/>
      <c r="CPA53" s="6"/>
      <c r="CPB53" s="6"/>
      <c r="CPC53" s="6"/>
      <c r="CPD53" s="6"/>
      <c r="CPE53" s="6"/>
      <c r="CPF53" s="6"/>
      <c r="CPG53" s="6"/>
      <c r="CPH53" s="6"/>
      <c r="CPI53" s="6"/>
      <c r="CPJ53" s="6"/>
      <c r="CPK53" s="6"/>
      <c r="CPL53" s="6"/>
      <c r="CPM53" s="6"/>
      <c r="CPN53" s="6"/>
      <c r="CPO53" s="6"/>
      <c r="CPP53" s="6"/>
      <c r="CPQ53" s="6"/>
      <c r="CPR53" s="6"/>
      <c r="CPS53" s="6"/>
      <c r="CPT53" s="6"/>
      <c r="CPU53" s="6"/>
      <c r="CPV53" s="6"/>
      <c r="CPW53" s="6"/>
      <c r="CPX53" s="6"/>
      <c r="CPY53" s="6"/>
      <c r="CPZ53" s="6"/>
      <c r="CQA53" s="6"/>
      <c r="CQB53" s="6"/>
      <c r="CQC53" s="6"/>
      <c r="CQD53" s="6"/>
      <c r="CQE53" s="6"/>
      <c r="CQF53" s="6"/>
      <c r="CQG53" s="6"/>
      <c r="CQH53" s="6"/>
      <c r="CQI53" s="6"/>
      <c r="CQJ53" s="6"/>
      <c r="CQK53" s="6"/>
      <c r="CQL53" s="6"/>
      <c r="CQM53" s="6"/>
      <c r="CQN53" s="6"/>
      <c r="CQO53" s="6"/>
      <c r="CQP53" s="6"/>
      <c r="CQQ53" s="6"/>
      <c r="CQR53" s="6"/>
      <c r="CQS53" s="6"/>
      <c r="CQT53" s="6"/>
      <c r="CQU53" s="6"/>
      <c r="CQV53" s="6"/>
      <c r="CQW53" s="6"/>
      <c r="CQX53" s="6"/>
      <c r="CQY53" s="6"/>
      <c r="CQZ53" s="6"/>
      <c r="CRA53" s="6"/>
      <c r="CRB53" s="6"/>
      <c r="CRC53" s="6"/>
      <c r="CRD53" s="6"/>
      <c r="CRE53" s="6"/>
      <c r="CRF53" s="6"/>
      <c r="CRG53" s="6"/>
      <c r="CRH53" s="6"/>
      <c r="CRI53" s="6"/>
      <c r="CRJ53" s="6"/>
      <c r="CRK53" s="6"/>
      <c r="CRL53" s="6"/>
      <c r="CRM53" s="6"/>
      <c r="CRN53" s="6"/>
      <c r="CRO53" s="6"/>
      <c r="CRP53" s="6"/>
      <c r="CRQ53" s="6"/>
      <c r="CRR53" s="6"/>
      <c r="CRS53" s="6"/>
      <c r="CRT53" s="6"/>
      <c r="CRU53" s="6"/>
      <c r="CRV53" s="6"/>
      <c r="CRW53" s="6"/>
      <c r="CRX53" s="6"/>
      <c r="CRY53" s="6"/>
      <c r="CRZ53" s="6"/>
      <c r="CSA53" s="6"/>
      <c r="CSB53" s="6"/>
      <c r="CSC53" s="6"/>
      <c r="CSD53" s="6"/>
      <c r="CSE53" s="6"/>
      <c r="CSF53" s="6"/>
      <c r="CSG53" s="6"/>
      <c r="CSH53" s="6"/>
      <c r="CSI53" s="6"/>
      <c r="CSJ53" s="6"/>
      <c r="CSK53" s="6"/>
      <c r="CSL53" s="6"/>
      <c r="CSM53" s="6"/>
      <c r="CSN53" s="6"/>
      <c r="CSO53" s="6"/>
      <c r="CSP53" s="6"/>
      <c r="CSQ53" s="6"/>
      <c r="CSR53" s="6"/>
      <c r="CSS53" s="6"/>
      <c r="CST53" s="6"/>
      <c r="CSU53" s="6"/>
      <c r="CSV53" s="6"/>
      <c r="CSW53" s="6"/>
      <c r="CSX53" s="6"/>
      <c r="CSY53" s="6"/>
      <c r="CSZ53" s="6"/>
      <c r="CTA53" s="6"/>
      <c r="CTB53" s="6"/>
      <c r="CTC53" s="6"/>
      <c r="CTD53" s="6"/>
      <c r="CTE53" s="6"/>
      <c r="CTF53" s="6"/>
      <c r="CTG53" s="6"/>
      <c r="CTH53" s="6"/>
      <c r="CTI53" s="6"/>
      <c r="CTJ53" s="6"/>
      <c r="CTK53" s="6"/>
      <c r="CTL53" s="6"/>
      <c r="CTM53" s="6"/>
      <c r="CTN53" s="6"/>
      <c r="CTO53" s="6"/>
      <c r="CTP53" s="6"/>
      <c r="CTQ53" s="6"/>
      <c r="CTR53" s="6"/>
      <c r="CTS53" s="6"/>
      <c r="CTT53" s="6"/>
      <c r="CTU53" s="6"/>
      <c r="CTV53" s="6"/>
      <c r="CTW53" s="6"/>
      <c r="CTX53" s="6"/>
      <c r="CTY53" s="6"/>
      <c r="CTZ53" s="6"/>
      <c r="CUA53" s="6"/>
      <c r="CUB53" s="6"/>
      <c r="CUC53" s="6"/>
      <c r="CUD53" s="6"/>
      <c r="CUE53" s="6"/>
      <c r="CUF53" s="6"/>
      <c r="CUG53" s="6"/>
      <c r="CUH53" s="6"/>
      <c r="CUI53" s="6"/>
      <c r="CUJ53" s="6"/>
      <c r="CUK53" s="6"/>
      <c r="CUL53" s="6"/>
      <c r="CUM53" s="6"/>
      <c r="CUN53" s="6"/>
      <c r="CUO53" s="6"/>
      <c r="CUP53" s="6"/>
      <c r="CUQ53" s="6"/>
      <c r="CUR53" s="6"/>
      <c r="CUS53" s="6"/>
      <c r="CUT53" s="6"/>
      <c r="CUU53" s="6"/>
      <c r="CUV53" s="6"/>
      <c r="CUW53" s="6"/>
      <c r="CUX53" s="6"/>
    </row>
    <row r="54" spans="1:2598" s="6" customFormat="1" ht="15" customHeight="1" x14ac:dyDescent="0.2">
      <c r="A54" s="163">
        <v>10.1</v>
      </c>
      <c r="B54" s="156" t="s">
        <v>53</v>
      </c>
      <c r="C54" s="150" t="s">
        <v>280</v>
      </c>
      <c r="D54" s="151">
        <v>0</v>
      </c>
      <c r="E54" s="151">
        <v>52.594000000000001</v>
      </c>
      <c r="F54" s="151">
        <v>103.54657516689633</v>
      </c>
      <c r="G54" s="151">
        <v>0</v>
      </c>
      <c r="H54" s="151">
        <v>37.031999999999996</v>
      </c>
      <c r="I54" s="151">
        <v>50.941808334195343</v>
      </c>
      <c r="J54" s="151">
        <v>0</v>
      </c>
      <c r="K54" s="151">
        <v>0</v>
      </c>
      <c r="L54" s="152">
        <v>0</v>
      </c>
      <c r="M54" s="152">
        <v>0</v>
      </c>
      <c r="N54" s="153">
        <v>7.4939999999999998</v>
      </c>
      <c r="O54" s="154">
        <v>9.1831499999999977</v>
      </c>
      <c r="P54" s="140"/>
      <c r="Q54" s="140"/>
      <c r="R54" s="155">
        <f t="shared" si="2"/>
        <v>10.1</v>
      </c>
      <c r="S54" s="156" t="str">
        <f t="shared" si="2"/>
        <v>PULP FROM FIBRES OTHER THAN WOOD</v>
      </c>
      <c r="T54" s="150" t="s">
        <v>60</v>
      </c>
      <c r="U54" s="158"/>
      <c r="V54" s="158"/>
      <c r="W54" s="158"/>
      <c r="X54" s="158"/>
      <c r="Y54" s="158"/>
      <c r="Z54" s="158"/>
      <c r="AA54" s="158"/>
      <c r="AB54" s="159"/>
      <c r="AC54" s="140"/>
      <c r="AD54" s="160">
        <f t="shared" si="3"/>
        <v>10.1</v>
      </c>
      <c r="AE54" s="156" t="str">
        <f t="shared" si="3"/>
        <v>PULP FROM FIBRES OTHER THAN WOOD</v>
      </c>
      <c r="AF54" s="150" t="s">
        <v>60</v>
      </c>
      <c r="AG54" s="207" t="str">
        <f>IF(ISNUMBER(#REF!+D54-J54),#REF!+D54-J54,IF(ISNUMBER(J54-D54),"NT " &amp; J54-D54,"…"))</f>
        <v>NT 0</v>
      </c>
      <c r="AH54" s="162" t="str">
        <f>IF(ISNUMBER(#REF!+G54-M54),#REF!+G54-M54,IF(ISNUMBER(M54-G54),"NT " &amp; M54-G54,"…"))</f>
        <v>NT 0</v>
      </c>
    </row>
    <row r="55" spans="1:2598" s="6" customFormat="1" ht="15" customHeight="1" x14ac:dyDescent="0.2">
      <c r="A55" s="166">
        <v>10.199999999999999</v>
      </c>
      <c r="B55" s="189" t="s">
        <v>43</v>
      </c>
      <c r="C55" s="150" t="s">
        <v>283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2">
        <v>0</v>
      </c>
      <c r="M55" s="152">
        <v>0</v>
      </c>
      <c r="N55" s="153">
        <v>0</v>
      </c>
      <c r="O55" s="154">
        <v>0</v>
      </c>
      <c r="P55" s="140"/>
      <c r="Q55" s="140"/>
      <c r="R55" s="190">
        <f t="shared" si="2"/>
        <v>10.199999999999999</v>
      </c>
      <c r="S55" s="189" t="str">
        <f t="shared" si="2"/>
        <v>RECOVERED FIBRE PULP</v>
      </c>
      <c r="T55" s="150" t="s">
        <v>60</v>
      </c>
      <c r="U55" s="158"/>
      <c r="V55" s="158"/>
      <c r="W55" s="158"/>
      <c r="X55" s="158"/>
      <c r="Y55" s="158"/>
      <c r="Z55" s="158"/>
      <c r="AA55" s="158"/>
      <c r="AB55" s="159"/>
      <c r="AC55" s="140"/>
      <c r="AD55" s="129">
        <f t="shared" si="3"/>
        <v>10.199999999999999</v>
      </c>
      <c r="AE55" s="189" t="str">
        <f t="shared" si="3"/>
        <v>RECOVERED FIBRE PULP</v>
      </c>
      <c r="AF55" s="150" t="s">
        <v>60</v>
      </c>
      <c r="AG55" s="191" t="str">
        <f>IF(ISNUMBER(#REF!+D55-J55),#REF!+D55-J55,IF(ISNUMBER(J55-D55),"NT " &amp; J55-D55,"…"))</f>
        <v>NT 0</v>
      </c>
      <c r="AH55" s="162" t="str">
        <f>IF(ISNUMBER(#REF!+G55-M55),#REF!+G55-M55,IF(ISNUMBER(M55-G55),"NT " &amp; M55-G55,"…"))</f>
        <v>NT 0</v>
      </c>
    </row>
    <row r="56" spans="1:2598" s="11" customFormat="1" ht="15" customHeight="1" x14ac:dyDescent="0.2">
      <c r="A56" s="177">
        <v>11</v>
      </c>
      <c r="B56" s="177" t="s">
        <v>36</v>
      </c>
      <c r="C56" s="178" t="s">
        <v>280</v>
      </c>
      <c r="D56" s="138">
        <v>0</v>
      </c>
      <c r="E56" s="138">
        <v>130.00399999999999</v>
      </c>
      <c r="F56" s="138">
        <v>15.861235554780468</v>
      </c>
      <c r="G56" s="138">
        <v>0</v>
      </c>
      <c r="H56" s="138">
        <v>54.99331999999999</v>
      </c>
      <c r="I56" s="138">
        <v>7.3565893274862297</v>
      </c>
      <c r="J56" s="138">
        <v>0</v>
      </c>
      <c r="K56" s="138">
        <v>13083.849999999999</v>
      </c>
      <c r="L56" s="138">
        <v>1852.7008584117343</v>
      </c>
      <c r="M56" s="138">
        <v>0</v>
      </c>
      <c r="N56" s="138">
        <v>10532.258000000002</v>
      </c>
      <c r="O56" s="139">
        <v>1360.7814456459075</v>
      </c>
      <c r="P56" s="140"/>
      <c r="Q56" s="140"/>
      <c r="R56" s="208">
        <f t="shared" si="2"/>
        <v>11</v>
      </c>
      <c r="S56" s="209" t="str">
        <f t="shared" si="2"/>
        <v>RECOVERED PAPER</v>
      </c>
      <c r="T56" s="178" t="s">
        <v>60</v>
      </c>
      <c r="U56" s="210"/>
      <c r="V56" s="210"/>
      <c r="W56" s="210"/>
      <c r="X56" s="210"/>
      <c r="Y56" s="210"/>
      <c r="Z56" s="210"/>
      <c r="AA56" s="210"/>
      <c r="AB56" s="211"/>
      <c r="AC56" s="140"/>
      <c r="AD56" s="212">
        <f t="shared" si="3"/>
        <v>11</v>
      </c>
      <c r="AE56" s="209" t="str">
        <f t="shared" si="3"/>
        <v>RECOVERED PAPER</v>
      </c>
      <c r="AF56" s="178" t="s">
        <v>60</v>
      </c>
      <c r="AG56" s="22" t="str">
        <f>IF(ISNUMBER(#REF!+D56-J56),#REF!+D56-J56,IF(ISNUMBER(J56-D56),"NT " &amp; J56-D56,"…"))</f>
        <v>NT 0</v>
      </c>
      <c r="AH56" s="20" t="str">
        <f>IF(ISNUMBER(#REF!+G56-M56),#REF!+G56-M56,IF(ISNUMBER(M56-G56),"NT " &amp; M56-G56,"…"))</f>
        <v>NT 0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  <c r="AMB56" s="6"/>
      <c r="AMC56" s="6"/>
      <c r="AMD56" s="6"/>
      <c r="AME56" s="6"/>
      <c r="AMF56" s="6"/>
      <c r="AMG56" s="6"/>
      <c r="AMH56" s="6"/>
      <c r="AMI56" s="6"/>
      <c r="AMJ56" s="6"/>
      <c r="AMK56" s="6"/>
      <c r="AML56" s="6"/>
      <c r="AMM56" s="6"/>
      <c r="AMN56" s="6"/>
      <c r="AMO56" s="6"/>
      <c r="AMP56" s="6"/>
      <c r="AMQ56" s="6"/>
      <c r="AMR56" s="6"/>
      <c r="AMS56" s="6"/>
      <c r="AMT56" s="6"/>
      <c r="AMU56" s="6"/>
      <c r="AMV56" s="6"/>
      <c r="AMW56" s="6"/>
      <c r="AMX56" s="6"/>
      <c r="AMY56" s="6"/>
      <c r="AMZ56" s="6"/>
      <c r="ANA56" s="6"/>
      <c r="ANB56" s="6"/>
      <c r="ANC56" s="6"/>
      <c r="AND56" s="6"/>
      <c r="ANE56" s="6"/>
      <c r="ANF56" s="6"/>
      <c r="ANG56" s="6"/>
      <c r="ANH56" s="6"/>
      <c r="ANI56" s="6"/>
      <c r="ANJ56" s="6"/>
      <c r="ANK56" s="6"/>
      <c r="ANL56" s="6"/>
      <c r="ANM56" s="6"/>
      <c r="ANN56" s="6"/>
      <c r="ANO56" s="6"/>
      <c r="ANP56" s="6"/>
      <c r="ANQ56" s="6"/>
      <c r="ANR56" s="6"/>
      <c r="ANS56" s="6"/>
      <c r="ANT56" s="6"/>
      <c r="ANU56" s="6"/>
      <c r="ANV56" s="6"/>
      <c r="ANW56" s="6"/>
      <c r="ANX56" s="6"/>
      <c r="ANY56" s="6"/>
      <c r="ANZ56" s="6"/>
      <c r="AOA56" s="6"/>
      <c r="AOB56" s="6"/>
      <c r="AOC56" s="6"/>
      <c r="AOD56" s="6"/>
      <c r="AOE56" s="6"/>
      <c r="AOF56" s="6"/>
      <c r="AOG56" s="6"/>
      <c r="AOH56" s="6"/>
      <c r="AOI56" s="6"/>
      <c r="AOJ56" s="6"/>
      <c r="AOK56" s="6"/>
      <c r="AOL56" s="6"/>
      <c r="AOM56" s="6"/>
      <c r="AON56" s="6"/>
      <c r="AOO56" s="6"/>
      <c r="AOP56" s="6"/>
      <c r="AOQ56" s="6"/>
      <c r="AOR56" s="6"/>
      <c r="AOS56" s="6"/>
      <c r="AOT56" s="6"/>
      <c r="AOU56" s="6"/>
      <c r="AOV56" s="6"/>
      <c r="AOW56" s="6"/>
      <c r="AOX56" s="6"/>
      <c r="AOY56" s="6"/>
      <c r="AOZ56" s="6"/>
      <c r="APA56" s="6"/>
      <c r="APB56" s="6"/>
      <c r="APC56" s="6"/>
      <c r="APD56" s="6"/>
      <c r="APE56" s="6"/>
      <c r="APF56" s="6"/>
      <c r="APG56" s="6"/>
      <c r="APH56" s="6"/>
      <c r="API56" s="6"/>
      <c r="APJ56" s="6"/>
      <c r="APK56" s="6"/>
      <c r="APL56" s="6"/>
      <c r="APM56" s="6"/>
      <c r="APN56" s="6"/>
      <c r="APO56" s="6"/>
      <c r="APP56" s="6"/>
      <c r="APQ56" s="6"/>
      <c r="APR56" s="6"/>
      <c r="APS56" s="6"/>
      <c r="APT56" s="6"/>
      <c r="APU56" s="6"/>
      <c r="APV56" s="6"/>
      <c r="APW56" s="6"/>
      <c r="APX56" s="6"/>
      <c r="APY56" s="6"/>
      <c r="APZ56" s="6"/>
      <c r="AQA56" s="6"/>
      <c r="AQB56" s="6"/>
      <c r="AQC56" s="6"/>
      <c r="AQD56" s="6"/>
      <c r="AQE56" s="6"/>
      <c r="AQF56" s="6"/>
      <c r="AQG56" s="6"/>
      <c r="AQH56" s="6"/>
      <c r="AQI56" s="6"/>
      <c r="AQJ56" s="6"/>
      <c r="AQK56" s="6"/>
      <c r="AQL56" s="6"/>
      <c r="AQM56" s="6"/>
      <c r="AQN56" s="6"/>
      <c r="AQO56" s="6"/>
      <c r="AQP56" s="6"/>
      <c r="AQQ56" s="6"/>
      <c r="AQR56" s="6"/>
      <c r="AQS56" s="6"/>
      <c r="AQT56" s="6"/>
      <c r="AQU56" s="6"/>
      <c r="AQV56" s="6"/>
      <c r="AQW56" s="6"/>
      <c r="AQX56" s="6"/>
      <c r="AQY56" s="6"/>
      <c r="AQZ56" s="6"/>
      <c r="ARA56" s="6"/>
      <c r="ARB56" s="6"/>
      <c r="ARC56" s="6"/>
      <c r="ARD56" s="6"/>
      <c r="ARE56" s="6"/>
      <c r="ARF56" s="6"/>
      <c r="ARG56" s="6"/>
      <c r="ARH56" s="6"/>
      <c r="ARI56" s="6"/>
      <c r="ARJ56" s="6"/>
      <c r="ARK56" s="6"/>
      <c r="ARL56" s="6"/>
      <c r="ARM56" s="6"/>
      <c r="ARN56" s="6"/>
      <c r="ARO56" s="6"/>
      <c r="ARP56" s="6"/>
      <c r="ARQ56" s="6"/>
      <c r="ARR56" s="6"/>
      <c r="ARS56" s="6"/>
      <c r="ART56" s="6"/>
      <c r="ARU56" s="6"/>
      <c r="ARV56" s="6"/>
      <c r="ARW56" s="6"/>
      <c r="ARX56" s="6"/>
      <c r="ARY56" s="6"/>
      <c r="ARZ56" s="6"/>
      <c r="ASA56" s="6"/>
      <c r="ASB56" s="6"/>
      <c r="ASC56" s="6"/>
      <c r="ASD56" s="6"/>
      <c r="ASE56" s="6"/>
      <c r="ASF56" s="6"/>
      <c r="ASG56" s="6"/>
      <c r="ASH56" s="6"/>
      <c r="ASI56" s="6"/>
      <c r="ASJ56" s="6"/>
      <c r="ASK56" s="6"/>
      <c r="ASL56" s="6"/>
      <c r="ASM56" s="6"/>
      <c r="ASN56" s="6"/>
      <c r="ASO56" s="6"/>
      <c r="ASP56" s="6"/>
      <c r="ASQ56" s="6"/>
      <c r="ASR56" s="6"/>
      <c r="ASS56" s="6"/>
      <c r="AST56" s="6"/>
      <c r="ASU56" s="6"/>
      <c r="ASV56" s="6"/>
      <c r="ASW56" s="6"/>
      <c r="ASX56" s="6"/>
      <c r="ASY56" s="6"/>
      <c r="ASZ56" s="6"/>
      <c r="ATA56" s="6"/>
      <c r="ATB56" s="6"/>
      <c r="ATC56" s="6"/>
      <c r="ATD56" s="6"/>
      <c r="ATE56" s="6"/>
      <c r="ATF56" s="6"/>
      <c r="ATG56" s="6"/>
      <c r="ATH56" s="6"/>
      <c r="ATI56" s="6"/>
      <c r="ATJ56" s="6"/>
      <c r="ATK56" s="6"/>
      <c r="ATL56" s="6"/>
      <c r="ATM56" s="6"/>
      <c r="ATN56" s="6"/>
      <c r="ATO56" s="6"/>
      <c r="ATP56" s="6"/>
      <c r="ATQ56" s="6"/>
      <c r="ATR56" s="6"/>
      <c r="ATS56" s="6"/>
      <c r="ATT56" s="6"/>
      <c r="ATU56" s="6"/>
      <c r="ATV56" s="6"/>
      <c r="ATW56" s="6"/>
      <c r="ATX56" s="6"/>
      <c r="ATY56" s="6"/>
      <c r="ATZ56" s="6"/>
      <c r="AUA56" s="6"/>
      <c r="AUB56" s="6"/>
      <c r="AUC56" s="6"/>
      <c r="AUD56" s="6"/>
      <c r="AUE56" s="6"/>
      <c r="AUF56" s="6"/>
      <c r="AUG56" s="6"/>
      <c r="AUH56" s="6"/>
      <c r="AUI56" s="6"/>
      <c r="AUJ56" s="6"/>
      <c r="AUK56" s="6"/>
      <c r="AUL56" s="6"/>
      <c r="AUM56" s="6"/>
      <c r="AUN56" s="6"/>
      <c r="AUO56" s="6"/>
      <c r="AUP56" s="6"/>
      <c r="AUQ56" s="6"/>
      <c r="AUR56" s="6"/>
      <c r="AUS56" s="6"/>
      <c r="AUT56" s="6"/>
      <c r="AUU56" s="6"/>
      <c r="AUV56" s="6"/>
      <c r="AUW56" s="6"/>
      <c r="AUX56" s="6"/>
      <c r="AUY56" s="6"/>
      <c r="AUZ56" s="6"/>
      <c r="AVA56" s="6"/>
      <c r="AVB56" s="6"/>
      <c r="AVC56" s="6"/>
      <c r="AVD56" s="6"/>
      <c r="AVE56" s="6"/>
      <c r="AVF56" s="6"/>
      <c r="AVG56" s="6"/>
      <c r="AVH56" s="6"/>
      <c r="AVI56" s="6"/>
      <c r="AVJ56" s="6"/>
      <c r="AVK56" s="6"/>
      <c r="AVL56" s="6"/>
      <c r="AVM56" s="6"/>
      <c r="AVN56" s="6"/>
      <c r="AVO56" s="6"/>
      <c r="AVP56" s="6"/>
      <c r="AVQ56" s="6"/>
      <c r="AVR56" s="6"/>
      <c r="AVS56" s="6"/>
      <c r="AVT56" s="6"/>
      <c r="AVU56" s="6"/>
      <c r="AVV56" s="6"/>
      <c r="AVW56" s="6"/>
      <c r="AVX56" s="6"/>
      <c r="AVY56" s="6"/>
      <c r="AVZ56" s="6"/>
      <c r="AWA56" s="6"/>
      <c r="AWB56" s="6"/>
      <c r="AWC56" s="6"/>
      <c r="AWD56" s="6"/>
      <c r="AWE56" s="6"/>
      <c r="AWF56" s="6"/>
      <c r="AWG56" s="6"/>
      <c r="AWH56" s="6"/>
      <c r="AWI56" s="6"/>
      <c r="AWJ56" s="6"/>
      <c r="AWK56" s="6"/>
      <c r="AWL56" s="6"/>
      <c r="AWM56" s="6"/>
      <c r="AWN56" s="6"/>
      <c r="AWO56" s="6"/>
      <c r="AWP56" s="6"/>
      <c r="AWQ56" s="6"/>
      <c r="AWR56" s="6"/>
      <c r="AWS56" s="6"/>
      <c r="AWT56" s="6"/>
      <c r="AWU56" s="6"/>
      <c r="AWV56" s="6"/>
      <c r="AWW56" s="6"/>
      <c r="AWX56" s="6"/>
      <c r="AWY56" s="6"/>
      <c r="AWZ56" s="6"/>
      <c r="AXA56" s="6"/>
      <c r="AXB56" s="6"/>
      <c r="AXC56" s="6"/>
      <c r="AXD56" s="6"/>
      <c r="AXE56" s="6"/>
      <c r="AXF56" s="6"/>
      <c r="AXG56" s="6"/>
      <c r="AXH56" s="6"/>
      <c r="AXI56" s="6"/>
      <c r="AXJ56" s="6"/>
      <c r="AXK56" s="6"/>
      <c r="AXL56" s="6"/>
      <c r="AXM56" s="6"/>
      <c r="AXN56" s="6"/>
      <c r="AXO56" s="6"/>
      <c r="AXP56" s="6"/>
      <c r="AXQ56" s="6"/>
      <c r="AXR56" s="6"/>
      <c r="AXS56" s="6"/>
      <c r="AXT56" s="6"/>
      <c r="AXU56" s="6"/>
      <c r="AXV56" s="6"/>
      <c r="AXW56" s="6"/>
      <c r="AXX56" s="6"/>
      <c r="AXY56" s="6"/>
      <c r="AXZ56" s="6"/>
      <c r="AYA56" s="6"/>
      <c r="AYB56" s="6"/>
      <c r="AYC56" s="6"/>
      <c r="AYD56" s="6"/>
      <c r="AYE56" s="6"/>
      <c r="AYF56" s="6"/>
      <c r="AYG56" s="6"/>
      <c r="AYH56" s="6"/>
      <c r="AYI56" s="6"/>
      <c r="AYJ56" s="6"/>
      <c r="AYK56" s="6"/>
      <c r="AYL56" s="6"/>
      <c r="AYM56" s="6"/>
      <c r="AYN56" s="6"/>
      <c r="AYO56" s="6"/>
      <c r="AYP56" s="6"/>
      <c r="AYQ56" s="6"/>
      <c r="AYR56" s="6"/>
      <c r="AYS56" s="6"/>
      <c r="AYT56" s="6"/>
      <c r="AYU56" s="6"/>
      <c r="AYV56" s="6"/>
      <c r="AYW56" s="6"/>
      <c r="AYX56" s="6"/>
      <c r="AYY56" s="6"/>
      <c r="AYZ56" s="6"/>
      <c r="AZA56" s="6"/>
      <c r="AZB56" s="6"/>
      <c r="AZC56" s="6"/>
      <c r="AZD56" s="6"/>
      <c r="AZE56" s="6"/>
      <c r="AZF56" s="6"/>
      <c r="AZG56" s="6"/>
      <c r="AZH56" s="6"/>
      <c r="AZI56" s="6"/>
      <c r="AZJ56" s="6"/>
      <c r="AZK56" s="6"/>
      <c r="AZL56" s="6"/>
      <c r="AZM56" s="6"/>
      <c r="AZN56" s="6"/>
      <c r="AZO56" s="6"/>
      <c r="AZP56" s="6"/>
      <c r="AZQ56" s="6"/>
      <c r="AZR56" s="6"/>
      <c r="AZS56" s="6"/>
      <c r="AZT56" s="6"/>
      <c r="AZU56" s="6"/>
      <c r="AZV56" s="6"/>
      <c r="AZW56" s="6"/>
      <c r="AZX56" s="6"/>
      <c r="AZY56" s="6"/>
      <c r="AZZ56" s="6"/>
      <c r="BAA56" s="6"/>
      <c r="BAB56" s="6"/>
      <c r="BAC56" s="6"/>
      <c r="BAD56" s="6"/>
      <c r="BAE56" s="6"/>
      <c r="BAF56" s="6"/>
      <c r="BAG56" s="6"/>
      <c r="BAH56" s="6"/>
      <c r="BAI56" s="6"/>
      <c r="BAJ56" s="6"/>
      <c r="BAK56" s="6"/>
      <c r="BAL56" s="6"/>
      <c r="BAM56" s="6"/>
      <c r="BAN56" s="6"/>
      <c r="BAO56" s="6"/>
      <c r="BAP56" s="6"/>
      <c r="BAQ56" s="6"/>
      <c r="BAR56" s="6"/>
      <c r="BAS56" s="6"/>
      <c r="BAT56" s="6"/>
      <c r="BAU56" s="6"/>
      <c r="BAV56" s="6"/>
      <c r="BAW56" s="6"/>
      <c r="BAX56" s="6"/>
      <c r="BAY56" s="6"/>
      <c r="BAZ56" s="6"/>
      <c r="BBA56" s="6"/>
      <c r="BBB56" s="6"/>
      <c r="BBC56" s="6"/>
      <c r="BBD56" s="6"/>
      <c r="BBE56" s="6"/>
      <c r="BBF56" s="6"/>
      <c r="BBG56" s="6"/>
      <c r="BBH56" s="6"/>
      <c r="BBI56" s="6"/>
      <c r="BBJ56" s="6"/>
      <c r="BBK56" s="6"/>
      <c r="BBL56" s="6"/>
      <c r="BBM56" s="6"/>
      <c r="BBN56" s="6"/>
      <c r="BBO56" s="6"/>
      <c r="BBP56" s="6"/>
      <c r="BBQ56" s="6"/>
      <c r="BBR56" s="6"/>
      <c r="BBS56" s="6"/>
      <c r="BBT56" s="6"/>
      <c r="BBU56" s="6"/>
      <c r="BBV56" s="6"/>
      <c r="BBW56" s="6"/>
      <c r="BBX56" s="6"/>
      <c r="BBY56" s="6"/>
      <c r="BBZ56" s="6"/>
      <c r="BCA56" s="6"/>
      <c r="BCB56" s="6"/>
      <c r="BCC56" s="6"/>
      <c r="BCD56" s="6"/>
      <c r="BCE56" s="6"/>
      <c r="BCF56" s="6"/>
      <c r="BCG56" s="6"/>
      <c r="BCH56" s="6"/>
      <c r="BCI56" s="6"/>
      <c r="BCJ56" s="6"/>
      <c r="BCK56" s="6"/>
      <c r="BCL56" s="6"/>
      <c r="BCM56" s="6"/>
      <c r="BCN56" s="6"/>
      <c r="BCO56" s="6"/>
      <c r="BCP56" s="6"/>
      <c r="BCQ56" s="6"/>
      <c r="BCR56" s="6"/>
      <c r="BCS56" s="6"/>
      <c r="BCT56" s="6"/>
      <c r="BCU56" s="6"/>
      <c r="BCV56" s="6"/>
      <c r="BCW56" s="6"/>
      <c r="BCX56" s="6"/>
      <c r="BCY56" s="6"/>
      <c r="BCZ56" s="6"/>
      <c r="BDA56" s="6"/>
      <c r="BDB56" s="6"/>
      <c r="BDC56" s="6"/>
      <c r="BDD56" s="6"/>
      <c r="BDE56" s="6"/>
      <c r="BDF56" s="6"/>
      <c r="BDG56" s="6"/>
      <c r="BDH56" s="6"/>
      <c r="BDI56" s="6"/>
      <c r="BDJ56" s="6"/>
      <c r="BDK56" s="6"/>
      <c r="BDL56" s="6"/>
      <c r="BDM56" s="6"/>
      <c r="BDN56" s="6"/>
      <c r="BDO56" s="6"/>
      <c r="BDP56" s="6"/>
      <c r="BDQ56" s="6"/>
      <c r="BDR56" s="6"/>
      <c r="BDS56" s="6"/>
      <c r="BDT56" s="6"/>
      <c r="BDU56" s="6"/>
      <c r="BDV56" s="6"/>
      <c r="BDW56" s="6"/>
      <c r="BDX56" s="6"/>
      <c r="BDY56" s="6"/>
      <c r="BDZ56" s="6"/>
      <c r="BEA56" s="6"/>
      <c r="BEB56" s="6"/>
      <c r="BEC56" s="6"/>
      <c r="BED56" s="6"/>
      <c r="BEE56" s="6"/>
      <c r="BEF56" s="6"/>
      <c r="BEG56" s="6"/>
      <c r="BEH56" s="6"/>
      <c r="BEI56" s="6"/>
      <c r="BEJ56" s="6"/>
      <c r="BEK56" s="6"/>
      <c r="BEL56" s="6"/>
      <c r="BEM56" s="6"/>
      <c r="BEN56" s="6"/>
      <c r="BEO56" s="6"/>
      <c r="BEP56" s="6"/>
      <c r="BEQ56" s="6"/>
      <c r="BER56" s="6"/>
      <c r="BES56" s="6"/>
      <c r="BET56" s="6"/>
      <c r="BEU56" s="6"/>
      <c r="BEV56" s="6"/>
      <c r="BEW56" s="6"/>
      <c r="BEX56" s="6"/>
      <c r="BEY56" s="6"/>
      <c r="BEZ56" s="6"/>
      <c r="BFA56" s="6"/>
      <c r="BFB56" s="6"/>
      <c r="BFC56" s="6"/>
      <c r="BFD56" s="6"/>
      <c r="BFE56" s="6"/>
      <c r="BFF56" s="6"/>
      <c r="BFG56" s="6"/>
      <c r="BFH56" s="6"/>
      <c r="BFI56" s="6"/>
      <c r="BFJ56" s="6"/>
      <c r="BFK56" s="6"/>
      <c r="BFL56" s="6"/>
      <c r="BFM56" s="6"/>
      <c r="BFN56" s="6"/>
      <c r="BFO56" s="6"/>
      <c r="BFP56" s="6"/>
      <c r="BFQ56" s="6"/>
      <c r="BFR56" s="6"/>
      <c r="BFS56" s="6"/>
      <c r="BFT56" s="6"/>
      <c r="BFU56" s="6"/>
      <c r="BFV56" s="6"/>
      <c r="BFW56" s="6"/>
      <c r="BFX56" s="6"/>
      <c r="BFY56" s="6"/>
      <c r="BFZ56" s="6"/>
      <c r="BGA56" s="6"/>
      <c r="BGB56" s="6"/>
      <c r="BGC56" s="6"/>
      <c r="BGD56" s="6"/>
      <c r="BGE56" s="6"/>
      <c r="BGF56" s="6"/>
      <c r="BGG56" s="6"/>
      <c r="BGH56" s="6"/>
      <c r="BGI56" s="6"/>
      <c r="BGJ56" s="6"/>
      <c r="BGK56" s="6"/>
      <c r="BGL56" s="6"/>
      <c r="BGM56" s="6"/>
      <c r="BGN56" s="6"/>
      <c r="BGO56" s="6"/>
      <c r="BGP56" s="6"/>
      <c r="BGQ56" s="6"/>
      <c r="BGR56" s="6"/>
      <c r="BGS56" s="6"/>
      <c r="BGT56" s="6"/>
      <c r="BGU56" s="6"/>
      <c r="BGV56" s="6"/>
      <c r="BGW56" s="6"/>
      <c r="BGX56" s="6"/>
      <c r="BGY56" s="6"/>
      <c r="BGZ56" s="6"/>
      <c r="BHA56" s="6"/>
      <c r="BHB56" s="6"/>
      <c r="BHC56" s="6"/>
      <c r="BHD56" s="6"/>
      <c r="BHE56" s="6"/>
      <c r="BHF56" s="6"/>
      <c r="BHG56" s="6"/>
      <c r="BHH56" s="6"/>
      <c r="BHI56" s="6"/>
      <c r="BHJ56" s="6"/>
      <c r="BHK56" s="6"/>
      <c r="BHL56" s="6"/>
      <c r="BHM56" s="6"/>
      <c r="BHN56" s="6"/>
      <c r="BHO56" s="6"/>
      <c r="BHP56" s="6"/>
      <c r="BHQ56" s="6"/>
      <c r="BHR56" s="6"/>
      <c r="BHS56" s="6"/>
      <c r="BHT56" s="6"/>
      <c r="BHU56" s="6"/>
      <c r="BHV56" s="6"/>
      <c r="BHW56" s="6"/>
      <c r="BHX56" s="6"/>
      <c r="BHY56" s="6"/>
      <c r="BHZ56" s="6"/>
      <c r="BIA56" s="6"/>
      <c r="BIB56" s="6"/>
      <c r="BIC56" s="6"/>
      <c r="BID56" s="6"/>
      <c r="BIE56" s="6"/>
      <c r="BIF56" s="6"/>
      <c r="BIG56" s="6"/>
      <c r="BIH56" s="6"/>
      <c r="BII56" s="6"/>
      <c r="BIJ56" s="6"/>
      <c r="BIK56" s="6"/>
      <c r="BIL56" s="6"/>
      <c r="BIM56" s="6"/>
      <c r="BIN56" s="6"/>
      <c r="BIO56" s="6"/>
      <c r="BIP56" s="6"/>
      <c r="BIQ56" s="6"/>
      <c r="BIR56" s="6"/>
      <c r="BIS56" s="6"/>
      <c r="BIT56" s="6"/>
      <c r="BIU56" s="6"/>
      <c r="BIV56" s="6"/>
      <c r="BIW56" s="6"/>
      <c r="BIX56" s="6"/>
      <c r="BIY56" s="6"/>
      <c r="BIZ56" s="6"/>
      <c r="BJA56" s="6"/>
      <c r="BJB56" s="6"/>
      <c r="BJC56" s="6"/>
      <c r="BJD56" s="6"/>
      <c r="BJE56" s="6"/>
      <c r="BJF56" s="6"/>
      <c r="BJG56" s="6"/>
      <c r="BJH56" s="6"/>
      <c r="BJI56" s="6"/>
      <c r="BJJ56" s="6"/>
      <c r="BJK56" s="6"/>
      <c r="BJL56" s="6"/>
      <c r="BJM56" s="6"/>
      <c r="BJN56" s="6"/>
      <c r="BJO56" s="6"/>
      <c r="BJP56" s="6"/>
      <c r="BJQ56" s="6"/>
      <c r="BJR56" s="6"/>
      <c r="BJS56" s="6"/>
      <c r="BJT56" s="6"/>
      <c r="BJU56" s="6"/>
      <c r="BJV56" s="6"/>
      <c r="BJW56" s="6"/>
      <c r="BJX56" s="6"/>
      <c r="BJY56" s="6"/>
      <c r="BJZ56" s="6"/>
      <c r="BKA56" s="6"/>
      <c r="BKB56" s="6"/>
      <c r="BKC56" s="6"/>
      <c r="BKD56" s="6"/>
      <c r="BKE56" s="6"/>
      <c r="BKF56" s="6"/>
      <c r="BKG56" s="6"/>
      <c r="BKH56" s="6"/>
      <c r="BKI56" s="6"/>
      <c r="BKJ56" s="6"/>
      <c r="BKK56" s="6"/>
      <c r="BKL56" s="6"/>
      <c r="BKM56" s="6"/>
      <c r="BKN56" s="6"/>
      <c r="BKO56" s="6"/>
      <c r="BKP56" s="6"/>
      <c r="BKQ56" s="6"/>
      <c r="BKR56" s="6"/>
      <c r="BKS56" s="6"/>
      <c r="BKT56" s="6"/>
      <c r="BKU56" s="6"/>
      <c r="BKV56" s="6"/>
      <c r="BKW56" s="6"/>
      <c r="BKX56" s="6"/>
      <c r="BKY56" s="6"/>
      <c r="BKZ56" s="6"/>
      <c r="BLA56" s="6"/>
      <c r="BLB56" s="6"/>
      <c r="BLC56" s="6"/>
      <c r="BLD56" s="6"/>
      <c r="BLE56" s="6"/>
      <c r="BLF56" s="6"/>
      <c r="BLG56" s="6"/>
      <c r="BLH56" s="6"/>
      <c r="BLI56" s="6"/>
      <c r="BLJ56" s="6"/>
      <c r="BLK56" s="6"/>
      <c r="BLL56" s="6"/>
      <c r="BLM56" s="6"/>
      <c r="BLN56" s="6"/>
      <c r="BLO56" s="6"/>
      <c r="BLP56" s="6"/>
      <c r="BLQ56" s="6"/>
      <c r="BLR56" s="6"/>
      <c r="BLS56" s="6"/>
      <c r="BLT56" s="6"/>
      <c r="BLU56" s="6"/>
      <c r="BLV56" s="6"/>
      <c r="BLW56" s="6"/>
      <c r="BLX56" s="6"/>
      <c r="BLY56" s="6"/>
      <c r="BLZ56" s="6"/>
      <c r="BMA56" s="6"/>
      <c r="BMB56" s="6"/>
      <c r="BMC56" s="6"/>
      <c r="BMD56" s="6"/>
      <c r="BME56" s="6"/>
      <c r="BMF56" s="6"/>
      <c r="BMG56" s="6"/>
      <c r="BMH56" s="6"/>
      <c r="BMI56" s="6"/>
      <c r="BMJ56" s="6"/>
      <c r="BMK56" s="6"/>
      <c r="BML56" s="6"/>
      <c r="BMM56" s="6"/>
      <c r="BMN56" s="6"/>
      <c r="BMO56" s="6"/>
      <c r="BMP56" s="6"/>
      <c r="BMQ56" s="6"/>
      <c r="BMR56" s="6"/>
      <c r="BMS56" s="6"/>
      <c r="BMT56" s="6"/>
      <c r="BMU56" s="6"/>
      <c r="BMV56" s="6"/>
      <c r="BMW56" s="6"/>
      <c r="BMX56" s="6"/>
      <c r="BMY56" s="6"/>
      <c r="BMZ56" s="6"/>
      <c r="BNA56" s="6"/>
      <c r="BNB56" s="6"/>
      <c r="BNC56" s="6"/>
      <c r="BND56" s="6"/>
      <c r="BNE56" s="6"/>
      <c r="BNF56" s="6"/>
      <c r="BNG56" s="6"/>
      <c r="BNH56" s="6"/>
      <c r="BNI56" s="6"/>
      <c r="BNJ56" s="6"/>
      <c r="BNK56" s="6"/>
      <c r="BNL56" s="6"/>
      <c r="BNM56" s="6"/>
      <c r="BNN56" s="6"/>
      <c r="BNO56" s="6"/>
      <c r="BNP56" s="6"/>
      <c r="BNQ56" s="6"/>
      <c r="BNR56" s="6"/>
      <c r="BNS56" s="6"/>
      <c r="BNT56" s="6"/>
      <c r="BNU56" s="6"/>
      <c r="BNV56" s="6"/>
      <c r="BNW56" s="6"/>
      <c r="BNX56" s="6"/>
      <c r="BNY56" s="6"/>
      <c r="BNZ56" s="6"/>
      <c r="BOA56" s="6"/>
      <c r="BOB56" s="6"/>
      <c r="BOC56" s="6"/>
      <c r="BOD56" s="6"/>
      <c r="BOE56" s="6"/>
      <c r="BOF56" s="6"/>
      <c r="BOG56" s="6"/>
      <c r="BOH56" s="6"/>
      <c r="BOI56" s="6"/>
      <c r="BOJ56" s="6"/>
      <c r="BOK56" s="6"/>
      <c r="BOL56" s="6"/>
      <c r="BOM56" s="6"/>
      <c r="BON56" s="6"/>
      <c r="BOO56" s="6"/>
      <c r="BOP56" s="6"/>
      <c r="BOQ56" s="6"/>
      <c r="BOR56" s="6"/>
      <c r="BOS56" s="6"/>
      <c r="BOT56" s="6"/>
      <c r="BOU56" s="6"/>
      <c r="BOV56" s="6"/>
      <c r="BOW56" s="6"/>
      <c r="BOX56" s="6"/>
      <c r="BOY56" s="6"/>
      <c r="BOZ56" s="6"/>
      <c r="BPA56" s="6"/>
      <c r="BPB56" s="6"/>
      <c r="BPC56" s="6"/>
      <c r="BPD56" s="6"/>
      <c r="BPE56" s="6"/>
      <c r="BPF56" s="6"/>
      <c r="BPG56" s="6"/>
      <c r="BPH56" s="6"/>
      <c r="BPI56" s="6"/>
      <c r="BPJ56" s="6"/>
      <c r="BPK56" s="6"/>
      <c r="BPL56" s="6"/>
      <c r="BPM56" s="6"/>
      <c r="BPN56" s="6"/>
      <c r="BPO56" s="6"/>
      <c r="BPP56" s="6"/>
      <c r="BPQ56" s="6"/>
      <c r="BPR56" s="6"/>
      <c r="BPS56" s="6"/>
      <c r="BPT56" s="6"/>
      <c r="BPU56" s="6"/>
      <c r="BPV56" s="6"/>
      <c r="BPW56" s="6"/>
      <c r="BPX56" s="6"/>
      <c r="BPY56" s="6"/>
      <c r="BPZ56" s="6"/>
      <c r="BQA56" s="6"/>
      <c r="BQB56" s="6"/>
      <c r="BQC56" s="6"/>
      <c r="BQD56" s="6"/>
      <c r="BQE56" s="6"/>
      <c r="BQF56" s="6"/>
      <c r="BQG56" s="6"/>
      <c r="BQH56" s="6"/>
      <c r="BQI56" s="6"/>
      <c r="BQJ56" s="6"/>
      <c r="BQK56" s="6"/>
      <c r="BQL56" s="6"/>
      <c r="BQM56" s="6"/>
      <c r="BQN56" s="6"/>
      <c r="BQO56" s="6"/>
      <c r="BQP56" s="6"/>
      <c r="BQQ56" s="6"/>
      <c r="BQR56" s="6"/>
      <c r="BQS56" s="6"/>
      <c r="BQT56" s="6"/>
      <c r="BQU56" s="6"/>
      <c r="BQV56" s="6"/>
      <c r="BQW56" s="6"/>
      <c r="BQX56" s="6"/>
      <c r="BQY56" s="6"/>
      <c r="BQZ56" s="6"/>
      <c r="BRA56" s="6"/>
      <c r="BRB56" s="6"/>
      <c r="BRC56" s="6"/>
      <c r="BRD56" s="6"/>
      <c r="BRE56" s="6"/>
      <c r="BRF56" s="6"/>
      <c r="BRG56" s="6"/>
      <c r="BRH56" s="6"/>
      <c r="BRI56" s="6"/>
      <c r="BRJ56" s="6"/>
      <c r="BRK56" s="6"/>
      <c r="BRL56" s="6"/>
      <c r="BRM56" s="6"/>
      <c r="BRN56" s="6"/>
      <c r="BRO56" s="6"/>
      <c r="BRP56" s="6"/>
      <c r="BRQ56" s="6"/>
      <c r="BRR56" s="6"/>
      <c r="BRS56" s="6"/>
      <c r="BRT56" s="6"/>
      <c r="BRU56" s="6"/>
      <c r="BRV56" s="6"/>
      <c r="BRW56" s="6"/>
      <c r="BRX56" s="6"/>
      <c r="BRY56" s="6"/>
      <c r="BRZ56" s="6"/>
      <c r="BSA56" s="6"/>
      <c r="BSB56" s="6"/>
      <c r="BSC56" s="6"/>
      <c r="BSD56" s="6"/>
      <c r="BSE56" s="6"/>
      <c r="BSF56" s="6"/>
      <c r="BSG56" s="6"/>
      <c r="BSH56" s="6"/>
      <c r="BSI56" s="6"/>
      <c r="BSJ56" s="6"/>
      <c r="BSK56" s="6"/>
      <c r="BSL56" s="6"/>
      <c r="BSM56" s="6"/>
      <c r="BSN56" s="6"/>
      <c r="BSO56" s="6"/>
      <c r="BSP56" s="6"/>
      <c r="BSQ56" s="6"/>
      <c r="BSR56" s="6"/>
      <c r="BSS56" s="6"/>
      <c r="BST56" s="6"/>
      <c r="BSU56" s="6"/>
      <c r="BSV56" s="6"/>
      <c r="BSW56" s="6"/>
      <c r="BSX56" s="6"/>
      <c r="BSY56" s="6"/>
      <c r="BSZ56" s="6"/>
      <c r="BTA56" s="6"/>
      <c r="BTB56" s="6"/>
      <c r="BTC56" s="6"/>
      <c r="BTD56" s="6"/>
      <c r="BTE56" s="6"/>
      <c r="BTF56" s="6"/>
      <c r="BTG56" s="6"/>
      <c r="BTH56" s="6"/>
      <c r="BTI56" s="6"/>
      <c r="BTJ56" s="6"/>
      <c r="BTK56" s="6"/>
      <c r="BTL56" s="6"/>
      <c r="BTM56" s="6"/>
      <c r="BTN56" s="6"/>
      <c r="BTO56" s="6"/>
      <c r="BTP56" s="6"/>
      <c r="BTQ56" s="6"/>
      <c r="BTR56" s="6"/>
      <c r="BTS56" s="6"/>
      <c r="BTT56" s="6"/>
      <c r="BTU56" s="6"/>
      <c r="BTV56" s="6"/>
      <c r="BTW56" s="6"/>
      <c r="BTX56" s="6"/>
      <c r="BTY56" s="6"/>
      <c r="BTZ56" s="6"/>
      <c r="BUA56" s="6"/>
      <c r="BUB56" s="6"/>
      <c r="BUC56" s="6"/>
      <c r="BUD56" s="6"/>
      <c r="BUE56" s="6"/>
      <c r="BUF56" s="6"/>
      <c r="BUG56" s="6"/>
      <c r="BUH56" s="6"/>
      <c r="BUI56" s="6"/>
      <c r="BUJ56" s="6"/>
      <c r="BUK56" s="6"/>
      <c r="BUL56" s="6"/>
      <c r="BUM56" s="6"/>
      <c r="BUN56" s="6"/>
      <c r="BUO56" s="6"/>
      <c r="BUP56" s="6"/>
      <c r="BUQ56" s="6"/>
      <c r="BUR56" s="6"/>
      <c r="BUS56" s="6"/>
      <c r="BUT56" s="6"/>
      <c r="BUU56" s="6"/>
      <c r="BUV56" s="6"/>
      <c r="BUW56" s="6"/>
      <c r="BUX56" s="6"/>
      <c r="BUY56" s="6"/>
      <c r="BUZ56" s="6"/>
      <c r="BVA56" s="6"/>
      <c r="BVB56" s="6"/>
      <c r="BVC56" s="6"/>
      <c r="BVD56" s="6"/>
      <c r="BVE56" s="6"/>
      <c r="BVF56" s="6"/>
      <c r="BVG56" s="6"/>
      <c r="BVH56" s="6"/>
      <c r="BVI56" s="6"/>
      <c r="BVJ56" s="6"/>
      <c r="BVK56" s="6"/>
      <c r="BVL56" s="6"/>
      <c r="BVM56" s="6"/>
      <c r="BVN56" s="6"/>
      <c r="BVO56" s="6"/>
      <c r="BVP56" s="6"/>
      <c r="BVQ56" s="6"/>
      <c r="BVR56" s="6"/>
      <c r="BVS56" s="6"/>
      <c r="BVT56" s="6"/>
      <c r="BVU56" s="6"/>
      <c r="BVV56" s="6"/>
      <c r="BVW56" s="6"/>
      <c r="BVX56" s="6"/>
      <c r="BVY56" s="6"/>
      <c r="BVZ56" s="6"/>
      <c r="BWA56" s="6"/>
      <c r="BWB56" s="6"/>
      <c r="BWC56" s="6"/>
      <c r="BWD56" s="6"/>
      <c r="BWE56" s="6"/>
      <c r="BWF56" s="6"/>
      <c r="BWG56" s="6"/>
      <c r="BWH56" s="6"/>
      <c r="BWI56" s="6"/>
      <c r="BWJ56" s="6"/>
      <c r="BWK56" s="6"/>
      <c r="BWL56" s="6"/>
      <c r="BWM56" s="6"/>
      <c r="BWN56" s="6"/>
      <c r="BWO56" s="6"/>
      <c r="BWP56" s="6"/>
      <c r="BWQ56" s="6"/>
      <c r="BWR56" s="6"/>
      <c r="BWS56" s="6"/>
      <c r="BWT56" s="6"/>
      <c r="BWU56" s="6"/>
      <c r="BWV56" s="6"/>
      <c r="BWW56" s="6"/>
      <c r="BWX56" s="6"/>
      <c r="BWY56" s="6"/>
      <c r="BWZ56" s="6"/>
      <c r="BXA56" s="6"/>
      <c r="BXB56" s="6"/>
      <c r="BXC56" s="6"/>
      <c r="BXD56" s="6"/>
      <c r="BXE56" s="6"/>
      <c r="BXF56" s="6"/>
      <c r="BXG56" s="6"/>
      <c r="BXH56" s="6"/>
      <c r="BXI56" s="6"/>
      <c r="BXJ56" s="6"/>
      <c r="BXK56" s="6"/>
      <c r="BXL56" s="6"/>
      <c r="BXM56" s="6"/>
      <c r="BXN56" s="6"/>
      <c r="BXO56" s="6"/>
      <c r="BXP56" s="6"/>
      <c r="BXQ56" s="6"/>
      <c r="BXR56" s="6"/>
      <c r="BXS56" s="6"/>
      <c r="BXT56" s="6"/>
      <c r="BXU56" s="6"/>
      <c r="BXV56" s="6"/>
      <c r="BXW56" s="6"/>
      <c r="BXX56" s="6"/>
      <c r="BXY56" s="6"/>
      <c r="BXZ56" s="6"/>
      <c r="BYA56" s="6"/>
      <c r="BYB56" s="6"/>
      <c r="BYC56" s="6"/>
      <c r="BYD56" s="6"/>
      <c r="BYE56" s="6"/>
      <c r="BYF56" s="6"/>
      <c r="BYG56" s="6"/>
      <c r="BYH56" s="6"/>
      <c r="BYI56" s="6"/>
      <c r="BYJ56" s="6"/>
      <c r="BYK56" s="6"/>
      <c r="BYL56" s="6"/>
      <c r="BYM56" s="6"/>
      <c r="BYN56" s="6"/>
      <c r="BYO56" s="6"/>
      <c r="BYP56" s="6"/>
      <c r="BYQ56" s="6"/>
      <c r="BYR56" s="6"/>
      <c r="BYS56" s="6"/>
      <c r="BYT56" s="6"/>
      <c r="BYU56" s="6"/>
      <c r="BYV56" s="6"/>
      <c r="BYW56" s="6"/>
      <c r="BYX56" s="6"/>
      <c r="BYY56" s="6"/>
      <c r="BYZ56" s="6"/>
      <c r="BZA56" s="6"/>
      <c r="BZB56" s="6"/>
      <c r="BZC56" s="6"/>
      <c r="BZD56" s="6"/>
      <c r="BZE56" s="6"/>
      <c r="BZF56" s="6"/>
      <c r="BZG56" s="6"/>
      <c r="BZH56" s="6"/>
      <c r="BZI56" s="6"/>
      <c r="BZJ56" s="6"/>
      <c r="BZK56" s="6"/>
      <c r="BZL56" s="6"/>
      <c r="BZM56" s="6"/>
      <c r="BZN56" s="6"/>
      <c r="BZO56" s="6"/>
      <c r="BZP56" s="6"/>
      <c r="BZQ56" s="6"/>
      <c r="BZR56" s="6"/>
      <c r="BZS56" s="6"/>
      <c r="BZT56" s="6"/>
      <c r="BZU56" s="6"/>
      <c r="BZV56" s="6"/>
      <c r="BZW56" s="6"/>
      <c r="BZX56" s="6"/>
      <c r="BZY56" s="6"/>
      <c r="BZZ56" s="6"/>
      <c r="CAA56" s="6"/>
      <c r="CAB56" s="6"/>
      <c r="CAC56" s="6"/>
      <c r="CAD56" s="6"/>
      <c r="CAE56" s="6"/>
      <c r="CAF56" s="6"/>
      <c r="CAG56" s="6"/>
      <c r="CAH56" s="6"/>
      <c r="CAI56" s="6"/>
      <c r="CAJ56" s="6"/>
      <c r="CAK56" s="6"/>
      <c r="CAL56" s="6"/>
      <c r="CAM56" s="6"/>
      <c r="CAN56" s="6"/>
      <c r="CAO56" s="6"/>
      <c r="CAP56" s="6"/>
      <c r="CAQ56" s="6"/>
      <c r="CAR56" s="6"/>
      <c r="CAS56" s="6"/>
      <c r="CAT56" s="6"/>
      <c r="CAU56" s="6"/>
      <c r="CAV56" s="6"/>
      <c r="CAW56" s="6"/>
      <c r="CAX56" s="6"/>
      <c r="CAY56" s="6"/>
      <c r="CAZ56" s="6"/>
      <c r="CBA56" s="6"/>
      <c r="CBB56" s="6"/>
      <c r="CBC56" s="6"/>
      <c r="CBD56" s="6"/>
      <c r="CBE56" s="6"/>
      <c r="CBF56" s="6"/>
      <c r="CBG56" s="6"/>
      <c r="CBH56" s="6"/>
      <c r="CBI56" s="6"/>
      <c r="CBJ56" s="6"/>
      <c r="CBK56" s="6"/>
      <c r="CBL56" s="6"/>
      <c r="CBM56" s="6"/>
      <c r="CBN56" s="6"/>
      <c r="CBO56" s="6"/>
      <c r="CBP56" s="6"/>
      <c r="CBQ56" s="6"/>
      <c r="CBR56" s="6"/>
      <c r="CBS56" s="6"/>
      <c r="CBT56" s="6"/>
      <c r="CBU56" s="6"/>
      <c r="CBV56" s="6"/>
      <c r="CBW56" s="6"/>
      <c r="CBX56" s="6"/>
      <c r="CBY56" s="6"/>
      <c r="CBZ56" s="6"/>
      <c r="CCA56" s="6"/>
      <c r="CCB56" s="6"/>
      <c r="CCC56" s="6"/>
      <c r="CCD56" s="6"/>
      <c r="CCE56" s="6"/>
      <c r="CCF56" s="6"/>
      <c r="CCG56" s="6"/>
      <c r="CCH56" s="6"/>
      <c r="CCI56" s="6"/>
      <c r="CCJ56" s="6"/>
      <c r="CCK56" s="6"/>
      <c r="CCL56" s="6"/>
      <c r="CCM56" s="6"/>
      <c r="CCN56" s="6"/>
      <c r="CCO56" s="6"/>
      <c r="CCP56" s="6"/>
      <c r="CCQ56" s="6"/>
      <c r="CCR56" s="6"/>
      <c r="CCS56" s="6"/>
      <c r="CCT56" s="6"/>
      <c r="CCU56" s="6"/>
      <c r="CCV56" s="6"/>
      <c r="CCW56" s="6"/>
      <c r="CCX56" s="6"/>
      <c r="CCY56" s="6"/>
      <c r="CCZ56" s="6"/>
      <c r="CDA56" s="6"/>
      <c r="CDB56" s="6"/>
      <c r="CDC56" s="6"/>
      <c r="CDD56" s="6"/>
      <c r="CDE56" s="6"/>
      <c r="CDF56" s="6"/>
      <c r="CDG56" s="6"/>
      <c r="CDH56" s="6"/>
      <c r="CDI56" s="6"/>
      <c r="CDJ56" s="6"/>
      <c r="CDK56" s="6"/>
      <c r="CDL56" s="6"/>
      <c r="CDM56" s="6"/>
      <c r="CDN56" s="6"/>
      <c r="CDO56" s="6"/>
      <c r="CDP56" s="6"/>
      <c r="CDQ56" s="6"/>
      <c r="CDR56" s="6"/>
      <c r="CDS56" s="6"/>
      <c r="CDT56" s="6"/>
      <c r="CDU56" s="6"/>
      <c r="CDV56" s="6"/>
      <c r="CDW56" s="6"/>
      <c r="CDX56" s="6"/>
      <c r="CDY56" s="6"/>
      <c r="CDZ56" s="6"/>
      <c r="CEA56" s="6"/>
      <c r="CEB56" s="6"/>
      <c r="CEC56" s="6"/>
      <c r="CED56" s="6"/>
      <c r="CEE56" s="6"/>
      <c r="CEF56" s="6"/>
      <c r="CEG56" s="6"/>
      <c r="CEH56" s="6"/>
      <c r="CEI56" s="6"/>
      <c r="CEJ56" s="6"/>
      <c r="CEK56" s="6"/>
      <c r="CEL56" s="6"/>
      <c r="CEM56" s="6"/>
      <c r="CEN56" s="6"/>
      <c r="CEO56" s="6"/>
      <c r="CEP56" s="6"/>
      <c r="CEQ56" s="6"/>
      <c r="CER56" s="6"/>
      <c r="CES56" s="6"/>
      <c r="CET56" s="6"/>
      <c r="CEU56" s="6"/>
      <c r="CEV56" s="6"/>
      <c r="CEW56" s="6"/>
      <c r="CEX56" s="6"/>
      <c r="CEY56" s="6"/>
      <c r="CEZ56" s="6"/>
      <c r="CFA56" s="6"/>
      <c r="CFB56" s="6"/>
      <c r="CFC56" s="6"/>
      <c r="CFD56" s="6"/>
      <c r="CFE56" s="6"/>
      <c r="CFF56" s="6"/>
      <c r="CFG56" s="6"/>
      <c r="CFH56" s="6"/>
      <c r="CFI56" s="6"/>
      <c r="CFJ56" s="6"/>
      <c r="CFK56" s="6"/>
      <c r="CFL56" s="6"/>
      <c r="CFM56" s="6"/>
      <c r="CFN56" s="6"/>
      <c r="CFO56" s="6"/>
      <c r="CFP56" s="6"/>
      <c r="CFQ56" s="6"/>
      <c r="CFR56" s="6"/>
      <c r="CFS56" s="6"/>
      <c r="CFT56" s="6"/>
      <c r="CFU56" s="6"/>
      <c r="CFV56" s="6"/>
      <c r="CFW56" s="6"/>
      <c r="CFX56" s="6"/>
      <c r="CFY56" s="6"/>
      <c r="CFZ56" s="6"/>
      <c r="CGA56" s="6"/>
      <c r="CGB56" s="6"/>
      <c r="CGC56" s="6"/>
      <c r="CGD56" s="6"/>
      <c r="CGE56" s="6"/>
      <c r="CGF56" s="6"/>
      <c r="CGG56" s="6"/>
      <c r="CGH56" s="6"/>
      <c r="CGI56" s="6"/>
      <c r="CGJ56" s="6"/>
      <c r="CGK56" s="6"/>
      <c r="CGL56" s="6"/>
      <c r="CGM56" s="6"/>
      <c r="CGN56" s="6"/>
      <c r="CGO56" s="6"/>
      <c r="CGP56" s="6"/>
      <c r="CGQ56" s="6"/>
      <c r="CGR56" s="6"/>
      <c r="CGS56" s="6"/>
      <c r="CGT56" s="6"/>
      <c r="CGU56" s="6"/>
      <c r="CGV56" s="6"/>
      <c r="CGW56" s="6"/>
      <c r="CGX56" s="6"/>
      <c r="CGY56" s="6"/>
      <c r="CGZ56" s="6"/>
      <c r="CHA56" s="6"/>
      <c r="CHB56" s="6"/>
      <c r="CHC56" s="6"/>
      <c r="CHD56" s="6"/>
      <c r="CHE56" s="6"/>
      <c r="CHF56" s="6"/>
      <c r="CHG56" s="6"/>
      <c r="CHH56" s="6"/>
      <c r="CHI56" s="6"/>
      <c r="CHJ56" s="6"/>
      <c r="CHK56" s="6"/>
      <c r="CHL56" s="6"/>
      <c r="CHM56" s="6"/>
      <c r="CHN56" s="6"/>
      <c r="CHO56" s="6"/>
      <c r="CHP56" s="6"/>
      <c r="CHQ56" s="6"/>
      <c r="CHR56" s="6"/>
      <c r="CHS56" s="6"/>
      <c r="CHT56" s="6"/>
      <c r="CHU56" s="6"/>
      <c r="CHV56" s="6"/>
      <c r="CHW56" s="6"/>
      <c r="CHX56" s="6"/>
      <c r="CHY56" s="6"/>
      <c r="CHZ56" s="6"/>
      <c r="CIA56" s="6"/>
      <c r="CIB56" s="6"/>
      <c r="CIC56" s="6"/>
      <c r="CID56" s="6"/>
      <c r="CIE56" s="6"/>
      <c r="CIF56" s="6"/>
      <c r="CIG56" s="6"/>
      <c r="CIH56" s="6"/>
      <c r="CII56" s="6"/>
      <c r="CIJ56" s="6"/>
      <c r="CIK56" s="6"/>
      <c r="CIL56" s="6"/>
      <c r="CIM56" s="6"/>
      <c r="CIN56" s="6"/>
      <c r="CIO56" s="6"/>
      <c r="CIP56" s="6"/>
      <c r="CIQ56" s="6"/>
      <c r="CIR56" s="6"/>
      <c r="CIS56" s="6"/>
      <c r="CIT56" s="6"/>
      <c r="CIU56" s="6"/>
      <c r="CIV56" s="6"/>
      <c r="CIW56" s="6"/>
      <c r="CIX56" s="6"/>
      <c r="CIY56" s="6"/>
      <c r="CIZ56" s="6"/>
      <c r="CJA56" s="6"/>
      <c r="CJB56" s="6"/>
      <c r="CJC56" s="6"/>
      <c r="CJD56" s="6"/>
      <c r="CJE56" s="6"/>
      <c r="CJF56" s="6"/>
      <c r="CJG56" s="6"/>
      <c r="CJH56" s="6"/>
      <c r="CJI56" s="6"/>
      <c r="CJJ56" s="6"/>
      <c r="CJK56" s="6"/>
      <c r="CJL56" s="6"/>
      <c r="CJM56" s="6"/>
      <c r="CJN56" s="6"/>
      <c r="CJO56" s="6"/>
      <c r="CJP56" s="6"/>
      <c r="CJQ56" s="6"/>
      <c r="CJR56" s="6"/>
      <c r="CJS56" s="6"/>
      <c r="CJT56" s="6"/>
      <c r="CJU56" s="6"/>
      <c r="CJV56" s="6"/>
      <c r="CJW56" s="6"/>
      <c r="CJX56" s="6"/>
      <c r="CJY56" s="6"/>
      <c r="CJZ56" s="6"/>
      <c r="CKA56" s="6"/>
      <c r="CKB56" s="6"/>
      <c r="CKC56" s="6"/>
      <c r="CKD56" s="6"/>
      <c r="CKE56" s="6"/>
      <c r="CKF56" s="6"/>
      <c r="CKG56" s="6"/>
      <c r="CKH56" s="6"/>
      <c r="CKI56" s="6"/>
      <c r="CKJ56" s="6"/>
      <c r="CKK56" s="6"/>
      <c r="CKL56" s="6"/>
      <c r="CKM56" s="6"/>
      <c r="CKN56" s="6"/>
      <c r="CKO56" s="6"/>
      <c r="CKP56" s="6"/>
      <c r="CKQ56" s="6"/>
      <c r="CKR56" s="6"/>
      <c r="CKS56" s="6"/>
      <c r="CKT56" s="6"/>
      <c r="CKU56" s="6"/>
      <c r="CKV56" s="6"/>
      <c r="CKW56" s="6"/>
      <c r="CKX56" s="6"/>
      <c r="CKY56" s="6"/>
      <c r="CKZ56" s="6"/>
      <c r="CLA56" s="6"/>
      <c r="CLB56" s="6"/>
      <c r="CLC56" s="6"/>
      <c r="CLD56" s="6"/>
      <c r="CLE56" s="6"/>
      <c r="CLF56" s="6"/>
      <c r="CLG56" s="6"/>
      <c r="CLH56" s="6"/>
      <c r="CLI56" s="6"/>
      <c r="CLJ56" s="6"/>
      <c r="CLK56" s="6"/>
      <c r="CLL56" s="6"/>
      <c r="CLM56" s="6"/>
      <c r="CLN56" s="6"/>
      <c r="CLO56" s="6"/>
      <c r="CLP56" s="6"/>
      <c r="CLQ56" s="6"/>
      <c r="CLR56" s="6"/>
      <c r="CLS56" s="6"/>
      <c r="CLT56" s="6"/>
      <c r="CLU56" s="6"/>
      <c r="CLV56" s="6"/>
      <c r="CLW56" s="6"/>
      <c r="CLX56" s="6"/>
      <c r="CLY56" s="6"/>
      <c r="CLZ56" s="6"/>
      <c r="CMA56" s="6"/>
      <c r="CMB56" s="6"/>
      <c r="CMC56" s="6"/>
      <c r="CMD56" s="6"/>
      <c r="CME56" s="6"/>
      <c r="CMF56" s="6"/>
      <c r="CMG56" s="6"/>
      <c r="CMH56" s="6"/>
      <c r="CMI56" s="6"/>
      <c r="CMJ56" s="6"/>
      <c r="CMK56" s="6"/>
      <c r="CML56" s="6"/>
      <c r="CMM56" s="6"/>
      <c r="CMN56" s="6"/>
      <c r="CMO56" s="6"/>
      <c r="CMP56" s="6"/>
      <c r="CMQ56" s="6"/>
      <c r="CMR56" s="6"/>
      <c r="CMS56" s="6"/>
      <c r="CMT56" s="6"/>
      <c r="CMU56" s="6"/>
      <c r="CMV56" s="6"/>
      <c r="CMW56" s="6"/>
      <c r="CMX56" s="6"/>
      <c r="CMY56" s="6"/>
      <c r="CMZ56" s="6"/>
      <c r="CNA56" s="6"/>
      <c r="CNB56" s="6"/>
      <c r="CNC56" s="6"/>
      <c r="CND56" s="6"/>
      <c r="CNE56" s="6"/>
      <c r="CNF56" s="6"/>
      <c r="CNG56" s="6"/>
      <c r="CNH56" s="6"/>
      <c r="CNI56" s="6"/>
      <c r="CNJ56" s="6"/>
      <c r="CNK56" s="6"/>
      <c r="CNL56" s="6"/>
      <c r="CNM56" s="6"/>
      <c r="CNN56" s="6"/>
      <c r="CNO56" s="6"/>
      <c r="CNP56" s="6"/>
      <c r="CNQ56" s="6"/>
      <c r="CNR56" s="6"/>
      <c r="CNS56" s="6"/>
      <c r="CNT56" s="6"/>
      <c r="CNU56" s="6"/>
      <c r="CNV56" s="6"/>
      <c r="CNW56" s="6"/>
      <c r="CNX56" s="6"/>
      <c r="CNY56" s="6"/>
      <c r="CNZ56" s="6"/>
      <c r="COA56" s="6"/>
      <c r="COB56" s="6"/>
      <c r="COC56" s="6"/>
      <c r="COD56" s="6"/>
      <c r="COE56" s="6"/>
      <c r="COF56" s="6"/>
      <c r="COG56" s="6"/>
      <c r="COH56" s="6"/>
      <c r="COI56" s="6"/>
      <c r="COJ56" s="6"/>
      <c r="COK56" s="6"/>
      <c r="COL56" s="6"/>
      <c r="COM56" s="6"/>
      <c r="CON56" s="6"/>
      <c r="COO56" s="6"/>
      <c r="COP56" s="6"/>
      <c r="COQ56" s="6"/>
      <c r="COR56" s="6"/>
      <c r="COS56" s="6"/>
      <c r="COT56" s="6"/>
      <c r="COU56" s="6"/>
      <c r="COV56" s="6"/>
      <c r="COW56" s="6"/>
      <c r="COX56" s="6"/>
      <c r="COY56" s="6"/>
      <c r="COZ56" s="6"/>
      <c r="CPA56" s="6"/>
      <c r="CPB56" s="6"/>
      <c r="CPC56" s="6"/>
      <c r="CPD56" s="6"/>
      <c r="CPE56" s="6"/>
      <c r="CPF56" s="6"/>
      <c r="CPG56" s="6"/>
      <c r="CPH56" s="6"/>
      <c r="CPI56" s="6"/>
      <c r="CPJ56" s="6"/>
      <c r="CPK56" s="6"/>
      <c r="CPL56" s="6"/>
      <c r="CPM56" s="6"/>
      <c r="CPN56" s="6"/>
      <c r="CPO56" s="6"/>
      <c r="CPP56" s="6"/>
      <c r="CPQ56" s="6"/>
      <c r="CPR56" s="6"/>
      <c r="CPS56" s="6"/>
      <c r="CPT56" s="6"/>
      <c r="CPU56" s="6"/>
      <c r="CPV56" s="6"/>
      <c r="CPW56" s="6"/>
      <c r="CPX56" s="6"/>
      <c r="CPY56" s="6"/>
      <c r="CPZ56" s="6"/>
      <c r="CQA56" s="6"/>
      <c r="CQB56" s="6"/>
      <c r="CQC56" s="6"/>
      <c r="CQD56" s="6"/>
      <c r="CQE56" s="6"/>
      <c r="CQF56" s="6"/>
      <c r="CQG56" s="6"/>
      <c r="CQH56" s="6"/>
      <c r="CQI56" s="6"/>
      <c r="CQJ56" s="6"/>
      <c r="CQK56" s="6"/>
      <c r="CQL56" s="6"/>
      <c r="CQM56" s="6"/>
      <c r="CQN56" s="6"/>
      <c r="CQO56" s="6"/>
      <c r="CQP56" s="6"/>
      <c r="CQQ56" s="6"/>
      <c r="CQR56" s="6"/>
      <c r="CQS56" s="6"/>
      <c r="CQT56" s="6"/>
      <c r="CQU56" s="6"/>
      <c r="CQV56" s="6"/>
      <c r="CQW56" s="6"/>
      <c r="CQX56" s="6"/>
      <c r="CQY56" s="6"/>
      <c r="CQZ56" s="6"/>
      <c r="CRA56" s="6"/>
      <c r="CRB56" s="6"/>
      <c r="CRC56" s="6"/>
      <c r="CRD56" s="6"/>
      <c r="CRE56" s="6"/>
      <c r="CRF56" s="6"/>
      <c r="CRG56" s="6"/>
      <c r="CRH56" s="6"/>
      <c r="CRI56" s="6"/>
      <c r="CRJ56" s="6"/>
      <c r="CRK56" s="6"/>
      <c r="CRL56" s="6"/>
      <c r="CRM56" s="6"/>
      <c r="CRN56" s="6"/>
      <c r="CRO56" s="6"/>
      <c r="CRP56" s="6"/>
      <c r="CRQ56" s="6"/>
      <c r="CRR56" s="6"/>
      <c r="CRS56" s="6"/>
      <c r="CRT56" s="6"/>
      <c r="CRU56" s="6"/>
      <c r="CRV56" s="6"/>
      <c r="CRW56" s="6"/>
      <c r="CRX56" s="6"/>
      <c r="CRY56" s="6"/>
      <c r="CRZ56" s="6"/>
      <c r="CSA56" s="6"/>
      <c r="CSB56" s="6"/>
      <c r="CSC56" s="6"/>
      <c r="CSD56" s="6"/>
      <c r="CSE56" s="6"/>
      <c r="CSF56" s="6"/>
      <c r="CSG56" s="6"/>
      <c r="CSH56" s="6"/>
      <c r="CSI56" s="6"/>
      <c r="CSJ56" s="6"/>
      <c r="CSK56" s="6"/>
      <c r="CSL56" s="6"/>
      <c r="CSM56" s="6"/>
      <c r="CSN56" s="6"/>
      <c r="CSO56" s="6"/>
      <c r="CSP56" s="6"/>
      <c r="CSQ56" s="6"/>
      <c r="CSR56" s="6"/>
      <c r="CSS56" s="6"/>
      <c r="CST56" s="6"/>
      <c r="CSU56" s="6"/>
      <c r="CSV56" s="6"/>
      <c r="CSW56" s="6"/>
      <c r="CSX56" s="6"/>
      <c r="CSY56" s="6"/>
      <c r="CSZ56" s="6"/>
      <c r="CTA56" s="6"/>
      <c r="CTB56" s="6"/>
      <c r="CTC56" s="6"/>
      <c r="CTD56" s="6"/>
      <c r="CTE56" s="6"/>
      <c r="CTF56" s="6"/>
      <c r="CTG56" s="6"/>
      <c r="CTH56" s="6"/>
      <c r="CTI56" s="6"/>
      <c r="CTJ56" s="6"/>
      <c r="CTK56" s="6"/>
      <c r="CTL56" s="6"/>
      <c r="CTM56" s="6"/>
      <c r="CTN56" s="6"/>
      <c r="CTO56" s="6"/>
      <c r="CTP56" s="6"/>
      <c r="CTQ56" s="6"/>
      <c r="CTR56" s="6"/>
      <c r="CTS56" s="6"/>
      <c r="CTT56" s="6"/>
      <c r="CTU56" s="6"/>
      <c r="CTV56" s="6"/>
      <c r="CTW56" s="6"/>
      <c r="CTX56" s="6"/>
      <c r="CTY56" s="6"/>
      <c r="CTZ56" s="6"/>
      <c r="CUA56" s="6"/>
      <c r="CUB56" s="6"/>
      <c r="CUC56" s="6"/>
      <c r="CUD56" s="6"/>
      <c r="CUE56" s="6"/>
      <c r="CUF56" s="6"/>
      <c r="CUG56" s="6"/>
      <c r="CUH56" s="6"/>
      <c r="CUI56" s="6"/>
      <c r="CUJ56" s="6"/>
      <c r="CUK56" s="6"/>
      <c r="CUL56" s="6"/>
      <c r="CUM56" s="6"/>
      <c r="CUN56" s="6"/>
      <c r="CUO56" s="6"/>
      <c r="CUP56" s="6"/>
      <c r="CUQ56" s="6"/>
      <c r="CUR56" s="6"/>
      <c r="CUS56" s="6"/>
      <c r="CUT56" s="6"/>
      <c r="CUU56" s="6"/>
      <c r="CUV56" s="6"/>
      <c r="CUW56" s="6"/>
      <c r="CUX56" s="6"/>
    </row>
    <row r="57" spans="1:2598" s="11" customFormat="1" ht="15" customHeight="1" x14ac:dyDescent="0.2">
      <c r="A57" s="177">
        <v>12</v>
      </c>
      <c r="B57" s="177" t="s">
        <v>37</v>
      </c>
      <c r="C57" s="178" t="s">
        <v>280</v>
      </c>
      <c r="D57" s="138">
        <v>0</v>
      </c>
      <c r="E57" s="138">
        <v>49590.017678999982</v>
      </c>
      <c r="F57" s="138">
        <v>49238.627314342411</v>
      </c>
      <c r="G57" s="138">
        <v>0</v>
      </c>
      <c r="H57" s="138">
        <v>50277.401819999992</v>
      </c>
      <c r="I57" s="138">
        <v>51981.887552613021</v>
      </c>
      <c r="J57" s="136">
        <v>0</v>
      </c>
      <c r="K57" s="137">
        <v>1205.0433100000002</v>
      </c>
      <c r="L57" s="137">
        <v>879.00040568764337</v>
      </c>
      <c r="M57" s="136">
        <v>0</v>
      </c>
      <c r="N57" s="138">
        <v>3544.8139700000033</v>
      </c>
      <c r="O57" s="139">
        <v>4465.6586125961558</v>
      </c>
      <c r="P57" s="140"/>
      <c r="Q57" s="140"/>
      <c r="R57" s="202">
        <f t="shared" si="2"/>
        <v>12</v>
      </c>
      <c r="S57" s="134" t="str">
        <f t="shared" si="2"/>
        <v>PAPER AND PAPERBOARD</v>
      </c>
      <c r="T57" s="178" t="s">
        <v>60</v>
      </c>
      <c r="U57" s="185">
        <f>D57-(D58+D63+D64+D69)</f>
        <v>0</v>
      </c>
      <c r="V57" s="186">
        <f>F57-(F58+F63+F64+F69)</f>
        <v>0</v>
      </c>
      <c r="W57" s="186">
        <f>G57-(G58+G63+G64+G69)</f>
        <v>0</v>
      </c>
      <c r="X57" s="186">
        <f>I57-(I58+I63+I64+I69)</f>
        <v>0</v>
      </c>
      <c r="Y57" s="186">
        <f>J57-(J58+J63+J64+J69)</f>
        <v>0</v>
      </c>
      <c r="Z57" s="186">
        <f>L57-(L58+L63+L64+L69)</f>
        <v>0</v>
      </c>
      <c r="AA57" s="186">
        <f>M57-(M58+M63+M64+M69)</f>
        <v>0</v>
      </c>
      <c r="AB57" s="187">
        <f>O57-(O58+O63+O64+O69)</f>
        <v>0</v>
      </c>
      <c r="AC57" s="145"/>
      <c r="AD57" s="146">
        <f t="shared" si="3"/>
        <v>12</v>
      </c>
      <c r="AE57" s="134" t="str">
        <f t="shared" si="3"/>
        <v>PAPER AND PAPERBOARD</v>
      </c>
      <c r="AF57" s="178" t="s">
        <v>60</v>
      </c>
      <c r="AG57" s="22" t="str">
        <f>IF(ISNUMBER(#REF!+D57-J57),#REF!+D57-J57,IF(ISNUMBER(J57-D57),"NT " &amp; J57-D57,"…"))</f>
        <v>NT 0</v>
      </c>
      <c r="AH57" s="20" t="str">
        <f>IF(ISNUMBER(#REF!+G57-M57),#REF!+G57-M57,IF(ISNUMBER(M57-G57),"NT " &amp; M57-G57,"…"))</f>
        <v>NT 0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  <c r="AIV57" s="6"/>
      <c r="AIW57" s="6"/>
      <c r="AIX57" s="6"/>
      <c r="AIY57" s="6"/>
      <c r="AIZ57" s="6"/>
      <c r="AJA57" s="6"/>
      <c r="AJB57" s="6"/>
      <c r="AJC57" s="6"/>
      <c r="AJD57" s="6"/>
      <c r="AJE57" s="6"/>
      <c r="AJF57" s="6"/>
      <c r="AJG57" s="6"/>
      <c r="AJH57" s="6"/>
      <c r="AJI57" s="6"/>
      <c r="AJJ57" s="6"/>
      <c r="AJK57" s="6"/>
      <c r="AJL57" s="6"/>
      <c r="AJM57" s="6"/>
      <c r="AJN57" s="6"/>
      <c r="AJO57" s="6"/>
      <c r="AJP57" s="6"/>
      <c r="AJQ57" s="6"/>
      <c r="AJR57" s="6"/>
      <c r="AJS57" s="6"/>
      <c r="AJT57" s="6"/>
      <c r="AJU57" s="6"/>
      <c r="AJV57" s="6"/>
      <c r="AJW57" s="6"/>
      <c r="AJX57" s="6"/>
      <c r="AJY57" s="6"/>
      <c r="AJZ57" s="6"/>
      <c r="AKA57" s="6"/>
      <c r="AKB57" s="6"/>
      <c r="AKC57" s="6"/>
      <c r="AKD57" s="6"/>
      <c r="AKE57" s="6"/>
      <c r="AKF57" s="6"/>
      <c r="AKG57" s="6"/>
      <c r="AKH57" s="6"/>
      <c r="AKI57" s="6"/>
      <c r="AKJ57" s="6"/>
      <c r="AKK57" s="6"/>
      <c r="AKL57" s="6"/>
      <c r="AKM57" s="6"/>
      <c r="AKN57" s="6"/>
      <c r="AKO57" s="6"/>
      <c r="AKP57" s="6"/>
      <c r="AKQ57" s="6"/>
      <c r="AKR57" s="6"/>
      <c r="AKS57" s="6"/>
      <c r="AKT57" s="6"/>
      <c r="AKU57" s="6"/>
      <c r="AKV57" s="6"/>
      <c r="AKW57" s="6"/>
      <c r="AKX57" s="6"/>
      <c r="AKY57" s="6"/>
      <c r="AKZ57" s="6"/>
      <c r="ALA57" s="6"/>
      <c r="ALB57" s="6"/>
      <c r="ALC57" s="6"/>
      <c r="ALD57" s="6"/>
      <c r="ALE57" s="6"/>
      <c r="ALF57" s="6"/>
      <c r="ALG57" s="6"/>
      <c r="ALH57" s="6"/>
      <c r="ALI57" s="6"/>
      <c r="ALJ57" s="6"/>
      <c r="ALK57" s="6"/>
      <c r="ALL57" s="6"/>
      <c r="ALM57" s="6"/>
      <c r="ALN57" s="6"/>
      <c r="ALO57" s="6"/>
      <c r="ALP57" s="6"/>
      <c r="ALQ57" s="6"/>
      <c r="ALR57" s="6"/>
      <c r="ALS57" s="6"/>
      <c r="ALT57" s="6"/>
      <c r="ALU57" s="6"/>
      <c r="ALV57" s="6"/>
      <c r="ALW57" s="6"/>
      <c r="ALX57" s="6"/>
      <c r="ALY57" s="6"/>
      <c r="ALZ57" s="6"/>
      <c r="AMA57" s="6"/>
      <c r="AMB57" s="6"/>
      <c r="AMC57" s="6"/>
      <c r="AMD57" s="6"/>
      <c r="AME57" s="6"/>
      <c r="AMF57" s="6"/>
      <c r="AMG57" s="6"/>
      <c r="AMH57" s="6"/>
      <c r="AMI57" s="6"/>
      <c r="AMJ57" s="6"/>
      <c r="AMK57" s="6"/>
      <c r="AML57" s="6"/>
      <c r="AMM57" s="6"/>
      <c r="AMN57" s="6"/>
      <c r="AMO57" s="6"/>
      <c r="AMP57" s="6"/>
      <c r="AMQ57" s="6"/>
      <c r="AMR57" s="6"/>
      <c r="AMS57" s="6"/>
      <c r="AMT57" s="6"/>
      <c r="AMU57" s="6"/>
      <c r="AMV57" s="6"/>
      <c r="AMW57" s="6"/>
      <c r="AMX57" s="6"/>
      <c r="AMY57" s="6"/>
      <c r="AMZ57" s="6"/>
      <c r="ANA57" s="6"/>
      <c r="ANB57" s="6"/>
      <c r="ANC57" s="6"/>
      <c r="AND57" s="6"/>
      <c r="ANE57" s="6"/>
      <c r="ANF57" s="6"/>
      <c r="ANG57" s="6"/>
      <c r="ANH57" s="6"/>
      <c r="ANI57" s="6"/>
      <c r="ANJ57" s="6"/>
      <c r="ANK57" s="6"/>
      <c r="ANL57" s="6"/>
      <c r="ANM57" s="6"/>
      <c r="ANN57" s="6"/>
      <c r="ANO57" s="6"/>
      <c r="ANP57" s="6"/>
      <c r="ANQ57" s="6"/>
      <c r="ANR57" s="6"/>
      <c r="ANS57" s="6"/>
      <c r="ANT57" s="6"/>
      <c r="ANU57" s="6"/>
      <c r="ANV57" s="6"/>
      <c r="ANW57" s="6"/>
      <c r="ANX57" s="6"/>
      <c r="ANY57" s="6"/>
      <c r="ANZ57" s="6"/>
      <c r="AOA57" s="6"/>
      <c r="AOB57" s="6"/>
      <c r="AOC57" s="6"/>
      <c r="AOD57" s="6"/>
      <c r="AOE57" s="6"/>
      <c r="AOF57" s="6"/>
      <c r="AOG57" s="6"/>
      <c r="AOH57" s="6"/>
      <c r="AOI57" s="6"/>
      <c r="AOJ57" s="6"/>
      <c r="AOK57" s="6"/>
      <c r="AOL57" s="6"/>
      <c r="AOM57" s="6"/>
      <c r="AON57" s="6"/>
      <c r="AOO57" s="6"/>
      <c r="AOP57" s="6"/>
      <c r="AOQ57" s="6"/>
      <c r="AOR57" s="6"/>
      <c r="AOS57" s="6"/>
      <c r="AOT57" s="6"/>
      <c r="AOU57" s="6"/>
      <c r="AOV57" s="6"/>
      <c r="AOW57" s="6"/>
      <c r="AOX57" s="6"/>
      <c r="AOY57" s="6"/>
      <c r="AOZ57" s="6"/>
      <c r="APA57" s="6"/>
      <c r="APB57" s="6"/>
      <c r="APC57" s="6"/>
      <c r="APD57" s="6"/>
      <c r="APE57" s="6"/>
      <c r="APF57" s="6"/>
      <c r="APG57" s="6"/>
      <c r="APH57" s="6"/>
      <c r="API57" s="6"/>
      <c r="APJ57" s="6"/>
      <c r="APK57" s="6"/>
      <c r="APL57" s="6"/>
      <c r="APM57" s="6"/>
      <c r="APN57" s="6"/>
      <c r="APO57" s="6"/>
      <c r="APP57" s="6"/>
      <c r="APQ57" s="6"/>
      <c r="APR57" s="6"/>
      <c r="APS57" s="6"/>
      <c r="APT57" s="6"/>
      <c r="APU57" s="6"/>
      <c r="APV57" s="6"/>
      <c r="APW57" s="6"/>
      <c r="APX57" s="6"/>
      <c r="APY57" s="6"/>
      <c r="APZ57" s="6"/>
      <c r="AQA57" s="6"/>
      <c r="AQB57" s="6"/>
      <c r="AQC57" s="6"/>
      <c r="AQD57" s="6"/>
      <c r="AQE57" s="6"/>
      <c r="AQF57" s="6"/>
      <c r="AQG57" s="6"/>
      <c r="AQH57" s="6"/>
      <c r="AQI57" s="6"/>
      <c r="AQJ57" s="6"/>
      <c r="AQK57" s="6"/>
      <c r="AQL57" s="6"/>
      <c r="AQM57" s="6"/>
      <c r="AQN57" s="6"/>
      <c r="AQO57" s="6"/>
      <c r="AQP57" s="6"/>
      <c r="AQQ57" s="6"/>
      <c r="AQR57" s="6"/>
      <c r="AQS57" s="6"/>
      <c r="AQT57" s="6"/>
      <c r="AQU57" s="6"/>
      <c r="AQV57" s="6"/>
      <c r="AQW57" s="6"/>
      <c r="AQX57" s="6"/>
      <c r="AQY57" s="6"/>
      <c r="AQZ57" s="6"/>
      <c r="ARA57" s="6"/>
      <c r="ARB57" s="6"/>
      <c r="ARC57" s="6"/>
      <c r="ARD57" s="6"/>
      <c r="ARE57" s="6"/>
      <c r="ARF57" s="6"/>
      <c r="ARG57" s="6"/>
      <c r="ARH57" s="6"/>
      <c r="ARI57" s="6"/>
      <c r="ARJ57" s="6"/>
      <c r="ARK57" s="6"/>
      <c r="ARL57" s="6"/>
      <c r="ARM57" s="6"/>
      <c r="ARN57" s="6"/>
      <c r="ARO57" s="6"/>
      <c r="ARP57" s="6"/>
      <c r="ARQ57" s="6"/>
      <c r="ARR57" s="6"/>
      <c r="ARS57" s="6"/>
      <c r="ART57" s="6"/>
      <c r="ARU57" s="6"/>
      <c r="ARV57" s="6"/>
      <c r="ARW57" s="6"/>
      <c r="ARX57" s="6"/>
      <c r="ARY57" s="6"/>
      <c r="ARZ57" s="6"/>
      <c r="ASA57" s="6"/>
      <c r="ASB57" s="6"/>
      <c r="ASC57" s="6"/>
      <c r="ASD57" s="6"/>
      <c r="ASE57" s="6"/>
      <c r="ASF57" s="6"/>
      <c r="ASG57" s="6"/>
      <c r="ASH57" s="6"/>
      <c r="ASI57" s="6"/>
      <c r="ASJ57" s="6"/>
      <c r="ASK57" s="6"/>
      <c r="ASL57" s="6"/>
      <c r="ASM57" s="6"/>
      <c r="ASN57" s="6"/>
      <c r="ASO57" s="6"/>
      <c r="ASP57" s="6"/>
      <c r="ASQ57" s="6"/>
      <c r="ASR57" s="6"/>
      <c r="ASS57" s="6"/>
      <c r="AST57" s="6"/>
      <c r="ASU57" s="6"/>
      <c r="ASV57" s="6"/>
      <c r="ASW57" s="6"/>
      <c r="ASX57" s="6"/>
      <c r="ASY57" s="6"/>
      <c r="ASZ57" s="6"/>
      <c r="ATA57" s="6"/>
      <c r="ATB57" s="6"/>
      <c r="ATC57" s="6"/>
      <c r="ATD57" s="6"/>
      <c r="ATE57" s="6"/>
      <c r="ATF57" s="6"/>
      <c r="ATG57" s="6"/>
      <c r="ATH57" s="6"/>
      <c r="ATI57" s="6"/>
      <c r="ATJ57" s="6"/>
      <c r="ATK57" s="6"/>
      <c r="ATL57" s="6"/>
      <c r="ATM57" s="6"/>
      <c r="ATN57" s="6"/>
      <c r="ATO57" s="6"/>
      <c r="ATP57" s="6"/>
      <c r="ATQ57" s="6"/>
      <c r="ATR57" s="6"/>
      <c r="ATS57" s="6"/>
      <c r="ATT57" s="6"/>
      <c r="ATU57" s="6"/>
      <c r="ATV57" s="6"/>
      <c r="ATW57" s="6"/>
      <c r="ATX57" s="6"/>
      <c r="ATY57" s="6"/>
      <c r="ATZ57" s="6"/>
      <c r="AUA57" s="6"/>
      <c r="AUB57" s="6"/>
      <c r="AUC57" s="6"/>
      <c r="AUD57" s="6"/>
      <c r="AUE57" s="6"/>
      <c r="AUF57" s="6"/>
      <c r="AUG57" s="6"/>
      <c r="AUH57" s="6"/>
      <c r="AUI57" s="6"/>
      <c r="AUJ57" s="6"/>
      <c r="AUK57" s="6"/>
      <c r="AUL57" s="6"/>
      <c r="AUM57" s="6"/>
      <c r="AUN57" s="6"/>
      <c r="AUO57" s="6"/>
      <c r="AUP57" s="6"/>
      <c r="AUQ57" s="6"/>
      <c r="AUR57" s="6"/>
      <c r="AUS57" s="6"/>
      <c r="AUT57" s="6"/>
      <c r="AUU57" s="6"/>
      <c r="AUV57" s="6"/>
      <c r="AUW57" s="6"/>
      <c r="AUX57" s="6"/>
      <c r="AUY57" s="6"/>
      <c r="AUZ57" s="6"/>
      <c r="AVA57" s="6"/>
      <c r="AVB57" s="6"/>
      <c r="AVC57" s="6"/>
      <c r="AVD57" s="6"/>
      <c r="AVE57" s="6"/>
      <c r="AVF57" s="6"/>
      <c r="AVG57" s="6"/>
      <c r="AVH57" s="6"/>
      <c r="AVI57" s="6"/>
      <c r="AVJ57" s="6"/>
      <c r="AVK57" s="6"/>
      <c r="AVL57" s="6"/>
      <c r="AVM57" s="6"/>
      <c r="AVN57" s="6"/>
      <c r="AVO57" s="6"/>
      <c r="AVP57" s="6"/>
      <c r="AVQ57" s="6"/>
      <c r="AVR57" s="6"/>
      <c r="AVS57" s="6"/>
      <c r="AVT57" s="6"/>
      <c r="AVU57" s="6"/>
      <c r="AVV57" s="6"/>
      <c r="AVW57" s="6"/>
      <c r="AVX57" s="6"/>
      <c r="AVY57" s="6"/>
      <c r="AVZ57" s="6"/>
      <c r="AWA57" s="6"/>
      <c r="AWB57" s="6"/>
      <c r="AWC57" s="6"/>
      <c r="AWD57" s="6"/>
      <c r="AWE57" s="6"/>
      <c r="AWF57" s="6"/>
      <c r="AWG57" s="6"/>
      <c r="AWH57" s="6"/>
      <c r="AWI57" s="6"/>
      <c r="AWJ57" s="6"/>
      <c r="AWK57" s="6"/>
      <c r="AWL57" s="6"/>
      <c r="AWM57" s="6"/>
      <c r="AWN57" s="6"/>
      <c r="AWO57" s="6"/>
      <c r="AWP57" s="6"/>
      <c r="AWQ57" s="6"/>
      <c r="AWR57" s="6"/>
      <c r="AWS57" s="6"/>
      <c r="AWT57" s="6"/>
      <c r="AWU57" s="6"/>
      <c r="AWV57" s="6"/>
      <c r="AWW57" s="6"/>
      <c r="AWX57" s="6"/>
      <c r="AWY57" s="6"/>
      <c r="AWZ57" s="6"/>
      <c r="AXA57" s="6"/>
      <c r="AXB57" s="6"/>
      <c r="AXC57" s="6"/>
      <c r="AXD57" s="6"/>
      <c r="AXE57" s="6"/>
      <c r="AXF57" s="6"/>
      <c r="AXG57" s="6"/>
      <c r="AXH57" s="6"/>
      <c r="AXI57" s="6"/>
      <c r="AXJ57" s="6"/>
      <c r="AXK57" s="6"/>
      <c r="AXL57" s="6"/>
      <c r="AXM57" s="6"/>
      <c r="AXN57" s="6"/>
      <c r="AXO57" s="6"/>
      <c r="AXP57" s="6"/>
      <c r="AXQ57" s="6"/>
      <c r="AXR57" s="6"/>
      <c r="AXS57" s="6"/>
      <c r="AXT57" s="6"/>
      <c r="AXU57" s="6"/>
      <c r="AXV57" s="6"/>
      <c r="AXW57" s="6"/>
      <c r="AXX57" s="6"/>
      <c r="AXY57" s="6"/>
      <c r="AXZ57" s="6"/>
      <c r="AYA57" s="6"/>
      <c r="AYB57" s="6"/>
      <c r="AYC57" s="6"/>
      <c r="AYD57" s="6"/>
      <c r="AYE57" s="6"/>
      <c r="AYF57" s="6"/>
      <c r="AYG57" s="6"/>
      <c r="AYH57" s="6"/>
      <c r="AYI57" s="6"/>
      <c r="AYJ57" s="6"/>
      <c r="AYK57" s="6"/>
      <c r="AYL57" s="6"/>
      <c r="AYM57" s="6"/>
      <c r="AYN57" s="6"/>
      <c r="AYO57" s="6"/>
      <c r="AYP57" s="6"/>
      <c r="AYQ57" s="6"/>
      <c r="AYR57" s="6"/>
      <c r="AYS57" s="6"/>
      <c r="AYT57" s="6"/>
      <c r="AYU57" s="6"/>
      <c r="AYV57" s="6"/>
      <c r="AYW57" s="6"/>
      <c r="AYX57" s="6"/>
      <c r="AYY57" s="6"/>
      <c r="AYZ57" s="6"/>
      <c r="AZA57" s="6"/>
      <c r="AZB57" s="6"/>
      <c r="AZC57" s="6"/>
      <c r="AZD57" s="6"/>
      <c r="AZE57" s="6"/>
      <c r="AZF57" s="6"/>
      <c r="AZG57" s="6"/>
      <c r="AZH57" s="6"/>
      <c r="AZI57" s="6"/>
      <c r="AZJ57" s="6"/>
      <c r="AZK57" s="6"/>
      <c r="AZL57" s="6"/>
      <c r="AZM57" s="6"/>
      <c r="AZN57" s="6"/>
      <c r="AZO57" s="6"/>
      <c r="AZP57" s="6"/>
      <c r="AZQ57" s="6"/>
      <c r="AZR57" s="6"/>
      <c r="AZS57" s="6"/>
      <c r="AZT57" s="6"/>
      <c r="AZU57" s="6"/>
      <c r="AZV57" s="6"/>
      <c r="AZW57" s="6"/>
      <c r="AZX57" s="6"/>
      <c r="AZY57" s="6"/>
      <c r="AZZ57" s="6"/>
      <c r="BAA57" s="6"/>
      <c r="BAB57" s="6"/>
      <c r="BAC57" s="6"/>
      <c r="BAD57" s="6"/>
      <c r="BAE57" s="6"/>
      <c r="BAF57" s="6"/>
      <c r="BAG57" s="6"/>
      <c r="BAH57" s="6"/>
      <c r="BAI57" s="6"/>
      <c r="BAJ57" s="6"/>
      <c r="BAK57" s="6"/>
      <c r="BAL57" s="6"/>
      <c r="BAM57" s="6"/>
      <c r="BAN57" s="6"/>
      <c r="BAO57" s="6"/>
      <c r="BAP57" s="6"/>
      <c r="BAQ57" s="6"/>
      <c r="BAR57" s="6"/>
      <c r="BAS57" s="6"/>
      <c r="BAT57" s="6"/>
      <c r="BAU57" s="6"/>
      <c r="BAV57" s="6"/>
      <c r="BAW57" s="6"/>
      <c r="BAX57" s="6"/>
      <c r="BAY57" s="6"/>
      <c r="BAZ57" s="6"/>
      <c r="BBA57" s="6"/>
      <c r="BBB57" s="6"/>
      <c r="BBC57" s="6"/>
      <c r="BBD57" s="6"/>
      <c r="BBE57" s="6"/>
      <c r="BBF57" s="6"/>
      <c r="BBG57" s="6"/>
      <c r="BBH57" s="6"/>
      <c r="BBI57" s="6"/>
      <c r="BBJ57" s="6"/>
      <c r="BBK57" s="6"/>
      <c r="BBL57" s="6"/>
      <c r="BBM57" s="6"/>
      <c r="BBN57" s="6"/>
      <c r="BBO57" s="6"/>
      <c r="BBP57" s="6"/>
      <c r="BBQ57" s="6"/>
      <c r="BBR57" s="6"/>
      <c r="BBS57" s="6"/>
      <c r="BBT57" s="6"/>
      <c r="BBU57" s="6"/>
      <c r="BBV57" s="6"/>
      <c r="BBW57" s="6"/>
      <c r="BBX57" s="6"/>
      <c r="BBY57" s="6"/>
      <c r="BBZ57" s="6"/>
      <c r="BCA57" s="6"/>
      <c r="BCB57" s="6"/>
      <c r="BCC57" s="6"/>
      <c r="BCD57" s="6"/>
      <c r="BCE57" s="6"/>
      <c r="BCF57" s="6"/>
      <c r="BCG57" s="6"/>
      <c r="BCH57" s="6"/>
      <c r="BCI57" s="6"/>
      <c r="BCJ57" s="6"/>
      <c r="BCK57" s="6"/>
      <c r="BCL57" s="6"/>
      <c r="BCM57" s="6"/>
      <c r="BCN57" s="6"/>
      <c r="BCO57" s="6"/>
      <c r="BCP57" s="6"/>
      <c r="BCQ57" s="6"/>
      <c r="BCR57" s="6"/>
      <c r="BCS57" s="6"/>
      <c r="BCT57" s="6"/>
      <c r="BCU57" s="6"/>
      <c r="BCV57" s="6"/>
      <c r="BCW57" s="6"/>
      <c r="BCX57" s="6"/>
      <c r="BCY57" s="6"/>
      <c r="BCZ57" s="6"/>
      <c r="BDA57" s="6"/>
      <c r="BDB57" s="6"/>
      <c r="BDC57" s="6"/>
      <c r="BDD57" s="6"/>
      <c r="BDE57" s="6"/>
      <c r="BDF57" s="6"/>
      <c r="BDG57" s="6"/>
      <c r="BDH57" s="6"/>
      <c r="BDI57" s="6"/>
      <c r="BDJ57" s="6"/>
      <c r="BDK57" s="6"/>
      <c r="BDL57" s="6"/>
      <c r="BDM57" s="6"/>
      <c r="BDN57" s="6"/>
      <c r="BDO57" s="6"/>
      <c r="BDP57" s="6"/>
      <c r="BDQ57" s="6"/>
      <c r="BDR57" s="6"/>
      <c r="BDS57" s="6"/>
      <c r="BDT57" s="6"/>
      <c r="BDU57" s="6"/>
      <c r="BDV57" s="6"/>
      <c r="BDW57" s="6"/>
      <c r="BDX57" s="6"/>
      <c r="BDY57" s="6"/>
      <c r="BDZ57" s="6"/>
      <c r="BEA57" s="6"/>
      <c r="BEB57" s="6"/>
      <c r="BEC57" s="6"/>
      <c r="BED57" s="6"/>
      <c r="BEE57" s="6"/>
      <c r="BEF57" s="6"/>
      <c r="BEG57" s="6"/>
      <c r="BEH57" s="6"/>
      <c r="BEI57" s="6"/>
      <c r="BEJ57" s="6"/>
      <c r="BEK57" s="6"/>
      <c r="BEL57" s="6"/>
      <c r="BEM57" s="6"/>
      <c r="BEN57" s="6"/>
      <c r="BEO57" s="6"/>
      <c r="BEP57" s="6"/>
      <c r="BEQ57" s="6"/>
      <c r="BER57" s="6"/>
      <c r="BES57" s="6"/>
      <c r="BET57" s="6"/>
      <c r="BEU57" s="6"/>
      <c r="BEV57" s="6"/>
      <c r="BEW57" s="6"/>
      <c r="BEX57" s="6"/>
      <c r="BEY57" s="6"/>
      <c r="BEZ57" s="6"/>
      <c r="BFA57" s="6"/>
      <c r="BFB57" s="6"/>
      <c r="BFC57" s="6"/>
      <c r="BFD57" s="6"/>
      <c r="BFE57" s="6"/>
      <c r="BFF57" s="6"/>
      <c r="BFG57" s="6"/>
      <c r="BFH57" s="6"/>
      <c r="BFI57" s="6"/>
      <c r="BFJ57" s="6"/>
      <c r="BFK57" s="6"/>
      <c r="BFL57" s="6"/>
      <c r="BFM57" s="6"/>
      <c r="BFN57" s="6"/>
      <c r="BFO57" s="6"/>
      <c r="BFP57" s="6"/>
      <c r="BFQ57" s="6"/>
      <c r="BFR57" s="6"/>
      <c r="BFS57" s="6"/>
      <c r="BFT57" s="6"/>
      <c r="BFU57" s="6"/>
      <c r="BFV57" s="6"/>
      <c r="BFW57" s="6"/>
      <c r="BFX57" s="6"/>
      <c r="BFY57" s="6"/>
      <c r="BFZ57" s="6"/>
      <c r="BGA57" s="6"/>
      <c r="BGB57" s="6"/>
      <c r="BGC57" s="6"/>
      <c r="BGD57" s="6"/>
      <c r="BGE57" s="6"/>
      <c r="BGF57" s="6"/>
      <c r="BGG57" s="6"/>
      <c r="BGH57" s="6"/>
      <c r="BGI57" s="6"/>
      <c r="BGJ57" s="6"/>
      <c r="BGK57" s="6"/>
      <c r="BGL57" s="6"/>
      <c r="BGM57" s="6"/>
      <c r="BGN57" s="6"/>
      <c r="BGO57" s="6"/>
      <c r="BGP57" s="6"/>
      <c r="BGQ57" s="6"/>
      <c r="BGR57" s="6"/>
      <c r="BGS57" s="6"/>
      <c r="BGT57" s="6"/>
      <c r="BGU57" s="6"/>
      <c r="BGV57" s="6"/>
      <c r="BGW57" s="6"/>
      <c r="BGX57" s="6"/>
      <c r="BGY57" s="6"/>
      <c r="BGZ57" s="6"/>
      <c r="BHA57" s="6"/>
      <c r="BHB57" s="6"/>
      <c r="BHC57" s="6"/>
      <c r="BHD57" s="6"/>
      <c r="BHE57" s="6"/>
      <c r="BHF57" s="6"/>
      <c r="BHG57" s="6"/>
      <c r="BHH57" s="6"/>
      <c r="BHI57" s="6"/>
      <c r="BHJ57" s="6"/>
      <c r="BHK57" s="6"/>
      <c r="BHL57" s="6"/>
      <c r="BHM57" s="6"/>
      <c r="BHN57" s="6"/>
      <c r="BHO57" s="6"/>
      <c r="BHP57" s="6"/>
      <c r="BHQ57" s="6"/>
      <c r="BHR57" s="6"/>
      <c r="BHS57" s="6"/>
      <c r="BHT57" s="6"/>
      <c r="BHU57" s="6"/>
      <c r="BHV57" s="6"/>
      <c r="BHW57" s="6"/>
      <c r="BHX57" s="6"/>
      <c r="BHY57" s="6"/>
      <c r="BHZ57" s="6"/>
      <c r="BIA57" s="6"/>
      <c r="BIB57" s="6"/>
      <c r="BIC57" s="6"/>
      <c r="BID57" s="6"/>
      <c r="BIE57" s="6"/>
      <c r="BIF57" s="6"/>
      <c r="BIG57" s="6"/>
      <c r="BIH57" s="6"/>
      <c r="BII57" s="6"/>
      <c r="BIJ57" s="6"/>
      <c r="BIK57" s="6"/>
      <c r="BIL57" s="6"/>
      <c r="BIM57" s="6"/>
      <c r="BIN57" s="6"/>
      <c r="BIO57" s="6"/>
      <c r="BIP57" s="6"/>
      <c r="BIQ57" s="6"/>
      <c r="BIR57" s="6"/>
      <c r="BIS57" s="6"/>
      <c r="BIT57" s="6"/>
      <c r="BIU57" s="6"/>
      <c r="BIV57" s="6"/>
      <c r="BIW57" s="6"/>
      <c r="BIX57" s="6"/>
      <c r="BIY57" s="6"/>
      <c r="BIZ57" s="6"/>
      <c r="BJA57" s="6"/>
      <c r="BJB57" s="6"/>
      <c r="BJC57" s="6"/>
      <c r="BJD57" s="6"/>
      <c r="BJE57" s="6"/>
      <c r="BJF57" s="6"/>
      <c r="BJG57" s="6"/>
      <c r="BJH57" s="6"/>
      <c r="BJI57" s="6"/>
      <c r="BJJ57" s="6"/>
      <c r="BJK57" s="6"/>
      <c r="BJL57" s="6"/>
      <c r="BJM57" s="6"/>
      <c r="BJN57" s="6"/>
      <c r="BJO57" s="6"/>
      <c r="BJP57" s="6"/>
      <c r="BJQ57" s="6"/>
      <c r="BJR57" s="6"/>
      <c r="BJS57" s="6"/>
      <c r="BJT57" s="6"/>
      <c r="BJU57" s="6"/>
      <c r="BJV57" s="6"/>
      <c r="BJW57" s="6"/>
      <c r="BJX57" s="6"/>
      <c r="BJY57" s="6"/>
      <c r="BJZ57" s="6"/>
      <c r="BKA57" s="6"/>
      <c r="BKB57" s="6"/>
      <c r="BKC57" s="6"/>
      <c r="BKD57" s="6"/>
      <c r="BKE57" s="6"/>
      <c r="BKF57" s="6"/>
      <c r="BKG57" s="6"/>
      <c r="BKH57" s="6"/>
      <c r="BKI57" s="6"/>
      <c r="BKJ57" s="6"/>
      <c r="BKK57" s="6"/>
      <c r="BKL57" s="6"/>
      <c r="BKM57" s="6"/>
      <c r="BKN57" s="6"/>
      <c r="BKO57" s="6"/>
      <c r="BKP57" s="6"/>
      <c r="BKQ57" s="6"/>
      <c r="BKR57" s="6"/>
      <c r="BKS57" s="6"/>
      <c r="BKT57" s="6"/>
      <c r="BKU57" s="6"/>
      <c r="BKV57" s="6"/>
      <c r="BKW57" s="6"/>
      <c r="BKX57" s="6"/>
      <c r="BKY57" s="6"/>
      <c r="BKZ57" s="6"/>
      <c r="BLA57" s="6"/>
      <c r="BLB57" s="6"/>
      <c r="BLC57" s="6"/>
      <c r="BLD57" s="6"/>
      <c r="BLE57" s="6"/>
      <c r="BLF57" s="6"/>
      <c r="BLG57" s="6"/>
      <c r="BLH57" s="6"/>
      <c r="BLI57" s="6"/>
      <c r="BLJ57" s="6"/>
      <c r="BLK57" s="6"/>
      <c r="BLL57" s="6"/>
      <c r="BLM57" s="6"/>
      <c r="BLN57" s="6"/>
      <c r="BLO57" s="6"/>
      <c r="BLP57" s="6"/>
      <c r="BLQ57" s="6"/>
      <c r="BLR57" s="6"/>
      <c r="BLS57" s="6"/>
      <c r="BLT57" s="6"/>
      <c r="BLU57" s="6"/>
      <c r="BLV57" s="6"/>
      <c r="BLW57" s="6"/>
      <c r="BLX57" s="6"/>
      <c r="BLY57" s="6"/>
      <c r="BLZ57" s="6"/>
      <c r="BMA57" s="6"/>
      <c r="BMB57" s="6"/>
      <c r="BMC57" s="6"/>
      <c r="BMD57" s="6"/>
      <c r="BME57" s="6"/>
      <c r="BMF57" s="6"/>
      <c r="BMG57" s="6"/>
      <c r="BMH57" s="6"/>
      <c r="BMI57" s="6"/>
      <c r="BMJ57" s="6"/>
      <c r="BMK57" s="6"/>
      <c r="BML57" s="6"/>
      <c r="BMM57" s="6"/>
      <c r="BMN57" s="6"/>
      <c r="BMO57" s="6"/>
      <c r="BMP57" s="6"/>
      <c r="BMQ57" s="6"/>
      <c r="BMR57" s="6"/>
      <c r="BMS57" s="6"/>
      <c r="BMT57" s="6"/>
      <c r="BMU57" s="6"/>
      <c r="BMV57" s="6"/>
      <c r="BMW57" s="6"/>
      <c r="BMX57" s="6"/>
      <c r="BMY57" s="6"/>
      <c r="BMZ57" s="6"/>
      <c r="BNA57" s="6"/>
      <c r="BNB57" s="6"/>
      <c r="BNC57" s="6"/>
      <c r="BND57" s="6"/>
      <c r="BNE57" s="6"/>
      <c r="BNF57" s="6"/>
      <c r="BNG57" s="6"/>
      <c r="BNH57" s="6"/>
      <c r="BNI57" s="6"/>
      <c r="BNJ57" s="6"/>
      <c r="BNK57" s="6"/>
      <c r="BNL57" s="6"/>
      <c r="BNM57" s="6"/>
      <c r="BNN57" s="6"/>
      <c r="BNO57" s="6"/>
      <c r="BNP57" s="6"/>
      <c r="BNQ57" s="6"/>
      <c r="BNR57" s="6"/>
      <c r="BNS57" s="6"/>
      <c r="BNT57" s="6"/>
      <c r="BNU57" s="6"/>
      <c r="BNV57" s="6"/>
      <c r="BNW57" s="6"/>
      <c r="BNX57" s="6"/>
      <c r="BNY57" s="6"/>
      <c r="BNZ57" s="6"/>
      <c r="BOA57" s="6"/>
      <c r="BOB57" s="6"/>
      <c r="BOC57" s="6"/>
      <c r="BOD57" s="6"/>
      <c r="BOE57" s="6"/>
      <c r="BOF57" s="6"/>
      <c r="BOG57" s="6"/>
      <c r="BOH57" s="6"/>
      <c r="BOI57" s="6"/>
      <c r="BOJ57" s="6"/>
      <c r="BOK57" s="6"/>
      <c r="BOL57" s="6"/>
      <c r="BOM57" s="6"/>
      <c r="BON57" s="6"/>
      <c r="BOO57" s="6"/>
      <c r="BOP57" s="6"/>
      <c r="BOQ57" s="6"/>
      <c r="BOR57" s="6"/>
      <c r="BOS57" s="6"/>
      <c r="BOT57" s="6"/>
      <c r="BOU57" s="6"/>
      <c r="BOV57" s="6"/>
      <c r="BOW57" s="6"/>
      <c r="BOX57" s="6"/>
      <c r="BOY57" s="6"/>
      <c r="BOZ57" s="6"/>
      <c r="BPA57" s="6"/>
      <c r="BPB57" s="6"/>
      <c r="BPC57" s="6"/>
      <c r="BPD57" s="6"/>
      <c r="BPE57" s="6"/>
      <c r="BPF57" s="6"/>
      <c r="BPG57" s="6"/>
      <c r="BPH57" s="6"/>
      <c r="BPI57" s="6"/>
      <c r="BPJ57" s="6"/>
      <c r="BPK57" s="6"/>
      <c r="BPL57" s="6"/>
      <c r="BPM57" s="6"/>
      <c r="BPN57" s="6"/>
      <c r="BPO57" s="6"/>
      <c r="BPP57" s="6"/>
      <c r="BPQ57" s="6"/>
      <c r="BPR57" s="6"/>
      <c r="BPS57" s="6"/>
      <c r="BPT57" s="6"/>
      <c r="BPU57" s="6"/>
      <c r="BPV57" s="6"/>
      <c r="BPW57" s="6"/>
      <c r="BPX57" s="6"/>
      <c r="BPY57" s="6"/>
      <c r="BPZ57" s="6"/>
      <c r="BQA57" s="6"/>
      <c r="BQB57" s="6"/>
      <c r="BQC57" s="6"/>
      <c r="BQD57" s="6"/>
      <c r="BQE57" s="6"/>
      <c r="BQF57" s="6"/>
      <c r="BQG57" s="6"/>
      <c r="BQH57" s="6"/>
      <c r="BQI57" s="6"/>
      <c r="BQJ57" s="6"/>
      <c r="BQK57" s="6"/>
      <c r="BQL57" s="6"/>
      <c r="BQM57" s="6"/>
      <c r="BQN57" s="6"/>
      <c r="BQO57" s="6"/>
      <c r="BQP57" s="6"/>
      <c r="BQQ57" s="6"/>
      <c r="BQR57" s="6"/>
      <c r="BQS57" s="6"/>
      <c r="BQT57" s="6"/>
      <c r="BQU57" s="6"/>
      <c r="BQV57" s="6"/>
      <c r="BQW57" s="6"/>
      <c r="BQX57" s="6"/>
      <c r="BQY57" s="6"/>
      <c r="BQZ57" s="6"/>
      <c r="BRA57" s="6"/>
      <c r="BRB57" s="6"/>
      <c r="BRC57" s="6"/>
      <c r="BRD57" s="6"/>
      <c r="BRE57" s="6"/>
      <c r="BRF57" s="6"/>
      <c r="BRG57" s="6"/>
      <c r="BRH57" s="6"/>
      <c r="BRI57" s="6"/>
      <c r="BRJ57" s="6"/>
      <c r="BRK57" s="6"/>
      <c r="BRL57" s="6"/>
      <c r="BRM57" s="6"/>
      <c r="BRN57" s="6"/>
      <c r="BRO57" s="6"/>
      <c r="BRP57" s="6"/>
      <c r="BRQ57" s="6"/>
      <c r="BRR57" s="6"/>
      <c r="BRS57" s="6"/>
      <c r="BRT57" s="6"/>
      <c r="BRU57" s="6"/>
      <c r="BRV57" s="6"/>
      <c r="BRW57" s="6"/>
      <c r="BRX57" s="6"/>
      <c r="BRY57" s="6"/>
      <c r="BRZ57" s="6"/>
      <c r="BSA57" s="6"/>
      <c r="BSB57" s="6"/>
      <c r="BSC57" s="6"/>
      <c r="BSD57" s="6"/>
      <c r="BSE57" s="6"/>
      <c r="BSF57" s="6"/>
      <c r="BSG57" s="6"/>
      <c r="BSH57" s="6"/>
      <c r="BSI57" s="6"/>
      <c r="BSJ57" s="6"/>
      <c r="BSK57" s="6"/>
      <c r="BSL57" s="6"/>
      <c r="BSM57" s="6"/>
      <c r="BSN57" s="6"/>
      <c r="BSO57" s="6"/>
      <c r="BSP57" s="6"/>
      <c r="BSQ57" s="6"/>
      <c r="BSR57" s="6"/>
      <c r="BSS57" s="6"/>
      <c r="BST57" s="6"/>
      <c r="BSU57" s="6"/>
      <c r="BSV57" s="6"/>
      <c r="BSW57" s="6"/>
      <c r="BSX57" s="6"/>
      <c r="BSY57" s="6"/>
      <c r="BSZ57" s="6"/>
      <c r="BTA57" s="6"/>
      <c r="BTB57" s="6"/>
      <c r="BTC57" s="6"/>
      <c r="BTD57" s="6"/>
      <c r="BTE57" s="6"/>
      <c r="BTF57" s="6"/>
      <c r="BTG57" s="6"/>
      <c r="BTH57" s="6"/>
      <c r="BTI57" s="6"/>
      <c r="BTJ57" s="6"/>
      <c r="BTK57" s="6"/>
      <c r="BTL57" s="6"/>
      <c r="BTM57" s="6"/>
      <c r="BTN57" s="6"/>
      <c r="BTO57" s="6"/>
      <c r="BTP57" s="6"/>
      <c r="BTQ57" s="6"/>
      <c r="BTR57" s="6"/>
      <c r="BTS57" s="6"/>
      <c r="BTT57" s="6"/>
      <c r="BTU57" s="6"/>
      <c r="BTV57" s="6"/>
      <c r="BTW57" s="6"/>
      <c r="BTX57" s="6"/>
      <c r="BTY57" s="6"/>
      <c r="BTZ57" s="6"/>
      <c r="BUA57" s="6"/>
      <c r="BUB57" s="6"/>
      <c r="BUC57" s="6"/>
      <c r="BUD57" s="6"/>
      <c r="BUE57" s="6"/>
      <c r="BUF57" s="6"/>
      <c r="BUG57" s="6"/>
      <c r="BUH57" s="6"/>
      <c r="BUI57" s="6"/>
      <c r="BUJ57" s="6"/>
      <c r="BUK57" s="6"/>
      <c r="BUL57" s="6"/>
      <c r="BUM57" s="6"/>
      <c r="BUN57" s="6"/>
      <c r="BUO57" s="6"/>
      <c r="BUP57" s="6"/>
      <c r="BUQ57" s="6"/>
      <c r="BUR57" s="6"/>
      <c r="BUS57" s="6"/>
      <c r="BUT57" s="6"/>
      <c r="BUU57" s="6"/>
      <c r="BUV57" s="6"/>
      <c r="BUW57" s="6"/>
      <c r="BUX57" s="6"/>
      <c r="BUY57" s="6"/>
      <c r="BUZ57" s="6"/>
      <c r="BVA57" s="6"/>
      <c r="BVB57" s="6"/>
      <c r="BVC57" s="6"/>
      <c r="BVD57" s="6"/>
      <c r="BVE57" s="6"/>
      <c r="BVF57" s="6"/>
      <c r="BVG57" s="6"/>
      <c r="BVH57" s="6"/>
      <c r="BVI57" s="6"/>
      <c r="BVJ57" s="6"/>
      <c r="BVK57" s="6"/>
      <c r="BVL57" s="6"/>
      <c r="BVM57" s="6"/>
      <c r="BVN57" s="6"/>
      <c r="BVO57" s="6"/>
      <c r="BVP57" s="6"/>
      <c r="BVQ57" s="6"/>
      <c r="BVR57" s="6"/>
      <c r="BVS57" s="6"/>
      <c r="BVT57" s="6"/>
      <c r="BVU57" s="6"/>
      <c r="BVV57" s="6"/>
      <c r="BVW57" s="6"/>
      <c r="BVX57" s="6"/>
      <c r="BVY57" s="6"/>
      <c r="BVZ57" s="6"/>
      <c r="BWA57" s="6"/>
      <c r="BWB57" s="6"/>
      <c r="BWC57" s="6"/>
      <c r="BWD57" s="6"/>
      <c r="BWE57" s="6"/>
      <c r="BWF57" s="6"/>
      <c r="BWG57" s="6"/>
      <c r="BWH57" s="6"/>
      <c r="BWI57" s="6"/>
      <c r="BWJ57" s="6"/>
      <c r="BWK57" s="6"/>
      <c r="BWL57" s="6"/>
      <c r="BWM57" s="6"/>
      <c r="BWN57" s="6"/>
      <c r="BWO57" s="6"/>
      <c r="BWP57" s="6"/>
      <c r="BWQ57" s="6"/>
      <c r="BWR57" s="6"/>
      <c r="BWS57" s="6"/>
      <c r="BWT57" s="6"/>
      <c r="BWU57" s="6"/>
      <c r="BWV57" s="6"/>
      <c r="BWW57" s="6"/>
      <c r="BWX57" s="6"/>
      <c r="BWY57" s="6"/>
      <c r="BWZ57" s="6"/>
      <c r="BXA57" s="6"/>
      <c r="BXB57" s="6"/>
      <c r="BXC57" s="6"/>
      <c r="BXD57" s="6"/>
      <c r="BXE57" s="6"/>
      <c r="BXF57" s="6"/>
      <c r="BXG57" s="6"/>
      <c r="BXH57" s="6"/>
      <c r="BXI57" s="6"/>
      <c r="BXJ57" s="6"/>
      <c r="BXK57" s="6"/>
      <c r="BXL57" s="6"/>
      <c r="BXM57" s="6"/>
      <c r="BXN57" s="6"/>
      <c r="BXO57" s="6"/>
      <c r="BXP57" s="6"/>
      <c r="BXQ57" s="6"/>
      <c r="BXR57" s="6"/>
      <c r="BXS57" s="6"/>
      <c r="BXT57" s="6"/>
      <c r="BXU57" s="6"/>
      <c r="BXV57" s="6"/>
      <c r="BXW57" s="6"/>
      <c r="BXX57" s="6"/>
      <c r="BXY57" s="6"/>
      <c r="BXZ57" s="6"/>
      <c r="BYA57" s="6"/>
      <c r="BYB57" s="6"/>
      <c r="BYC57" s="6"/>
      <c r="BYD57" s="6"/>
      <c r="BYE57" s="6"/>
      <c r="BYF57" s="6"/>
      <c r="BYG57" s="6"/>
      <c r="BYH57" s="6"/>
      <c r="BYI57" s="6"/>
      <c r="BYJ57" s="6"/>
      <c r="BYK57" s="6"/>
      <c r="BYL57" s="6"/>
      <c r="BYM57" s="6"/>
      <c r="BYN57" s="6"/>
      <c r="BYO57" s="6"/>
      <c r="BYP57" s="6"/>
      <c r="BYQ57" s="6"/>
      <c r="BYR57" s="6"/>
      <c r="BYS57" s="6"/>
      <c r="BYT57" s="6"/>
      <c r="BYU57" s="6"/>
      <c r="BYV57" s="6"/>
      <c r="BYW57" s="6"/>
      <c r="BYX57" s="6"/>
      <c r="BYY57" s="6"/>
      <c r="BYZ57" s="6"/>
      <c r="BZA57" s="6"/>
      <c r="BZB57" s="6"/>
      <c r="BZC57" s="6"/>
      <c r="BZD57" s="6"/>
      <c r="BZE57" s="6"/>
      <c r="BZF57" s="6"/>
      <c r="BZG57" s="6"/>
      <c r="BZH57" s="6"/>
      <c r="BZI57" s="6"/>
      <c r="BZJ57" s="6"/>
      <c r="BZK57" s="6"/>
      <c r="BZL57" s="6"/>
      <c r="BZM57" s="6"/>
      <c r="BZN57" s="6"/>
      <c r="BZO57" s="6"/>
      <c r="BZP57" s="6"/>
      <c r="BZQ57" s="6"/>
      <c r="BZR57" s="6"/>
      <c r="BZS57" s="6"/>
      <c r="BZT57" s="6"/>
      <c r="BZU57" s="6"/>
      <c r="BZV57" s="6"/>
      <c r="BZW57" s="6"/>
      <c r="BZX57" s="6"/>
      <c r="BZY57" s="6"/>
      <c r="BZZ57" s="6"/>
      <c r="CAA57" s="6"/>
      <c r="CAB57" s="6"/>
      <c r="CAC57" s="6"/>
      <c r="CAD57" s="6"/>
      <c r="CAE57" s="6"/>
      <c r="CAF57" s="6"/>
      <c r="CAG57" s="6"/>
      <c r="CAH57" s="6"/>
      <c r="CAI57" s="6"/>
      <c r="CAJ57" s="6"/>
      <c r="CAK57" s="6"/>
      <c r="CAL57" s="6"/>
      <c r="CAM57" s="6"/>
      <c r="CAN57" s="6"/>
      <c r="CAO57" s="6"/>
      <c r="CAP57" s="6"/>
      <c r="CAQ57" s="6"/>
      <c r="CAR57" s="6"/>
      <c r="CAS57" s="6"/>
      <c r="CAT57" s="6"/>
      <c r="CAU57" s="6"/>
      <c r="CAV57" s="6"/>
      <c r="CAW57" s="6"/>
      <c r="CAX57" s="6"/>
      <c r="CAY57" s="6"/>
      <c r="CAZ57" s="6"/>
      <c r="CBA57" s="6"/>
      <c r="CBB57" s="6"/>
      <c r="CBC57" s="6"/>
      <c r="CBD57" s="6"/>
      <c r="CBE57" s="6"/>
      <c r="CBF57" s="6"/>
      <c r="CBG57" s="6"/>
      <c r="CBH57" s="6"/>
      <c r="CBI57" s="6"/>
      <c r="CBJ57" s="6"/>
      <c r="CBK57" s="6"/>
      <c r="CBL57" s="6"/>
      <c r="CBM57" s="6"/>
      <c r="CBN57" s="6"/>
      <c r="CBO57" s="6"/>
      <c r="CBP57" s="6"/>
      <c r="CBQ57" s="6"/>
      <c r="CBR57" s="6"/>
      <c r="CBS57" s="6"/>
      <c r="CBT57" s="6"/>
      <c r="CBU57" s="6"/>
      <c r="CBV57" s="6"/>
      <c r="CBW57" s="6"/>
      <c r="CBX57" s="6"/>
      <c r="CBY57" s="6"/>
      <c r="CBZ57" s="6"/>
      <c r="CCA57" s="6"/>
      <c r="CCB57" s="6"/>
      <c r="CCC57" s="6"/>
      <c r="CCD57" s="6"/>
      <c r="CCE57" s="6"/>
      <c r="CCF57" s="6"/>
      <c r="CCG57" s="6"/>
      <c r="CCH57" s="6"/>
      <c r="CCI57" s="6"/>
      <c r="CCJ57" s="6"/>
      <c r="CCK57" s="6"/>
      <c r="CCL57" s="6"/>
      <c r="CCM57" s="6"/>
      <c r="CCN57" s="6"/>
      <c r="CCO57" s="6"/>
      <c r="CCP57" s="6"/>
      <c r="CCQ57" s="6"/>
      <c r="CCR57" s="6"/>
      <c r="CCS57" s="6"/>
      <c r="CCT57" s="6"/>
      <c r="CCU57" s="6"/>
      <c r="CCV57" s="6"/>
      <c r="CCW57" s="6"/>
      <c r="CCX57" s="6"/>
      <c r="CCY57" s="6"/>
      <c r="CCZ57" s="6"/>
      <c r="CDA57" s="6"/>
      <c r="CDB57" s="6"/>
      <c r="CDC57" s="6"/>
      <c r="CDD57" s="6"/>
      <c r="CDE57" s="6"/>
      <c r="CDF57" s="6"/>
      <c r="CDG57" s="6"/>
      <c r="CDH57" s="6"/>
      <c r="CDI57" s="6"/>
      <c r="CDJ57" s="6"/>
      <c r="CDK57" s="6"/>
      <c r="CDL57" s="6"/>
      <c r="CDM57" s="6"/>
      <c r="CDN57" s="6"/>
      <c r="CDO57" s="6"/>
      <c r="CDP57" s="6"/>
      <c r="CDQ57" s="6"/>
      <c r="CDR57" s="6"/>
      <c r="CDS57" s="6"/>
      <c r="CDT57" s="6"/>
      <c r="CDU57" s="6"/>
      <c r="CDV57" s="6"/>
      <c r="CDW57" s="6"/>
      <c r="CDX57" s="6"/>
      <c r="CDY57" s="6"/>
      <c r="CDZ57" s="6"/>
      <c r="CEA57" s="6"/>
      <c r="CEB57" s="6"/>
      <c r="CEC57" s="6"/>
      <c r="CED57" s="6"/>
      <c r="CEE57" s="6"/>
      <c r="CEF57" s="6"/>
      <c r="CEG57" s="6"/>
      <c r="CEH57" s="6"/>
      <c r="CEI57" s="6"/>
      <c r="CEJ57" s="6"/>
      <c r="CEK57" s="6"/>
      <c r="CEL57" s="6"/>
      <c r="CEM57" s="6"/>
      <c r="CEN57" s="6"/>
      <c r="CEO57" s="6"/>
      <c r="CEP57" s="6"/>
      <c r="CEQ57" s="6"/>
      <c r="CER57" s="6"/>
      <c r="CES57" s="6"/>
      <c r="CET57" s="6"/>
      <c r="CEU57" s="6"/>
      <c r="CEV57" s="6"/>
      <c r="CEW57" s="6"/>
      <c r="CEX57" s="6"/>
      <c r="CEY57" s="6"/>
      <c r="CEZ57" s="6"/>
      <c r="CFA57" s="6"/>
      <c r="CFB57" s="6"/>
      <c r="CFC57" s="6"/>
      <c r="CFD57" s="6"/>
      <c r="CFE57" s="6"/>
      <c r="CFF57" s="6"/>
      <c r="CFG57" s="6"/>
      <c r="CFH57" s="6"/>
      <c r="CFI57" s="6"/>
      <c r="CFJ57" s="6"/>
      <c r="CFK57" s="6"/>
      <c r="CFL57" s="6"/>
      <c r="CFM57" s="6"/>
      <c r="CFN57" s="6"/>
      <c r="CFO57" s="6"/>
      <c r="CFP57" s="6"/>
      <c r="CFQ57" s="6"/>
      <c r="CFR57" s="6"/>
      <c r="CFS57" s="6"/>
      <c r="CFT57" s="6"/>
      <c r="CFU57" s="6"/>
      <c r="CFV57" s="6"/>
      <c r="CFW57" s="6"/>
      <c r="CFX57" s="6"/>
      <c r="CFY57" s="6"/>
      <c r="CFZ57" s="6"/>
      <c r="CGA57" s="6"/>
      <c r="CGB57" s="6"/>
      <c r="CGC57" s="6"/>
      <c r="CGD57" s="6"/>
      <c r="CGE57" s="6"/>
      <c r="CGF57" s="6"/>
      <c r="CGG57" s="6"/>
      <c r="CGH57" s="6"/>
      <c r="CGI57" s="6"/>
      <c r="CGJ57" s="6"/>
      <c r="CGK57" s="6"/>
      <c r="CGL57" s="6"/>
      <c r="CGM57" s="6"/>
      <c r="CGN57" s="6"/>
      <c r="CGO57" s="6"/>
      <c r="CGP57" s="6"/>
      <c r="CGQ57" s="6"/>
      <c r="CGR57" s="6"/>
      <c r="CGS57" s="6"/>
      <c r="CGT57" s="6"/>
      <c r="CGU57" s="6"/>
      <c r="CGV57" s="6"/>
      <c r="CGW57" s="6"/>
      <c r="CGX57" s="6"/>
      <c r="CGY57" s="6"/>
      <c r="CGZ57" s="6"/>
      <c r="CHA57" s="6"/>
      <c r="CHB57" s="6"/>
      <c r="CHC57" s="6"/>
      <c r="CHD57" s="6"/>
      <c r="CHE57" s="6"/>
      <c r="CHF57" s="6"/>
      <c r="CHG57" s="6"/>
      <c r="CHH57" s="6"/>
      <c r="CHI57" s="6"/>
      <c r="CHJ57" s="6"/>
      <c r="CHK57" s="6"/>
      <c r="CHL57" s="6"/>
      <c r="CHM57" s="6"/>
      <c r="CHN57" s="6"/>
      <c r="CHO57" s="6"/>
      <c r="CHP57" s="6"/>
      <c r="CHQ57" s="6"/>
      <c r="CHR57" s="6"/>
      <c r="CHS57" s="6"/>
      <c r="CHT57" s="6"/>
      <c r="CHU57" s="6"/>
      <c r="CHV57" s="6"/>
      <c r="CHW57" s="6"/>
      <c r="CHX57" s="6"/>
      <c r="CHY57" s="6"/>
      <c r="CHZ57" s="6"/>
      <c r="CIA57" s="6"/>
      <c r="CIB57" s="6"/>
      <c r="CIC57" s="6"/>
      <c r="CID57" s="6"/>
      <c r="CIE57" s="6"/>
      <c r="CIF57" s="6"/>
      <c r="CIG57" s="6"/>
      <c r="CIH57" s="6"/>
      <c r="CII57" s="6"/>
      <c r="CIJ57" s="6"/>
      <c r="CIK57" s="6"/>
      <c r="CIL57" s="6"/>
      <c r="CIM57" s="6"/>
      <c r="CIN57" s="6"/>
      <c r="CIO57" s="6"/>
      <c r="CIP57" s="6"/>
      <c r="CIQ57" s="6"/>
      <c r="CIR57" s="6"/>
      <c r="CIS57" s="6"/>
      <c r="CIT57" s="6"/>
      <c r="CIU57" s="6"/>
      <c r="CIV57" s="6"/>
      <c r="CIW57" s="6"/>
      <c r="CIX57" s="6"/>
      <c r="CIY57" s="6"/>
      <c r="CIZ57" s="6"/>
      <c r="CJA57" s="6"/>
      <c r="CJB57" s="6"/>
      <c r="CJC57" s="6"/>
      <c r="CJD57" s="6"/>
      <c r="CJE57" s="6"/>
      <c r="CJF57" s="6"/>
      <c r="CJG57" s="6"/>
      <c r="CJH57" s="6"/>
      <c r="CJI57" s="6"/>
      <c r="CJJ57" s="6"/>
      <c r="CJK57" s="6"/>
      <c r="CJL57" s="6"/>
      <c r="CJM57" s="6"/>
      <c r="CJN57" s="6"/>
      <c r="CJO57" s="6"/>
      <c r="CJP57" s="6"/>
      <c r="CJQ57" s="6"/>
      <c r="CJR57" s="6"/>
      <c r="CJS57" s="6"/>
      <c r="CJT57" s="6"/>
      <c r="CJU57" s="6"/>
      <c r="CJV57" s="6"/>
      <c r="CJW57" s="6"/>
      <c r="CJX57" s="6"/>
      <c r="CJY57" s="6"/>
      <c r="CJZ57" s="6"/>
      <c r="CKA57" s="6"/>
      <c r="CKB57" s="6"/>
      <c r="CKC57" s="6"/>
      <c r="CKD57" s="6"/>
      <c r="CKE57" s="6"/>
      <c r="CKF57" s="6"/>
      <c r="CKG57" s="6"/>
      <c r="CKH57" s="6"/>
      <c r="CKI57" s="6"/>
      <c r="CKJ57" s="6"/>
      <c r="CKK57" s="6"/>
      <c r="CKL57" s="6"/>
      <c r="CKM57" s="6"/>
      <c r="CKN57" s="6"/>
      <c r="CKO57" s="6"/>
      <c r="CKP57" s="6"/>
      <c r="CKQ57" s="6"/>
      <c r="CKR57" s="6"/>
      <c r="CKS57" s="6"/>
      <c r="CKT57" s="6"/>
      <c r="CKU57" s="6"/>
      <c r="CKV57" s="6"/>
      <c r="CKW57" s="6"/>
      <c r="CKX57" s="6"/>
      <c r="CKY57" s="6"/>
      <c r="CKZ57" s="6"/>
      <c r="CLA57" s="6"/>
      <c r="CLB57" s="6"/>
      <c r="CLC57" s="6"/>
      <c r="CLD57" s="6"/>
      <c r="CLE57" s="6"/>
      <c r="CLF57" s="6"/>
      <c r="CLG57" s="6"/>
      <c r="CLH57" s="6"/>
      <c r="CLI57" s="6"/>
      <c r="CLJ57" s="6"/>
      <c r="CLK57" s="6"/>
      <c r="CLL57" s="6"/>
      <c r="CLM57" s="6"/>
      <c r="CLN57" s="6"/>
      <c r="CLO57" s="6"/>
      <c r="CLP57" s="6"/>
      <c r="CLQ57" s="6"/>
      <c r="CLR57" s="6"/>
      <c r="CLS57" s="6"/>
      <c r="CLT57" s="6"/>
      <c r="CLU57" s="6"/>
      <c r="CLV57" s="6"/>
      <c r="CLW57" s="6"/>
      <c r="CLX57" s="6"/>
      <c r="CLY57" s="6"/>
      <c r="CLZ57" s="6"/>
      <c r="CMA57" s="6"/>
      <c r="CMB57" s="6"/>
      <c r="CMC57" s="6"/>
      <c r="CMD57" s="6"/>
      <c r="CME57" s="6"/>
      <c r="CMF57" s="6"/>
      <c r="CMG57" s="6"/>
      <c r="CMH57" s="6"/>
      <c r="CMI57" s="6"/>
      <c r="CMJ57" s="6"/>
      <c r="CMK57" s="6"/>
      <c r="CML57" s="6"/>
      <c r="CMM57" s="6"/>
      <c r="CMN57" s="6"/>
      <c r="CMO57" s="6"/>
      <c r="CMP57" s="6"/>
      <c r="CMQ57" s="6"/>
      <c r="CMR57" s="6"/>
      <c r="CMS57" s="6"/>
      <c r="CMT57" s="6"/>
      <c r="CMU57" s="6"/>
      <c r="CMV57" s="6"/>
      <c r="CMW57" s="6"/>
      <c r="CMX57" s="6"/>
      <c r="CMY57" s="6"/>
      <c r="CMZ57" s="6"/>
      <c r="CNA57" s="6"/>
      <c r="CNB57" s="6"/>
      <c r="CNC57" s="6"/>
      <c r="CND57" s="6"/>
      <c r="CNE57" s="6"/>
      <c r="CNF57" s="6"/>
      <c r="CNG57" s="6"/>
      <c r="CNH57" s="6"/>
      <c r="CNI57" s="6"/>
      <c r="CNJ57" s="6"/>
      <c r="CNK57" s="6"/>
      <c r="CNL57" s="6"/>
      <c r="CNM57" s="6"/>
      <c r="CNN57" s="6"/>
      <c r="CNO57" s="6"/>
      <c r="CNP57" s="6"/>
      <c r="CNQ57" s="6"/>
      <c r="CNR57" s="6"/>
      <c r="CNS57" s="6"/>
      <c r="CNT57" s="6"/>
      <c r="CNU57" s="6"/>
      <c r="CNV57" s="6"/>
      <c r="CNW57" s="6"/>
      <c r="CNX57" s="6"/>
      <c r="CNY57" s="6"/>
      <c r="CNZ57" s="6"/>
      <c r="COA57" s="6"/>
      <c r="COB57" s="6"/>
      <c r="COC57" s="6"/>
      <c r="COD57" s="6"/>
      <c r="COE57" s="6"/>
      <c r="COF57" s="6"/>
      <c r="COG57" s="6"/>
      <c r="COH57" s="6"/>
      <c r="COI57" s="6"/>
      <c r="COJ57" s="6"/>
      <c r="COK57" s="6"/>
      <c r="COL57" s="6"/>
      <c r="COM57" s="6"/>
      <c r="CON57" s="6"/>
      <c r="COO57" s="6"/>
      <c r="COP57" s="6"/>
      <c r="COQ57" s="6"/>
      <c r="COR57" s="6"/>
      <c r="COS57" s="6"/>
      <c r="COT57" s="6"/>
      <c r="COU57" s="6"/>
      <c r="COV57" s="6"/>
      <c r="COW57" s="6"/>
      <c r="COX57" s="6"/>
      <c r="COY57" s="6"/>
      <c r="COZ57" s="6"/>
      <c r="CPA57" s="6"/>
      <c r="CPB57" s="6"/>
      <c r="CPC57" s="6"/>
      <c r="CPD57" s="6"/>
      <c r="CPE57" s="6"/>
      <c r="CPF57" s="6"/>
      <c r="CPG57" s="6"/>
      <c r="CPH57" s="6"/>
      <c r="CPI57" s="6"/>
      <c r="CPJ57" s="6"/>
      <c r="CPK57" s="6"/>
      <c r="CPL57" s="6"/>
      <c r="CPM57" s="6"/>
      <c r="CPN57" s="6"/>
      <c r="CPO57" s="6"/>
      <c r="CPP57" s="6"/>
      <c r="CPQ57" s="6"/>
      <c r="CPR57" s="6"/>
      <c r="CPS57" s="6"/>
      <c r="CPT57" s="6"/>
      <c r="CPU57" s="6"/>
      <c r="CPV57" s="6"/>
      <c r="CPW57" s="6"/>
      <c r="CPX57" s="6"/>
      <c r="CPY57" s="6"/>
      <c r="CPZ57" s="6"/>
      <c r="CQA57" s="6"/>
      <c r="CQB57" s="6"/>
      <c r="CQC57" s="6"/>
      <c r="CQD57" s="6"/>
      <c r="CQE57" s="6"/>
      <c r="CQF57" s="6"/>
      <c r="CQG57" s="6"/>
      <c r="CQH57" s="6"/>
      <c r="CQI57" s="6"/>
      <c r="CQJ57" s="6"/>
      <c r="CQK57" s="6"/>
      <c r="CQL57" s="6"/>
      <c r="CQM57" s="6"/>
      <c r="CQN57" s="6"/>
      <c r="CQO57" s="6"/>
      <c r="CQP57" s="6"/>
      <c r="CQQ57" s="6"/>
      <c r="CQR57" s="6"/>
      <c r="CQS57" s="6"/>
      <c r="CQT57" s="6"/>
      <c r="CQU57" s="6"/>
      <c r="CQV57" s="6"/>
      <c r="CQW57" s="6"/>
      <c r="CQX57" s="6"/>
      <c r="CQY57" s="6"/>
      <c r="CQZ57" s="6"/>
      <c r="CRA57" s="6"/>
      <c r="CRB57" s="6"/>
      <c r="CRC57" s="6"/>
      <c r="CRD57" s="6"/>
      <c r="CRE57" s="6"/>
      <c r="CRF57" s="6"/>
      <c r="CRG57" s="6"/>
      <c r="CRH57" s="6"/>
      <c r="CRI57" s="6"/>
      <c r="CRJ57" s="6"/>
      <c r="CRK57" s="6"/>
      <c r="CRL57" s="6"/>
      <c r="CRM57" s="6"/>
      <c r="CRN57" s="6"/>
      <c r="CRO57" s="6"/>
      <c r="CRP57" s="6"/>
      <c r="CRQ57" s="6"/>
      <c r="CRR57" s="6"/>
      <c r="CRS57" s="6"/>
      <c r="CRT57" s="6"/>
      <c r="CRU57" s="6"/>
      <c r="CRV57" s="6"/>
      <c r="CRW57" s="6"/>
      <c r="CRX57" s="6"/>
      <c r="CRY57" s="6"/>
      <c r="CRZ57" s="6"/>
      <c r="CSA57" s="6"/>
      <c r="CSB57" s="6"/>
      <c r="CSC57" s="6"/>
      <c r="CSD57" s="6"/>
      <c r="CSE57" s="6"/>
      <c r="CSF57" s="6"/>
      <c r="CSG57" s="6"/>
      <c r="CSH57" s="6"/>
      <c r="CSI57" s="6"/>
      <c r="CSJ57" s="6"/>
      <c r="CSK57" s="6"/>
      <c r="CSL57" s="6"/>
      <c r="CSM57" s="6"/>
      <c r="CSN57" s="6"/>
      <c r="CSO57" s="6"/>
      <c r="CSP57" s="6"/>
      <c r="CSQ57" s="6"/>
      <c r="CSR57" s="6"/>
      <c r="CSS57" s="6"/>
      <c r="CST57" s="6"/>
      <c r="CSU57" s="6"/>
      <c r="CSV57" s="6"/>
      <c r="CSW57" s="6"/>
      <c r="CSX57" s="6"/>
      <c r="CSY57" s="6"/>
      <c r="CSZ57" s="6"/>
      <c r="CTA57" s="6"/>
      <c r="CTB57" s="6"/>
      <c r="CTC57" s="6"/>
      <c r="CTD57" s="6"/>
      <c r="CTE57" s="6"/>
      <c r="CTF57" s="6"/>
      <c r="CTG57" s="6"/>
      <c r="CTH57" s="6"/>
      <c r="CTI57" s="6"/>
      <c r="CTJ57" s="6"/>
      <c r="CTK57" s="6"/>
      <c r="CTL57" s="6"/>
      <c r="CTM57" s="6"/>
      <c r="CTN57" s="6"/>
      <c r="CTO57" s="6"/>
      <c r="CTP57" s="6"/>
      <c r="CTQ57" s="6"/>
      <c r="CTR57" s="6"/>
      <c r="CTS57" s="6"/>
      <c r="CTT57" s="6"/>
      <c r="CTU57" s="6"/>
      <c r="CTV57" s="6"/>
      <c r="CTW57" s="6"/>
      <c r="CTX57" s="6"/>
      <c r="CTY57" s="6"/>
      <c r="CTZ57" s="6"/>
      <c r="CUA57" s="6"/>
      <c r="CUB57" s="6"/>
      <c r="CUC57" s="6"/>
      <c r="CUD57" s="6"/>
      <c r="CUE57" s="6"/>
      <c r="CUF57" s="6"/>
      <c r="CUG57" s="6"/>
      <c r="CUH57" s="6"/>
      <c r="CUI57" s="6"/>
      <c r="CUJ57" s="6"/>
      <c r="CUK57" s="6"/>
      <c r="CUL57" s="6"/>
      <c r="CUM57" s="6"/>
      <c r="CUN57" s="6"/>
      <c r="CUO57" s="6"/>
      <c r="CUP57" s="6"/>
      <c r="CUQ57" s="6"/>
      <c r="CUR57" s="6"/>
      <c r="CUS57" s="6"/>
      <c r="CUT57" s="6"/>
      <c r="CUU57" s="6"/>
      <c r="CUV57" s="6"/>
      <c r="CUW57" s="6"/>
      <c r="CUX57" s="6"/>
    </row>
    <row r="58" spans="1:2598" s="6" customFormat="1" ht="15" customHeight="1" x14ac:dyDescent="0.2">
      <c r="A58" s="163">
        <v>12.1</v>
      </c>
      <c r="B58" s="156" t="s">
        <v>45</v>
      </c>
      <c r="C58" s="126" t="s">
        <v>280</v>
      </c>
      <c r="D58" s="151">
        <v>0</v>
      </c>
      <c r="E58" s="151">
        <v>20956.273340000003</v>
      </c>
      <c r="F58" s="151">
        <v>18799.470967267498</v>
      </c>
      <c r="G58" s="151">
        <v>0</v>
      </c>
      <c r="H58" s="151">
        <v>16342.659200000004</v>
      </c>
      <c r="I58" s="151">
        <v>14945.729249017922</v>
      </c>
      <c r="J58" s="151">
        <v>0</v>
      </c>
      <c r="K58" s="151">
        <v>363.12227000000001</v>
      </c>
      <c r="L58" s="152">
        <v>399.01546597104704</v>
      </c>
      <c r="M58" s="152">
        <v>0</v>
      </c>
      <c r="N58" s="153">
        <v>490.89293999999995</v>
      </c>
      <c r="O58" s="154">
        <v>514.05836302509078</v>
      </c>
      <c r="P58" s="140"/>
      <c r="Q58" s="140"/>
      <c r="R58" s="206">
        <f t="shared" si="2"/>
        <v>12.1</v>
      </c>
      <c r="S58" s="156" t="str">
        <f t="shared" si="2"/>
        <v>GRAPHIC PAPERS</v>
      </c>
      <c r="T58" s="126" t="s">
        <v>60</v>
      </c>
      <c r="U58" s="213">
        <f>D58-(D59+D60+D61+D62)</f>
        <v>0</v>
      </c>
      <c r="V58" s="214">
        <f>F58-(F59+F60+F61+F62)</f>
        <v>0</v>
      </c>
      <c r="W58" s="214">
        <f>G58-(G59+G60+G61+G62)</f>
        <v>0</v>
      </c>
      <c r="X58" s="214">
        <f>I58-(I59+I60+I61+I62)</f>
        <v>0</v>
      </c>
      <c r="Y58" s="214">
        <f>J58-(J59+J60+J61+J62)</f>
        <v>0</v>
      </c>
      <c r="Z58" s="214">
        <f>L58-(L59+L60+L61+L62)</f>
        <v>0</v>
      </c>
      <c r="AA58" s="214">
        <f>M58-(M59+M60+M61+M62)</f>
        <v>0</v>
      </c>
      <c r="AB58" s="215">
        <f>O58-(O59+O60+O61+O62)</f>
        <v>0</v>
      </c>
      <c r="AC58" s="145"/>
      <c r="AD58" s="160">
        <f t="shared" si="3"/>
        <v>12.1</v>
      </c>
      <c r="AE58" s="156" t="str">
        <f t="shared" si="3"/>
        <v>GRAPHIC PAPERS</v>
      </c>
      <c r="AF58" s="126" t="s">
        <v>60</v>
      </c>
      <c r="AG58" s="161" t="str">
        <f>IF(ISNUMBER(#REF!+D58-J58),#REF!+D58-J58,IF(ISNUMBER(J58-D58),"NT " &amp; J58-D58,"…"))</f>
        <v>NT 0</v>
      </c>
      <c r="AH58" s="162" t="str">
        <f>IF(ISNUMBER(#REF!+G58-M58),#REF!+G58-M58,IF(ISNUMBER(M58-G58),"NT " &amp; M58-G58,"…"))</f>
        <v>NT 0</v>
      </c>
    </row>
    <row r="59" spans="1:2598" s="6" customFormat="1" ht="15" customHeight="1" x14ac:dyDescent="0.2">
      <c r="A59" s="163" t="s">
        <v>197</v>
      </c>
      <c r="B59" s="164" t="s">
        <v>38</v>
      </c>
      <c r="C59" s="150" t="s">
        <v>280</v>
      </c>
      <c r="D59" s="151">
        <v>0</v>
      </c>
      <c r="E59" s="151">
        <v>1296.992</v>
      </c>
      <c r="F59" s="151">
        <v>830.12262250273386</v>
      </c>
      <c r="G59" s="151">
        <v>0</v>
      </c>
      <c r="H59" s="151">
        <v>1232.3850000000002</v>
      </c>
      <c r="I59" s="151">
        <v>709.34092122845789</v>
      </c>
      <c r="J59" s="151">
        <v>0</v>
      </c>
      <c r="K59" s="151">
        <v>2.5000000000000001E-2</v>
      </c>
      <c r="L59" s="152">
        <v>2.006588954710491E-2</v>
      </c>
      <c r="M59" s="152">
        <v>0</v>
      </c>
      <c r="N59" s="153">
        <v>0</v>
      </c>
      <c r="O59" s="154">
        <v>0</v>
      </c>
      <c r="P59" s="140"/>
      <c r="Q59" s="140"/>
      <c r="R59" s="206" t="str">
        <f t="shared" si="2"/>
        <v>12.1.1</v>
      </c>
      <c r="S59" s="164" t="str">
        <f t="shared" si="2"/>
        <v>NEWSPRINT</v>
      </c>
      <c r="T59" s="150" t="s">
        <v>60</v>
      </c>
      <c r="U59" s="158"/>
      <c r="V59" s="158"/>
      <c r="W59" s="158"/>
      <c r="X59" s="158"/>
      <c r="Y59" s="158"/>
      <c r="Z59" s="158"/>
      <c r="AA59" s="158"/>
      <c r="AB59" s="159"/>
      <c r="AC59" s="140"/>
      <c r="AD59" s="160" t="str">
        <f t="shared" si="3"/>
        <v>12.1.1</v>
      </c>
      <c r="AE59" s="164" t="str">
        <f t="shared" si="3"/>
        <v>NEWSPRINT</v>
      </c>
      <c r="AF59" s="150" t="s">
        <v>60</v>
      </c>
      <c r="AG59" s="161" t="str">
        <f>IF(ISNUMBER(#REF!+D59-J59),#REF!+D59-J59,IF(ISNUMBER(J59-D59),"NT " &amp; J59-D59,"…"))</f>
        <v>NT 0</v>
      </c>
      <c r="AH59" s="162" t="str">
        <f>IF(ISNUMBER(#REF!+G59-M59),#REF!+G59-M59,IF(ISNUMBER(M59-G59),"NT " &amp; M59-G59,"…"))</f>
        <v>NT 0</v>
      </c>
    </row>
    <row r="60" spans="1:2598" s="6" customFormat="1" ht="15" customHeight="1" x14ac:dyDescent="0.2">
      <c r="A60" s="195" t="s">
        <v>198</v>
      </c>
      <c r="B60" s="216" t="s">
        <v>46</v>
      </c>
      <c r="C60" s="150" t="s">
        <v>280</v>
      </c>
      <c r="D60" s="151">
        <v>0</v>
      </c>
      <c r="E60" s="151">
        <v>2934.3168199999996</v>
      </c>
      <c r="F60" s="151">
        <v>2317.340434860932</v>
      </c>
      <c r="G60" s="151">
        <v>0</v>
      </c>
      <c r="H60" s="151">
        <v>868.65713000000005</v>
      </c>
      <c r="I60" s="151">
        <v>777.83128605482875</v>
      </c>
      <c r="J60" s="151">
        <v>0</v>
      </c>
      <c r="K60" s="151">
        <v>0</v>
      </c>
      <c r="L60" s="152">
        <v>0</v>
      </c>
      <c r="M60" s="152">
        <v>0</v>
      </c>
      <c r="N60" s="153">
        <v>29.780449999999998</v>
      </c>
      <c r="O60" s="154">
        <v>51.808179311767503</v>
      </c>
      <c r="P60" s="140"/>
      <c r="Q60" s="140"/>
      <c r="R60" s="206" t="str">
        <f t="shared" si="2"/>
        <v>12.1.2</v>
      </c>
      <c r="S60" s="164" t="str">
        <f t="shared" si="2"/>
        <v>UNCOATED MECHANICAL</v>
      </c>
      <c r="T60" s="150" t="s">
        <v>60</v>
      </c>
      <c r="U60" s="158"/>
      <c r="V60" s="158"/>
      <c r="W60" s="158"/>
      <c r="X60" s="158"/>
      <c r="Y60" s="158"/>
      <c r="Z60" s="158"/>
      <c r="AA60" s="158"/>
      <c r="AB60" s="159"/>
      <c r="AC60" s="140"/>
      <c r="AD60" s="160" t="str">
        <f t="shared" si="3"/>
        <v>12.1.2</v>
      </c>
      <c r="AE60" s="164" t="str">
        <f t="shared" si="3"/>
        <v>UNCOATED MECHANICAL</v>
      </c>
      <c r="AF60" s="150" t="s">
        <v>60</v>
      </c>
      <c r="AG60" s="161" t="str">
        <f>IF(ISNUMBER(#REF!+D60-J60),#REF!+D60-J60,IF(ISNUMBER(J60-D60),"NT " &amp; J60-D60,"…"))</f>
        <v>NT 0</v>
      </c>
      <c r="AH60" s="162" t="str">
        <f>IF(ISNUMBER(#REF!+G60-M60),#REF!+G60-M60,IF(ISNUMBER(M60-G60),"NT " &amp; M60-G60,"…"))</f>
        <v>NT 0</v>
      </c>
    </row>
    <row r="61" spans="1:2598" s="6" customFormat="1" ht="15" customHeight="1" x14ac:dyDescent="0.2">
      <c r="A61" s="163" t="s">
        <v>199</v>
      </c>
      <c r="B61" s="164" t="s">
        <v>47</v>
      </c>
      <c r="C61" s="150" t="s">
        <v>280</v>
      </c>
      <c r="D61" s="151">
        <v>0</v>
      </c>
      <c r="E61" s="151">
        <v>10935.626160000002</v>
      </c>
      <c r="F61" s="151">
        <v>10490.814052334494</v>
      </c>
      <c r="G61" s="151">
        <v>0</v>
      </c>
      <c r="H61" s="151">
        <v>10975.270860000002</v>
      </c>
      <c r="I61" s="151">
        <v>10535.193045091852</v>
      </c>
      <c r="J61" s="151">
        <v>0</v>
      </c>
      <c r="K61" s="151">
        <v>302.44146000000001</v>
      </c>
      <c r="L61" s="152">
        <v>337.47420008149993</v>
      </c>
      <c r="M61" s="152">
        <v>0</v>
      </c>
      <c r="N61" s="153">
        <v>351.92782</v>
      </c>
      <c r="O61" s="154">
        <v>357.08277455490747</v>
      </c>
      <c r="P61" s="140"/>
      <c r="Q61" s="140"/>
      <c r="R61" s="206" t="str">
        <f t="shared" si="2"/>
        <v>12.1.3</v>
      </c>
      <c r="S61" s="164" t="str">
        <f t="shared" si="2"/>
        <v>UNCOATED WOODFREE</v>
      </c>
      <c r="T61" s="150" t="s">
        <v>60</v>
      </c>
      <c r="U61" s="158"/>
      <c r="V61" s="158"/>
      <c r="W61" s="158"/>
      <c r="X61" s="158"/>
      <c r="Y61" s="158"/>
      <c r="Z61" s="158"/>
      <c r="AA61" s="158"/>
      <c r="AB61" s="159"/>
      <c r="AC61" s="140"/>
      <c r="AD61" s="160" t="str">
        <f t="shared" si="3"/>
        <v>12.1.3</v>
      </c>
      <c r="AE61" s="164" t="str">
        <f t="shared" si="3"/>
        <v>UNCOATED WOODFREE</v>
      </c>
      <c r="AF61" s="150" t="s">
        <v>60</v>
      </c>
      <c r="AG61" s="161" t="str">
        <f>IF(ISNUMBER(#REF!+D61-J61),#REF!+D61-J61,IF(ISNUMBER(J61-D61),"NT " &amp; J61-D61,"…"))</f>
        <v>NT 0</v>
      </c>
      <c r="AH61" s="162" t="str">
        <f>IF(ISNUMBER(#REF!+G61-M61),#REF!+G61-M61,IF(ISNUMBER(M61-G61),"NT " &amp; M61-G61,"…"))</f>
        <v>NT 0</v>
      </c>
    </row>
    <row r="62" spans="1:2598" s="6" customFormat="1" ht="15" customHeight="1" x14ac:dyDescent="0.2">
      <c r="A62" s="166" t="s">
        <v>200</v>
      </c>
      <c r="B62" s="167" t="s">
        <v>48</v>
      </c>
      <c r="C62" s="150" t="s">
        <v>280</v>
      </c>
      <c r="D62" s="151">
        <v>0</v>
      </c>
      <c r="E62" s="151">
        <v>5789.3383600000006</v>
      </c>
      <c r="F62" s="151">
        <v>5161.1938575693403</v>
      </c>
      <c r="G62" s="151">
        <v>0</v>
      </c>
      <c r="H62" s="151">
        <v>3266.3462099999992</v>
      </c>
      <c r="I62" s="151">
        <v>2923.3639966427827</v>
      </c>
      <c r="J62" s="151">
        <v>0</v>
      </c>
      <c r="K62" s="151">
        <v>60.655809999999995</v>
      </c>
      <c r="L62" s="152">
        <v>61.521199999999986</v>
      </c>
      <c r="M62" s="152">
        <v>0</v>
      </c>
      <c r="N62" s="153">
        <v>109.18466999999998</v>
      </c>
      <c r="O62" s="154">
        <v>105.16740915841582</v>
      </c>
      <c r="P62" s="140"/>
      <c r="Q62" s="140"/>
      <c r="R62" s="206" t="str">
        <f t="shared" si="2"/>
        <v>12.1.4</v>
      </c>
      <c r="S62" s="164" t="str">
        <f t="shared" si="2"/>
        <v>COATED PAPERS</v>
      </c>
      <c r="T62" s="150" t="s">
        <v>60</v>
      </c>
      <c r="U62" s="158"/>
      <c r="V62" s="158"/>
      <c r="W62" s="158"/>
      <c r="X62" s="158"/>
      <c r="Y62" s="158"/>
      <c r="Z62" s="158"/>
      <c r="AA62" s="158"/>
      <c r="AB62" s="159"/>
      <c r="AC62" s="140"/>
      <c r="AD62" s="160" t="str">
        <f t="shared" si="3"/>
        <v>12.1.4</v>
      </c>
      <c r="AE62" s="164" t="str">
        <f t="shared" si="3"/>
        <v>COATED PAPERS</v>
      </c>
      <c r="AF62" s="150" t="s">
        <v>60</v>
      </c>
      <c r="AG62" s="161" t="str">
        <f>IF(ISNUMBER(#REF!+D62-J62),#REF!+D62-J62,IF(ISNUMBER(J62-D62),"NT " &amp; J62-D62,"…"))</f>
        <v>NT 0</v>
      </c>
      <c r="AH62" s="162" t="str">
        <f>IF(ISNUMBER(#REF!+G62-M62),#REF!+G62-M62,IF(ISNUMBER(M62-G62),"NT " &amp; M62-G62,"…"))</f>
        <v>NT 0</v>
      </c>
    </row>
    <row r="63" spans="1:2598" s="6" customFormat="1" ht="15" customHeight="1" x14ac:dyDescent="0.2">
      <c r="A63" s="203">
        <v>12.2</v>
      </c>
      <c r="B63" s="204" t="s">
        <v>123</v>
      </c>
      <c r="C63" s="150" t="s">
        <v>280</v>
      </c>
      <c r="D63" s="151">
        <v>0</v>
      </c>
      <c r="E63" s="151">
        <v>5445.4788499999995</v>
      </c>
      <c r="F63" s="151">
        <v>6896.8694336901308</v>
      </c>
      <c r="G63" s="151">
        <v>0</v>
      </c>
      <c r="H63" s="151">
        <v>5978.6538100000016</v>
      </c>
      <c r="I63" s="151">
        <v>7234.4592521966515</v>
      </c>
      <c r="J63" s="151">
        <v>0</v>
      </c>
      <c r="K63" s="151">
        <v>12.745999999999999</v>
      </c>
      <c r="L63" s="152">
        <v>18.133693893894222</v>
      </c>
      <c r="M63" s="152">
        <v>0</v>
      </c>
      <c r="N63" s="153">
        <v>0.70751999999999993</v>
      </c>
      <c r="O63" s="154">
        <v>0.63</v>
      </c>
      <c r="P63" s="140"/>
      <c r="Q63" s="140"/>
      <c r="R63" s="155">
        <f t="shared" si="2"/>
        <v>12.2</v>
      </c>
      <c r="S63" s="156" t="str">
        <f t="shared" si="2"/>
        <v>HOUSEHOLD AND SANITARY PAPERS</v>
      </c>
      <c r="T63" s="150" t="s">
        <v>60</v>
      </c>
      <c r="U63" s="158"/>
      <c r="V63" s="158"/>
      <c r="W63" s="158"/>
      <c r="X63" s="158"/>
      <c r="Y63" s="158"/>
      <c r="Z63" s="158"/>
      <c r="AA63" s="158"/>
      <c r="AB63" s="159"/>
      <c r="AC63" s="140"/>
      <c r="AD63" s="160">
        <f t="shared" si="3"/>
        <v>12.2</v>
      </c>
      <c r="AE63" s="156" t="str">
        <f t="shared" si="3"/>
        <v>HOUSEHOLD AND SANITARY PAPERS</v>
      </c>
      <c r="AF63" s="150" t="s">
        <v>60</v>
      </c>
      <c r="AG63" s="161" t="str">
        <f>IF(ISNUMBER(#REF!+D63-J63),#REF!+D63-J63,IF(ISNUMBER(J63-D63),"NT " &amp; J63-D63,"…"))</f>
        <v>NT 0</v>
      </c>
      <c r="AH63" s="162" t="str">
        <f>IF(ISNUMBER(#REF!+G63-M63),#REF!+G63-M63,IF(ISNUMBER(M63-G63),"NT " &amp; M63-G63,"…"))</f>
        <v>NT 0</v>
      </c>
    </row>
    <row r="64" spans="1:2598" s="6" customFormat="1" ht="15" customHeight="1" x14ac:dyDescent="0.2">
      <c r="A64" s="163">
        <v>12.3</v>
      </c>
      <c r="B64" s="156" t="s">
        <v>49</v>
      </c>
      <c r="C64" s="126" t="s">
        <v>280</v>
      </c>
      <c r="D64" s="151">
        <v>0</v>
      </c>
      <c r="E64" s="151">
        <v>22507.806030000003</v>
      </c>
      <c r="F64" s="151">
        <v>19661.383778530821</v>
      </c>
      <c r="G64" s="151">
        <v>0</v>
      </c>
      <c r="H64" s="151">
        <v>26669.562919999997</v>
      </c>
      <c r="I64" s="151">
        <v>21592.43741952339</v>
      </c>
      <c r="J64" s="151">
        <v>0</v>
      </c>
      <c r="K64" s="151">
        <v>804.74040000000014</v>
      </c>
      <c r="L64" s="152">
        <v>411.58534453585895</v>
      </c>
      <c r="M64" s="152">
        <v>0</v>
      </c>
      <c r="N64" s="153">
        <v>2917.5540500000025</v>
      </c>
      <c r="O64" s="154">
        <v>2229.7409500404779</v>
      </c>
      <c r="P64" s="140"/>
      <c r="Q64" s="140"/>
      <c r="R64" s="206">
        <f t="shared" si="2"/>
        <v>12.3</v>
      </c>
      <c r="S64" s="156" t="str">
        <f t="shared" si="2"/>
        <v>PACKAGING MATERIALS</v>
      </c>
      <c r="T64" s="126" t="s">
        <v>60</v>
      </c>
      <c r="U64" s="169">
        <f>D64-(D65+D66+D67+D68)</f>
        <v>0</v>
      </c>
      <c r="V64" s="170">
        <f>F64-(F65+F66+F67+F68)</f>
        <v>0</v>
      </c>
      <c r="W64" s="170">
        <f>G64-(G65+G66+G67+G68)</f>
        <v>0</v>
      </c>
      <c r="X64" s="170">
        <f>I64-(I65+I66+I67+I68)</f>
        <v>0</v>
      </c>
      <c r="Y64" s="170">
        <f>J64-(J65+J66+J67+J68)</f>
        <v>0</v>
      </c>
      <c r="Z64" s="170">
        <f>L64-(L65+L66+L67+L68)</f>
        <v>0</v>
      </c>
      <c r="AA64" s="170">
        <f>M64-(M65+M66+M67+M68)</f>
        <v>0</v>
      </c>
      <c r="AB64" s="171">
        <f>O64-(O65+O66+O67+O68)</f>
        <v>0</v>
      </c>
      <c r="AC64" s="145"/>
      <c r="AD64" s="160">
        <f t="shared" si="3"/>
        <v>12.3</v>
      </c>
      <c r="AE64" s="156" t="str">
        <f t="shared" si="3"/>
        <v>PACKAGING MATERIALS</v>
      </c>
      <c r="AF64" s="126" t="s">
        <v>60</v>
      </c>
      <c r="AG64" s="161" t="str">
        <f>IF(ISNUMBER(#REF!+D64-J64),#REF!+D64-J64,IF(ISNUMBER(J64-D64),"NT " &amp; J64-D64,"…"))</f>
        <v>NT 0</v>
      </c>
      <c r="AH64" s="162" t="str">
        <f>IF(ISNUMBER(#REF!+G64-M64),#REF!+G64-M64,IF(ISNUMBER(M64-G64),"NT " &amp; M64-G64,"…"))</f>
        <v>NT 0</v>
      </c>
    </row>
    <row r="65" spans="1:34" s="6" customFormat="1" ht="15" customHeight="1" x14ac:dyDescent="0.2">
      <c r="A65" s="163" t="s">
        <v>201</v>
      </c>
      <c r="B65" s="164" t="s">
        <v>50</v>
      </c>
      <c r="C65" s="150" t="s">
        <v>280</v>
      </c>
      <c r="D65" s="151">
        <v>0</v>
      </c>
      <c r="E65" s="151">
        <v>9345.2986600000022</v>
      </c>
      <c r="F65" s="151">
        <v>5117.0985502723543</v>
      </c>
      <c r="G65" s="151">
        <v>0</v>
      </c>
      <c r="H65" s="151">
        <v>11758.801719999996</v>
      </c>
      <c r="I65" s="151">
        <v>5696.7596706098229</v>
      </c>
      <c r="J65" s="151">
        <v>0</v>
      </c>
      <c r="K65" s="151">
        <v>538.95900000000017</v>
      </c>
      <c r="L65" s="152">
        <v>256.45026999999993</v>
      </c>
      <c r="M65" s="152">
        <v>0</v>
      </c>
      <c r="N65" s="153">
        <v>2692.0240000000031</v>
      </c>
      <c r="O65" s="154">
        <v>1278.4569100000001</v>
      </c>
      <c r="P65" s="140"/>
      <c r="Q65" s="140"/>
      <c r="R65" s="206" t="str">
        <f t="shared" si="2"/>
        <v>12.3.1</v>
      </c>
      <c r="S65" s="164" t="str">
        <f t="shared" si="2"/>
        <v>CASE MATERIALS</v>
      </c>
      <c r="T65" s="150" t="s">
        <v>60</v>
      </c>
      <c r="U65" s="158"/>
      <c r="V65" s="158"/>
      <c r="W65" s="158"/>
      <c r="X65" s="158"/>
      <c r="Y65" s="158"/>
      <c r="Z65" s="158"/>
      <c r="AA65" s="158"/>
      <c r="AB65" s="159"/>
      <c r="AC65" s="140"/>
      <c r="AD65" s="160" t="str">
        <f t="shared" si="3"/>
        <v>12.3.1</v>
      </c>
      <c r="AE65" s="164" t="str">
        <f t="shared" si="3"/>
        <v>CASE MATERIALS</v>
      </c>
      <c r="AF65" s="150" t="s">
        <v>60</v>
      </c>
      <c r="AG65" s="161" t="str">
        <f>IF(ISNUMBER(#REF!+D65-J65),#REF!+D65-J65,IF(ISNUMBER(J65-D65),"NT " &amp; J65-D65,"…"))</f>
        <v>NT 0</v>
      </c>
      <c r="AH65" s="162" t="str">
        <f>IF(ISNUMBER(#REF!+G65-M65),#REF!+G65-M65,IF(ISNUMBER(M65-G65),"NT " &amp; M65-G65,"…"))</f>
        <v>NT 0</v>
      </c>
    </row>
    <row r="66" spans="1:34" s="6" customFormat="1" ht="15" customHeight="1" x14ac:dyDescent="0.2">
      <c r="A66" s="163" t="s">
        <v>202</v>
      </c>
      <c r="B66" s="164" t="s">
        <v>77</v>
      </c>
      <c r="C66" s="150" t="s">
        <v>280</v>
      </c>
      <c r="D66" s="151">
        <v>0</v>
      </c>
      <c r="E66" s="151">
        <v>8972.0965499999984</v>
      </c>
      <c r="F66" s="151">
        <v>10719.020503131116</v>
      </c>
      <c r="G66" s="151">
        <v>0</v>
      </c>
      <c r="H66" s="151">
        <v>10892.179949999998</v>
      </c>
      <c r="I66" s="151">
        <v>12310.689452939672</v>
      </c>
      <c r="J66" s="151">
        <v>0</v>
      </c>
      <c r="K66" s="151">
        <v>27.423299999999998</v>
      </c>
      <c r="L66" s="152">
        <v>29.382449999999999</v>
      </c>
      <c r="M66" s="152">
        <v>0</v>
      </c>
      <c r="N66" s="153">
        <v>91.026860000000013</v>
      </c>
      <c r="O66" s="154">
        <v>852.62317953674096</v>
      </c>
      <c r="P66" s="140"/>
      <c r="Q66" s="140"/>
      <c r="R66" s="206" t="str">
        <f t="shared" si="2"/>
        <v>12.3.2</v>
      </c>
      <c r="S66" s="164" t="str">
        <f t="shared" si="2"/>
        <v>CARTONBOARD</v>
      </c>
      <c r="T66" s="150" t="s">
        <v>60</v>
      </c>
      <c r="U66" s="158"/>
      <c r="V66" s="158"/>
      <c r="W66" s="158"/>
      <c r="X66" s="158"/>
      <c r="Y66" s="158"/>
      <c r="Z66" s="158"/>
      <c r="AA66" s="158"/>
      <c r="AB66" s="159"/>
      <c r="AC66" s="140"/>
      <c r="AD66" s="160" t="str">
        <f t="shared" si="3"/>
        <v>12.3.2</v>
      </c>
      <c r="AE66" s="164" t="str">
        <f t="shared" si="3"/>
        <v>CARTONBOARD</v>
      </c>
      <c r="AF66" s="150" t="s">
        <v>60</v>
      </c>
      <c r="AG66" s="161" t="str">
        <f>IF(ISNUMBER(#REF!+D66-J66),#REF!+D66-J66,IF(ISNUMBER(J66-D66),"NT " &amp; J66-D66,"…"))</f>
        <v>NT 0</v>
      </c>
      <c r="AH66" s="162" t="str">
        <f>IF(ISNUMBER(#REF!+G66-M66),#REF!+G66-M66,IF(ISNUMBER(M66-G66),"NT " &amp; M66-G66,"…"))</f>
        <v>NT 0</v>
      </c>
    </row>
    <row r="67" spans="1:34" s="6" customFormat="1" ht="15" customHeight="1" x14ac:dyDescent="0.2">
      <c r="A67" s="163" t="s">
        <v>203</v>
      </c>
      <c r="B67" s="164" t="s">
        <v>51</v>
      </c>
      <c r="C67" s="150" t="s">
        <v>280</v>
      </c>
      <c r="D67" s="151">
        <v>0</v>
      </c>
      <c r="E67" s="151">
        <v>3388.3088100000004</v>
      </c>
      <c r="F67" s="151">
        <v>3361.2709130993521</v>
      </c>
      <c r="G67" s="151">
        <v>0</v>
      </c>
      <c r="H67" s="151">
        <v>3023.2914900000005</v>
      </c>
      <c r="I67" s="151">
        <v>3018.0938795631241</v>
      </c>
      <c r="J67" s="151">
        <v>0</v>
      </c>
      <c r="K67" s="151">
        <v>22.459700000000002</v>
      </c>
      <c r="L67" s="152">
        <v>19.744123874541497</v>
      </c>
      <c r="M67" s="152">
        <v>0</v>
      </c>
      <c r="N67" s="153">
        <v>53.963390000000004</v>
      </c>
      <c r="O67" s="154">
        <v>57.746420601318405</v>
      </c>
      <c r="P67" s="140"/>
      <c r="Q67" s="140"/>
      <c r="R67" s="206" t="str">
        <f t="shared" si="2"/>
        <v>12.3.3</v>
      </c>
      <c r="S67" s="164" t="str">
        <f t="shared" si="2"/>
        <v>WRAPPING PAPERS</v>
      </c>
      <c r="T67" s="150" t="s">
        <v>60</v>
      </c>
      <c r="U67" s="158"/>
      <c r="V67" s="158"/>
      <c r="W67" s="158"/>
      <c r="X67" s="158"/>
      <c r="Y67" s="158"/>
      <c r="Z67" s="158"/>
      <c r="AA67" s="158"/>
      <c r="AB67" s="159"/>
      <c r="AC67" s="140"/>
      <c r="AD67" s="160" t="str">
        <f t="shared" si="3"/>
        <v>12.3.3</v>
      </c>
      <c r="AE67" s="164" t="str">
        <f t="shared" si="3"/>
        <v>WRAPPING PAPERS</v>
      </c>
      <c r="AF67" s="150" t="s">
        <v>60</v>
      </c>
      <c r="AG67" s="161" t="str">
        <f>IF(ISNUMBER(#REF!+D67-J67),#REF!+D67-J67,IF(ISNUMBER(J67-D67),"NT " &amp; J67-D67,"…"))</f>
        <v>NT 0</v>
      </c>
      <c r="AH67" s="162" t="str">
        <f>IF(ISNUMBER(#REF!+G67-M67),#REF!+G67-M67,IF(ISNUMBER(M67-G67),"NT " &amp; M67-G67,"…"))</f>
        <v>NT 0</v>
      </c>
    </row>
    <row r="68" spans="1:34" s="6" customFormat="1" ht="15" customHeight="1" x14ac:dyDescent="0.2">
      <c r="A68" s="166" t="s">
        <v>204</v>
      </c>
      <c r="B68" s="167" t="s">
        <v>52</v>
      </c>
      <c r="C68" s="150" t="s">
        <v>280</v>
      </c>
      <c r="D68" s="151">
        <v>0</v>
      </c>
      <c r="E68" s="151">
        <v>802.10201000000006</v>
      </c>
      <c r="F68" s="151">
        <v>463.99381202799458</v>
      </c>
      <c r="G68" s="151">
        <v>0</v>
      </c>
      <c r="H68" s="151">
        <v>995.28976000000034</v>
      </c>
      <c r="I68" s="151">
        <v>566.89441641077076</v>
      </c>
      <c r="J68" s="151">
        <v>0</v>
      </c>
      <c r="K68" s="151">
        <v>215.89839999999998</v>
      </c>
      <c r="L68" s="152">
        <v>106.00850066131744</v>
      </c>
      <c r="M68" s="152">
        <v>0</v>
      </c>
      <c r="N68" s="153">
        <v>80.5398</v>
      </c>
      <c r="O68" s="154">
        <v>40.914439902418614</v>
      </c>
      <c r="P68" s="140"/>
      <c r="Q68" s="140"/>
      <c r="R68" s="206" t="str">
        <f t="shared" si="2"/>
        <v>12.3.4</v>
      </c>
      <c r="S68" s="164" t="str">
        <f t="shared" si="2"/>
        <v>OTHER PAPERS MAINLY FOR PACKAGING</v>
      </c>
      <c r="T68" s="150" t="s">
        <v>60</v>
      </c>
      <c r="U68" s="158"/>
      <c r="V68" s="158"/>
      <c r="W68" s="158"/>
      <c r="X68" s="158"/>
      <c r="Y68" s="158"/>
      <c r="Z68" s="158"/>
      <c r="AA68" s="158"/>
      <c r="AB68" s="159"/>
      <c r="AC68" s="140"/>
      <c r="AD68" s="160" t="str">
        <f t="shared" si="3"/>
        <v>12.3.4</v>
      </c>
      <c r="AE68" s="164" t="str">
        <f t="shared" si="3"/>
        <v>OTHER PAPERS MAINLY FOR PACKAGING</v>
      </c>
      <c r="AF68" s="150" t="s">
        <v>60</v>
      </c>
      <c r="AG68" s="161" t="str">
        <f>IF(ISNUMBER(#REF!+D68-J68),#REF!+D68-J68,IF(ISNUMBER(J68-D68),"NT " &amp; J68-D68,"…"))</f>
        <v>NT 0</v>
      </c>
      <c r="AH68" s="162" t="str">
        <f>IF(ISNUMBER(#REF!+G68-M68),#REF!+G68-M68,IF(ISNUMBER(M68-G68),"NT " &amp; M68-G68,"…"))</f>
        <v>NT 0</v>
      </c>
    </row>
    <row r="69" spans="1:34" s="6" customFormat="1" ht="15" customHeight="1" thickBot="1" x14ac:dyDescent="0.25">
      <c r="A69" s="217">
        <v>12.4</v>
      </c>
      <c r="B69" s="218" t="s">
        <v>124</v>
      </c>
      <c r="C69" s="219" t="s">
        <v>280</v>
      </c>
      <c r="D69" s="220">
        <v>0</v>
      </c>
      <c r="E69" s="221">
        <v>680.45945899999992</v>
      </c>
      <c r="F69" s="221">
        <v>3880.9031348539697</v>
      </c>
      <c r="G69" s="221">
        <v>0</v>
      </c>
      <c r="H69" s="221">
        <v>1286.5258900000001</v>
      </c>
      <c r="I69" s="221">
        <v>8209.2616318750534</v>
      </c>
      <c r="J69" s="220">
        <v>0</v>
      </c>
      <c r="K69" s="221">
        <v>24.434640000000002</v>
      </c>
      <c r="L69" s="220">
        <v>50.265901286843203</v>
      </c>
      <c r="M69" s="220">
        <v>0</v>
      </c>
      <c r="N69" s="222">
        <v>135.65945999999997</v>
      </c>
      <c r="O69" s="223">
        <v>1721.229299530587</v>
      </c>
      <c r="P69" s="140"/>
      <c r="Q69" s="140"/>
      <c r="R69" s="224">
        <f t="shared" si="2"/>
        <v>12.4</v>
      </c>
      <c r="S69" s="225" t="str">
        <f t="shared" si="2"/>
        <v>OTHER PAPER AND PAPERBOARD N.E.S. (NOT ELSEWHERE SPECIFIED)</v>
      </c>
      <c r="T69" s="219" t="s">
        <v>60</v>
      </c>
      <c r="U69" s="226"/>
      <c r="V69" s="226"/>
      <c r="W69" s="226"/>
      <c r="X69" s="226"/>
      <c r="Y69" s="226"/>
      <c r="Z69" s="226"/>
      <c r="AA69" s="226"/>
      <c r="AB69" s="227"/>
      <c r="AC69" s="140"/>
      <c r="AD69" s="228">
        <f t="shared" si="3"/>
        <v>12.4</v>
      </c>
      <c r="AE69" s="225" t="str">
        <f t="shared" si="3"/>
        <v>OTHER PAPER AND PAPERBOARD N.E.S. (NOT ELSEWHERE SPECIFIED)</v>
      </c>
      <c r="AF69" s="219" t="s">
        <v>60</v>
      </c>
      <c r="AG69" s="229" t="str">
        <f>IF(ISNUMBER(#REF!+D69-J69),#REF!+D69-J69,IF(ISNUMBER(J69-D69),"NT " &amp; J69-D69,"…"))</f>
        <v>NT 0</v>
      </c>
      <c r="AH69" s="230" t="str">
        <f>IF(ISNUMBER(#REF!+G69-M69),#REF!+G69-M69,IF(ISNUMBER(M69-G69),"NT " &amp; M69-G69,"…"))</f>
        <v>NT 0</v>
      </c>
    </row>
    <row r="70" spans="1:34" ht="21" customHeight="1" thickTop="1" x14ac:dyDescent="0.25">
      <c r="A70" s="63" t="s">
        <v>284</v>
      </c>
      <c r="B70" s="140"/>
      <c r="C70" s="231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4" ht="12.75" customHeight="1" x14ac:dyDescent="0.25">
      <c r="A71" s="2"/>
      <c r="B71" s="232"/>
      <c r="R71" s="140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4" ht="12.75" customHeight="1" x14ac:dyDescent="0.25">
      <c r="A72" s="2"/>
      <c r="B72" s="233" t="s">
        <v>0</v>
      </c>
      <c r="C72" s="643" t="s">
        <v>285</v>
      </c>
      <c r="D72" s="646" t="s">
        <v>2</v>
      </c>
      <c r="E72" s="647"/>
      <c r="F72" s="647"/>
      <c r="G72" s="647"/>
      <c r="H72" s="647"/>
      <c r="I72" s="647"/>
      <c r="J72" s="646" t="s">
        <v>5</v>
      </c>
      <c r="K72" s="647"/>
      <c r="L72" s="647"/>
      <c r="M72" s="647"/>
      <c r="N72" s="647"/>
      <c r="O72" s="648"/>
      <c r="R72" s="140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4" ht="12.75" customHeight="1" x14ac:dyDescent="0.25">
      <c r="A73" s="2"/>
      <c r="B73" s="234" t="s">
        <v>286</v>
      </c>
      <c r="C73" s="644"/>
      <c r="D73" s="649">
        <v>2018</v>
      </c>
      <c r="E73" s="650"/>
      <c r="F73" s="651"/>
      <c r="G73" s="235"/>
      <c r="H73" s="649">
        <f>D73+1</f>
        <v>2019</v>
      </c>
      <c r="I73" s="650"/>
      <c r="J73" s="649">
        <f>D73</f>
        <v>2018</v>
      </c>
      <c r="K73" s="650"/>
      <c r="L73" s="651"/>
      <c r="M73" s="649">
        <f>H73</f>
        <v>2019</v>
      </c>
      <c r="N73" s="650"/>
      <c r="O73" s="652"/>
      <c r="R73" s="140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4" ht="12.75" customHeight="1" x14ac:dyDescent="0.25">
      <c r="A74" s="2"/>
      <c r="B74" s="236"/>
      <c r="C74" s="645"/>
      <c r="D74" s="122" t="s">
        <v>1</v>
      </c>
      <c r="E74" s="122" t="s">
        <v>280</v>
      </c>
      <c r="F74" s="122" t="s">
        <v>64</v>
      </c>
      <c r="G74" s="122" t="s">
        <v>1</v>
      </c>
      <c r="H74" s="122" t="s">
        <v>280</v>
      </c>
      <c r="I74" s="122" t="s">
        <v>64</v>
      </c>
      <c r="J74" s="237" t="s">
        <v>1</v>
      </c>
      <c r="K74" s="237" t="s">
        <v>280</v>
      </c>
      <c r="L74" s="237" t="s">
        <v>64</v>
      </c>
      <c r="M74" s="237" t="s">
        <v>1</v>
      </c>
      <c r="N74" s="238" t="s">
        <v>280</v>
      </c>
      <c r="O74" s="122" t="s">
        <v>64</v>
      </c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4" ht="12.75" customHeight="1" x14ac:dyDescent="0.25">
      <c r="A75" s="2"/>
      <c r="B75" s="239">
        <v>440110</v>
      </c>
      <c r="C75" s="240" t="s">
        <v>280</v>
      </c>
      <c r="D75" s="241">
        <v>694280</v>
      </c>
      <c r="E75" s="241">
        <v>694.28000000000009</v>
      </c>
      <c r="F75" s="241">
        <v>92.004717497208006</v>
      </c>
      <c r="G75" s="241">
        <v>41740.800000000003</v>
      </c>
      <c r="H75" s="241">
        <v>41.7408</v>
      </c>
      <c r="I75" s="241">
        <v>9.6326673576626334</v>
      </c>
      <c r="J75" s="241">
        <v>6397080</v>
      </c>
      <c r="K75" s="241">
        <v>6397.0799999999981</v>
      </c>
      <c r="L75" s="241">
        <v>370.91206000000028</v>
      </c>
      <c r="M75" s="241">
        <v>25300</v>
      </c>
      <c r="N75" s="241">
        <v>25.3</v>
      </c>
      <c r="O75" s="241">
        <v>0.253</v>
      </c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4" ht="12.75" customHeight="1" x14ac:dyDescent="0.25">
      <c r="A76" s="2"/>
      <c r="B76" s="239">
        <v>440139</v>
      </c>
      <c r="C76" s="242" t="s">
        <v>280</v>
      </c>
      <c r="D76" s="241">
        <v>1298256.48</v>
      </c>
      <c r="E76" s="241">
        <v>1298.25648</v>
      </c>
      <c r="F76" s="241">
        <v>62.628979436414582</v>
      </c>
      <c r="G76" s="241">
        <v>1701167.4600000002</v>
      </c>
      <c r="H76" s="241">
        <v>1701.1674599999997</v>
      </c>
      <c r="I76" s="241">
        <v>84.564004678665455</v>
      </c>
      <c r="J76" s="241">
        <v>20</v>
      </c>
      <c r="K76" s="241">
        <v>0.02</v>
      </c>
      <c r="L76" s="241">
        <v>6.2400374105400112E-3</v>
      </c>
      <c r="M76" s="241">
        <v>21500</v>
      </c>
      <c r="N76" s="241">
        <v>21.5</v>
      </c>
      <c r="O76" s="241">
        <v>0.26321537202989626</v>
      </c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4" ht="12.75" customHeight="1" x14ac:dyDescent="0.25">
      <c r="A77" s="2"/>
      <c r="B77" s="239">
        <v>440310</v>
      </c>
      <c r="C77" s="242" t="s">
        <v>281</v>
      </c>
      <c r="D77" s="241">
        <v>85.050000000000011</v>
      </c>
      <c r="E77" s="241">
        <v>60</v>
      </c>
      <c r="F77" s="241">
        <v>40.66759434808251</v>
      </c>
      <c r="G77" s="241">
        <v>14566.689999999999</v>
      </c>
      <c r="H77" s="241">
        <v>9543.8700000000026</v>
      </c>
      <c r="I77" s="241">
        <v>2059.7596499736778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4" ht="12.75" customHeight="1" x14ac:dyDescent="0.25">
      <c r="A78" s="2"/>
      <c r="B78" s="239">
        <v>440399</v>
      </c>
      <c r="C78" s="242" t="s">
        <v>281</v>
      </c>
      <c r="D78" s="241">
        <v>28</v>
      </c>
      <c r="E78" s="241">
        <v>26.26</v>
      </c>
      <c r="F78" s="241">
        <v>4.6625156218504342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4" ht="12.75" customHeight="1" x14ac:dyDescent="0.25">
      <c r="A79" s="2"/>
      <c r="B79" s="239">
        <v>440610</v>
      </c>
      <c r="C79" s="242" t="s">
        <v>281</v>
      </c>
      <c r="D79" s="241">
        <v>593.59999999999991</v>
      </c>
      <c r="E79" s="241">
        <v>430.41000000000008</v>
      </c>
      <c r="F79" s="241">
        <v>116.67029131938125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4" ht="12.75" customHeight="1" x14ac:dyDescent="0.25">
      <c r="A80" s="2"/>
      <c r="B80" s="239">
        <v>440690</v>
      </c>
      <c r="C80" s="242" t="s">
        <v>281</v>
      </c>
      <c r="D80" s="241">
        <v>5345.8169698788815</v>
      </c>
      <c r="E80" s="241">
        <v>3833.8799999999997</v>
      </c>
      <c r="F80" s="241">
        <v>1222.4280000000001</v>
      </c>
      <c r="G80" s="241">
        <v>4644.8</v>
      </c>
      <c r="H80" s="241">
        <v>3143.1302000000001</v>
      </c>
      <c r="I80" s="241">
        <v>1109.2143700000001</v>
      </c>
      <c r="J80" s="241">
        <v>331.25</v>
      </c>
      <c r="K80" s="241">
        <v>191</v>
      </c>
      <c r="L80" s="241">
        <v>124.65</v>
      </c>
      <c r="M80" s="241">
        <v>92.8</v>
      </c>
      <c r="N80" s="241">
        <v>55</v>
      </c>
      <c r="O80" s="241">
        <v>27.75</v>
      </c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ht="12.75" customHeight="1" x14ac:dyDescent="0.25">
      <c r="A81" s="2"/>
      <c r="B81" s="239">
        <v>440799</v>
      </c>
      <c r="C81" s="242" t="s">
        <v>280</v>
      </c>
      <c r="D81" s="241">
        <v>910.27999999999986</v>
      </c>
      <c r="E81" s="241">
        <v>677.99483000000021</v>
      </c>
      <c r="F81" s="241">
        <v>348.02972122805562</v>
      </c>
      <c r="G81" s="241">
        <v>2332.2399999999993</v>
      </c>
      <c r="H81" s="241">
        <v>1883.2079999999999</v>
      </c>
      <c r="I81" s="241">
        <v>837.73928086715523</v>
      </c>
      <c r="J81" s="241">
        <v>2421.4964336898406</v>
      </c>
      <c r="K81" s="241">
        <v>1818.3379600000005</v>
      </c>
      <c r="L81" s="241">
        <v>2477.9773864903859</v>
      </c>
      <c r="M81" s="241">
        <v>8714.489999999998</v>
      </c>
      <c r="N81" s="241">
        <v>2380.8818000000001</v>
      </c>
      <c r="O81" s="241">
        <v>3663.3374574013751</v>
      </c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ht="12.75" customHeight="1" x14ac:dyDescent="0.25">
      <c r="A82" s="2"/>
      <c r="B82" s="239">
        <v>440890</v>
      </c>
      <c r="C82" s="242" t="s">
        <v>280</v>
      </c>
      <c r="D82" s="241">
        <v>17851.31023372549</v>
      </c>
      <c r="E82" s="241">
        <v>72.021969999999996</v>
      </c>
      <c r="F82" s="241">
        <v>287.75581512746953</v>
      </c>
      <c r="G82" s="241">
        <v>25498.582376576989</v>
      </c>
      <c r="H82" s="241">
        <v>41.236840000000001</v>
      </c>
      <c r="I82" s="241">
        <v>248.44605357118454</v>
      </c>
      <c r="J82" s="241">
        <v>521.93468666666672</v>
      </c>
      <c r="K82" s="241">
        <v>452.71640000000002</v>
      </c>
      <c r="L82" s="241">
        <v>95.164700000000025</v>
      </c>
      <c r="M82" s="241">
        <v>1285.8254757929883</v>
      </c>
      <c r="N82" s="241">
        <v>1067.461</v>
      </c>
      <c r="O82" s="241">
        <v>130.24372999999997</v>
      </c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ht="12.75" customHeight="1" x14ac:dyDescent="0.25">
      <c r="A83" s="2"/>
      <c r="B83" s="239">
        <v>441114</v>
      </c>
      <c r="C83" s="242" t="s">
        <v>282</v>
      </c>
      <c r="D83" s="241">
        <v>2134446.7497124835</v>
      </c>
      <c r="E83" s="241">
        <v>21398.103110000011</v>
      </c>
      <c r="F83" s="241">
        <v>13493.948934803682</v>
      </c>
      <c r="G83" s="241">
        <v>2306603.6065142923</v>
      </c>
      <c r="H83" s="241">
        <v>23998.048168999994</v>
      </c>
      <c r="I83" s="241">
        <v>13731.554496082084</v>
      </c>
      <c r="J83" s="241">
        <v>131027.04664832407</v>
      </c>
      <c r="K83" s="241">
        <v>1508.7118500000008</v>
      </c>
      <c r="L83" s="241">
        <v>714.34398273507509</v>
      </c>
      <c r="M83" s="241">
        <v>167230.69000000006</v>
      </c>
      <c r="N83" s="241">
        <v>1646.4854899999998</v>
      </c>
      <c r="O83" s="241">
        <v>947.87787289440007</v>
      </c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ht="12.75" customHeight="1" x14ac:dyDescent="0.25">
      <c r="A84" s="2"/>
      <c r="B84" s="239">
        <v>441232</v>
      </c>
      <c r="C84" s="242" t="s">
        <v>281</v>
      </c>
      <c r="D84" s="241">
        <v>14013.509999999995</v>
      </c>
      <c r="E84" s="241">
        <v>7430.8436000000029</v>
      </c>
      <c r="F84" s="241">
        <v>5162.1959658358346</v>
      </c>
      <c r="G84" s="241">
        <v>18957.315016358432</v>
      </c>
      <c r="H84" s="241">
        <v>9922.5659999999971</v>
      </c>
      <c r="I84" s="241">
        <v>6172.1388694131247</v>
      </c>
      <c r="J84" s="241">
        <v>0</v>
      </c>
      <c r="K84" s="241">
        <v>0</v>
      </c>
      <c r="L84" s="241">
        <v>0</v>
      </c>
      <c r="M84" s="241">
        <v>58.33</v>
      </c>
      <c r="N84" s="241">
        <v>43.475999999999999</v>
      </c>
      <c r="O84" s="241">
        <v>78.208380000000005</v>
      </c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ht="12.75" customHeight="1" x14ac:dyDescent="0.25">
      <c r="A85" s="2"/>
      <c r="B85" s="239">
        <v>441294</v>
      </c>
      <c r="C85" s="242" t="s">
        <v>281</v>
      </c>
      <c r="D85" s="241">
        <v>310.19705404484745</v>
      </c>
      <c r="E85" s="241">
        <v>165.02440000000001</v>
      </c>
      <c r="F85" s="241">
        <v>203.80111604188426</v>
      </c>
      <c r="G85" s="241">
        <v>396.26424642857131</v>
      </c>
      <c r="H85" s="241">
        <v>245.53420000000003</v>
      </c>
      <c r="I85" s="241">
        <v>269.47143500709143</v>
      </c>
      <c r="J85" s="241">
        <v>0</v>
      </c>
      <c r="K85" s="241">
        <v>0</v>
      </c>
      <c r="L85" s="241">
        <v>0</v>
      </c>
      <c r="M85" s="241">
        <v>0</v>
      </c>
      <c r="N85" s="241">
        <v>0</v>
      </c>
      <c r="O85" s="241">
        <v>0</v>
      </c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ht="12.75" customHeight="1" x14ac:dyDescent="0.25">
      <c r="A86" s="2"/>
      <c r="B86" s="239">
        <v>441299</v>
      </c>
      <c r="C86" s="242" t="s">
        <v>281</v>
      </c>
      <c r="D86" s="241">
        <v>940.66163480819125</v>
      </c>
      <c r="E86" s="241">
        <v>500.28418999999991</v>
      </c>
      <c r="F86" s="241">
        <v>478.29673744570005</v>
      </c>
      <c r="G86" s="241">
        <v>3446.5346015510104</v>
      </c>
      <c r="H86" s="241">
        <v>1516.0053</v>
      </c>
      <c r="I86" s="241">
        <v>1055.4939639726449</v>
      </c>
      <c r="J86" s="241">
        <v>27.92</v>
      </c>
      <c r="K86" s="241">
        <v>19.082000000000001</v>
      </c>
      <c r="L86" s="241">
        <v>18.571219969041334</v>
      </c>
      <c r="M86" s="241">
        <v>0</v>
      </c>
      <c r="N86" s="241">
        <v>0</v>
      </c>
      <c r="O86" s="241">
        <v>0</v>
      </c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ht="12.75" customHeight="1" x14ac:dyDescent="0.25">
      <c r="A87" s="2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ht="12.75" customHeight="1" x14ac:dyDescent="0.25">
      <c r="A88" s="2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ht="12.75" customHeight="1" x14ac:dyDescent="0.25">
      <c r="A89" s="2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ht="12.75" customHeight="1" x14ac:dyDescent="0.25">
      <c r="A90" s="2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ht="12.75" customHeight="1" x14ac:dyDescent="0.25">
      <c r="A91" s="2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ht="12.75" customHeight="1" x14ac:dyDescent="0.25">
      <c r="A92" s="2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ht="12.75" customHeight="1" x14ac:dyDescent="0.25">
      <c r="A93" s="2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ht="12.75" customHeight="1" x14ac:dyDescent="0.25">
      <c r="A94" s="2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ht="12.75" customHeight="1" x14ac:dyDescent="0.25">
      <c r="A95" s="2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ht="12.75" customHeight="1" x14ac:dyDescent="0.25">
      <c r="A96" s="2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54" ht="12.75" customHeight="1" x14ac:dyDescent="0.25">
      <c r="A97" s="2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54" ht="12.75" customHeight="1" x14ac:dyDescent="0.25">
      <c r="A98" s="2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54" ht="12.75" customHeight="1" x14ac:dyDescent="0.25">
      <c r="A99" s="2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54" ht="12.75" customHeight="1" x14ac:dyDescent="0.25">
      <c r="A100" s="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Y100" s="3" t="s">
        <v>0</v>
      </c>
      <c r="AZ100" s="3" t="s">
        <v>0</v>
      </c>
      <c r="BA100" s="3" t="s">
        <v>0</v>
      </c>
      <c r="BB100" s="3" t="s">
        <v>0</v>
      </c>
    </row>
    <row r="101" spans="1:54" ht="12.75" customHeight="1" x14ac:dyDescent="0.25">
      <c r="A101" s="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</sheetData>
  <mergeCells count="28">
    <mergeCell ref="C72:C74"/>
    <mergeCell ref="D72:I72"/>
    <mergeCell ref="J72:O72"/>
    <mergeCell ref="D73:F73"/>
    <mergeCell ref="H73:I73"/>
    <mergeCell ref="J73:L73"/>
    <mergeCell ref="M73:O73"/>
    <mergeCell ref="AG8:AH8"/>
    <mergeCell ref="D9:F9"/>
    <mergeCell ref="G9:I9"/>
    <mergeCell ref="J9:L9"/>
    <mergeCell ref="M9:O9"/>
    <mergeCell ref="U9:V9"/>
    <mergeCell ref="W9:X9"/>
    <mergeCell ref="Y9:Z9"/>
    <mergeCell ref="AA9:AB9"/>
    <mergeCell ref="B7:D7"/>
    <mergeCell ref="U7:AB7"/>
    <mergeCell ref="D8:I8"/>
    <mergeCell ref="J8:O8"/>
    <mergeCell ref="U8:X8"/>
    <mergeCell ref="Y8:AB8"/>
    <mergeCell ref="Y6:AB6"/>
    <mergeCell ref="C2:G3"/>
    <mergeCell ref="J2:L2"/>
    <mergeCell ref="C4:G4"/>
    <mergeCell ref="AD4:AF5"/>
    <mergeCell ref="C5:G5"/>
  </mergeCells>
  <printOptions horizontalCentered="1" verticalCentered="1"/>
  <pageMargins left="0.19685039370078741" right="0.19685039370078741" top="0.19685039370078741" bottom="0.19685039370078741" header="0" footer="0"/>
  <pageSetup paperSize="9" scale="42" pageOrder="overThenDown" orientation="landscape" horizontalDpi="300" verticalDpi="300" r:id="rId1"/>
  <headerFooter alignWithMargins="0"/>
  <colBreaks count="2" manualBreakCount="2">
    <brk id="15" max="1048575" man="1"/>
    <brk id="2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1DB3-E9FE-4C5D-A78A-0F5BD8A8A0F9}">
  <sheetPr>
    <pageSetUpPr fitToPage="1"/>
  </sheetPr>
  <dimension ref="A1:P65"/>
  <sheetViews>
    <sheetView showGridLines="0" topLeftCell="A2" zoomScale="80" zoomScaleNormal="80" zoomScaleSheetLayoutView="100" workbookViewId="0">
      <selection activeCell="H7" sqref="H7"/>
    </sheetView>
  </sheetViews>
  <sheetFormatPr defaultColWidth="9.6640625" defaultRowHeight="12.75" customHeight="1" x14ac:dyDescent="0.25"/>
  <cols>
    <col min="1" max="1" width="11.21875" style="1" customWidth="1"/>
    <col min="2" max="2" width="68.21875" style="2" customWidth="1"/>
    <col min="3" max="6" width="22.109375" style="2" customWidth="1"/>
    <col min="7" max="7" width="14.33203125" style="2" customWidth="1"/>
    <col min="8" max="8" width="13.33203125" style="2" customWidth="1"/>
    <col min="9" max="9" width="12.6640625" style="63" customWidth="1"/>
    <col min="10" max="10" width="69.33203125" style="63" customWidth="1"/>
    <col min="11" max="14" width="14.77734375" style="63" customWidth="1"/>
    <col min="15" max="16384" width="9.6640625" style="2"/>
  </cols>
  <sheetData>
    <row r="1" spans="1:14" s="55" customFormat="1" ht="12.75" customHeight="1" thickBot="1" x14ac:dyDescent="0.3">
      <c r="A1" s="53"/>
      <c r="B1" s="54"/>
      <c r="D1" s="55">
        <v>62</v>
      </c>
      <c r="E1" s="55">
        <v>91</v>
      </c>
      <c r="F1" s="55">
        <v>91</v>
      </c>
      <c r="I1" s="54"/>
      <c r="J1" s="54"/>
      <c r="K1" s="54"/>
      <c r="L1" s="54"/>
      <c r="M1" s="54"/>
      <c r="N1" s="54"/>
    </row>
    <row r="2" spans="1:14" ht="17.100000000000001" customHeight="1" thickTop="1" x14ac:dyDescent="0.25">
      <c r="A2" s="243"/>
      <c r="B2" s="244"/>
      <c r="C2" s="245"/>
      <c r="D2" s="246" t="s">
        <v>276</v>
      </c>
      <c r="E2" s="247"/>
      <c r="F2" s="60" t="s">
        <v>277</v>
      </c>
      <c r="H2" s="248"/>
      <c r="L2" s="249" t="str">
        <f>D2</f>
        <v>Country: Georgia</v>
      </c>
      <c r="M2" s="250"/>
    </row>
    <row r="3" spans="1:14" ht="17.100000000000001" customHeight="1" x14ac:dyDescent="0.25">
      <c r="A3" s="251"/>
      <c r="B3" s="63"/>
      <c r="C3" s="63"/>
      <c r="D3" s="66" t="s">
        <v>304</v>
      </c>
      <c r="E3" s="252"/>
      <c r="F3" s="253"/>
      <c r="H3" s="254"/>
    </row>
    <row r="4" spans="1:14" ht="17.100000000000001" customHeight="1" x14ac:dyDescent="0.25">
      <c r="A4" s="251"/>
      <c r="B4" s="63"/>
      <c r="C4" s="255"/>
      <c r="D4" s="66"/>
      <c r="E4" s="252"/>
      <c r="F4" s="253"/>
      <c r="H4" s="254"/>
    </row>
    <row r="5" spans="1:14" ht="17.100000000000001" customHeight="1" x14ac:dyDescent="0.25">
      <c r="A5" s="251"/>
      <c r="B5" s="63"/>
      <c r="C5" s="63"/>
      <c r="D5" s="66" t="s">
        <v>9</v>
      </c>
      <c r="E5" s="252"/>
      <c r="F5" s="253"/>
      <c r="H5" s="256"/>
    </row>
    <row r="6" spans="1:14" ht="17.100000000000001" customHeight="1" x14ac:dyDescent="0.25">
      <c r="A6" s="251"/>
      <c r="B6" s="623" t="s">
        <v>250</v>
      </c>
      <c r="C6" s="658"/>
      <c r="D6" s="257"/>
      <c r="E6" s="252"/>
      <c r="F6" s="253"/>
      <c r="H6" s="256"/>
    </row>
    <row r="7" spans="1:14" ht="17.100000000000001" customHeight="1" x14ac:dyDescent="0.25">
      <c r="A7" s="251"/>
      <c r="B7" s="659"/>
      <c r="C7" s="658"/>
      <c r="D7" s="257"/>
      <c r="E7" s="252"/>
      <c r="F7" s="253"/>
      <c r="H7" s="256"/>
    </row>
    <row r="8" spans="1:14" ht="17.100000000000001" customHeight="1" x14ac:dyDescent="0.25">
      <c r="A8" s="251"/>
      <c r="B8" s="660" t="s">
        <v>248</v>
      </c>
      <c r="C8" s="661"/>
      <c r="D8" s="66" t="s">
        <v>302</v>
      </c>
      <c r="E8" s="252"/>
      <c r="F8" s="258" t="s">
        <v>11</v>
      </c>
      <c r="H8" s="256"/>
    </row>
    <row r="9" spans="1:14" ht="21" customHeight="1" x14ac:dyDescent="0.25">
      <c r="A9" s="251"/>
      <c r="B9" s="625" t="s">
        <v>44</v>
      </c>
      <c r="C9" s="625"/>
      <c r="D9" s="66" t="s">
        <v>301</v>
      </c>
      <c r="E9" s="252"/>
      <c r="F9" s="253"/>
      <c r="H9" s="256"/>
    </row>
    <row r="10" spans="1:14" ht="17.100000000000001" customHeight="1" x14ac:dyDescent="0.25">
      <c r="A10" s="251"/>
      <c r="B10" s="259"/>
      <c r="C10" s="259"/>
      <c r="D10" s="260"/>
      <c r="E10" s="261"/>
      <c r="F10" s="262"/>
      <c r="H10" s="256"/>
      <c r="I10" s="620" t="s">
        <v>251</v>
      </c>
      <c r="J10" s="620"/>
    </row>
    <row r="11" spans="1:14" ht="21" x14ac:dyDescent="0.3">
      <c r="A11" s="251"/>
      <c r="B11" s="259"/>
      <c r="C11" s="263" t="s">
        <v>72</v>
      </c>
      <c r="D11" s="86" t="s">
        <v>278</v>
      </c>
      <c r="E11" s="264" t="s">
        <v>0</v>
      </c>
      <c r="F11" s="12"/>
      <c r="H11" s="256"/>
      <c r="I11" s="620"/>
      <c r="J11" s="620"/>
      <c r="K11" s="653" t="s">
        <v>67</v>
      </c>
      <c r="L11" s="653"/>
    </row>
    <row r="12" spans="1:14" ht="17.100000000000001" customHeight="1" thickBot="1" x14ac:dyDescent="0.3">
      <c r="A12" s="265"/>
      <c r="B12" s="266"/>
      <c r="C12" s="267"/>
      <c r="D12" s="268" t="s">
        <v>0</v>
      </c>
      <c r="E12" s="63"/>
      <c r="F12" s="269"/>
      <c r="H12" s="256"/>
    </row>
    <row r="13" spans="1:14" s="110" customFormat="1" ht="17.399999999999999" customHeight="1" x14ac:dyDescent="0.3">
      <c r="A13" s="270" t="s">
        <v>14</v>
      </c>
      <c r="B13" s="111" t="s">
        <v>279</v>
      </c>
      <c r="C13" s="630" t="s">
        <v>65</v>
      </c>
      <c r="D13" s="633"/>
      <c r="E13" s="630" t="s">
        <v>66</v>
      </c>
      <c r="F13" s="654"/>
      <c r="H13" s="248"/>
      <c r="I13" s="271" t="s">
        <v>14</v>
      </c>
      <c r="J13" s="272" t="str">
        <f>B13</f>
        <v>Product*</v>
      </c>
      <c r="K13" s="655" t="str">
        <f>C13</f>
        <v>I M P O R T  V A L U E</v>
      </c>
      <c r="L13" s="656"/>
      <c r="M13" s="655" t="str">
        <f>E13</f>
        <v xml:space="preserve">E X P O R T  V A L U E </v>
      </c>
      <c r="N13" s="662"/>
    </row>
    <row r="14" spans="1:14" ht="20.25" customHeight="1" x14ac:dyDescent="0.25">
      <c r="A14" s="273" t="s">
        <v>24</v>
      </c>
      <c r="B14" s="273" t="s">
        <v>0</v>
      </c>
      <c r="C14" s="274">
        <v>2018</v>
      </c>
      <c r="D14" s="274">
        <f>C14+1</f>
        <v>2019</v>
      </c>
      <c r="E14" s="274">
        <f>C14</f>
        <v>2018</v>
      </c>
      <c r="F14" s="275">
        <f>D14</f>
        <v>2019</v>
      </c>
      <c r="I14" s="276" t="s">
        <v>6</v>
      </c>
      <c r="J14" s="277"/>
      <c r="K14" s="278">
        <f>C14</f>
        <v>2018</v>
      </c>
      <c r="L14" s="278">
        <f>D14</f>
        <v>2019</v>
      </c>
      <c r="M14" s="278">
        <f>E14</f>
        <v>2018</v>
      </c>
      <c r="N14" s="279">
        <f>F14</f>
        <v>2019</v>
      </c>
    </row>
    <row r="15" spans="1:14" ht="21.75" customHeight="1" x14ac:dyDescent="0.25">
      <c r="A15" s="280">
        <v>13</v>
      </c>
      <c r="B15" s="663" t="s">
        <v>105</v>
      </c>
      <c r="C15" s="664"/>
      <c r="D15" s="664"/>
      <c r="E15" s="664"/>
      <c r="F15" s="665"/>
      <c r="I15" s="281">
        <f t="shared" ref="I15:J34" si="0">A15</f>
        <v>13</v>
      </c>
      <c r="J15" s="666" t="str">
        <f t="shared" si="0"/>
        <v>SECONDARY WOOD PRODUCTS</v>
      </c>
      <c r="K15" s="664"/>
      <c r="L15" s="664"/>
      <c r="M15" s="664"/>
      <c r="N15" s="665"/>
    </row>
    <row r="16" spans="1:14" s="6" customFormat="1" ht="21.75" customHeight="1" x14ac:dyDescent="0.2">
      <c r="A16" s="282">
        <v>13.1</v>
      </c>
      <c r="B16" s="283" t="s">
        <v>106</v>
      </c>
      <c r="C16" s="152">
        <v>4276.2013004320252</v>
      </c>
      <c r="D16" s="152">
        <v>5202.6778951793667</v>
      </c>
      <c r="E16" s="152">
        <v>45.23768245819614</v>
      </c>
      <c r="F16" s="284">
        <v>0</v>
      </c>
      <c r="G16" s="285"/>
      <c r="I16" s="155">
        <f t="shared" si="0"/>
        <v>13.1</v>
      </c>
      <c r="J16" s="163" t="str">
        <f t="shared" si="0"/>
        <v>FURTHER PROCESSED SAWNWOOD</v>
      </c>
      <c r="K16" s="286">
        <f>D16-(C17+C18)</f>
        <v>926.47659474734155</v>
      </c>
      <c r="L16" s="286" t="e">
        <f>#REF!-(D17+D18)</f>
        <v>#REF!</v>
      </c>
      <c r="M16" s="286">
        <f>F16-(E17+E18)</f>
        <v>-45.23768245819614</v>
      </c>
      <c r="N16" s="287" t="e">
        <f>#REF!-(F17+F18)</f>
        <v>#REF!</v>
      </c>
    </row>
    <row r="17" spans="1:14" s="6" customFormat="1" ht="21.75" customHeight="1" x14ac:dyDescent="0.2">
      <c r="A17" s="282" t="s">
        <v>205</v>
      </c>
      <c r="B17" s="288" t="s">
        <v>3</v>
      </c>
      <c r="C17" s="152">
        <v>3663.1025792806604</v>
      </c>
      <c r="D17" s="152">
        <v>4284.6496826519151</v>
      </c>
      <c r="E17" s="152">
        <v>0</v>
      </c>
      <c r="F17" s="289">
        <v>0</v>
      </c>
      <c r="I17" s="155" t="str">
        <f t="shared" si="0"/>
        <v>13.1.C</v>
      </c>
      <c r="J17" s="290" t="str">
        <f t="shared" si="0"/>
        <v>Coniferous</v>
      </c>
      <c r="K17" s="291" t="s">
        <v>0</v>
      </c>
      <c r="L17" s="292"/>
      <c r="M17" s="292"/>
      <c r="N17" s="159"/>
    </row>
    <row r="18" spans="1:14" s="6" customFormat="1" ht="21.75" customHeight="1" x14ac:dyDescent="0.2">
      <c r="A18" s="282" t="s">
        <v>206</v>
      </c>
      <c r="B18" s="288" t="s">
        <v>62</v>
      </c>
      <c r="C18" s="152">
        <v>613.09872115136477</v>
      </c>
      <c r="D18" s="152">
        <v>918.02821252745139</v>
      </c>
      <c r="E18" s="152">
        <v>45.23768245819614</v>
      </c>
      <c r="F18" s="293">
        <v>0</v>
      </c>
      <c r="I18" s="155" t="str">
        <f t="shared" si="0"/>
        <v>13.1.NC</v>
      </c>
      <c r="J18" s="290" t="str">
        <f t="shared" si="0"/>
        <v>Non-coniferous</v>
      </c>
      <c r="K18" s="291" t="s">
        <v>0</v>
      </c>
      <c r="L18" s="292"/>
      <c r="M18" s="292"/>
      <c r="N18" s="159"/>
    </row>
    <row r="19" spans="1:14" s="6" customFormat="1" ht="21.75" customHeight="1" x14ac:dyDescent="0.2">
      <c r="A19" s="294" t="s">
        <v>207</v>
      </c>
      <c r="B19" s="295" t="s">
        <v>61</v>
      </c>
      <c r="C19" s="152">
        <v>0</v>
      </c>
      <c r="D19" s="152">
        <v>0</v>
      </c>
      <c r="E19" s="152">
        <v>0</v>
      </c>
      <c r="F19" s="289">
        <v>0</v>
      </c>
      <c r="I19" s="155" t="str">
        <f t="shared" si="0"/>
        <v>13.1.NC.T</v>
      </c>
      <c r="J19" s="167" t="str">
        <f t="shared" si="0"/>
        <v>of which: Tropical</v>
      </c>
      <c r="K19" s="296" t="str">
        <f>IF(AND(ISNUMBER(C19/C18),C19&gt;C18),"&gt; 11.1.NC !!","")</f>
        <v/>
      </c>
      <c r="L19" s="297" t="str">
        <f>IF(AND(ISNUMBER(D19/D18),D19&gt;D18),"&gt; 11.1.NC !!","")</f>
        <v/>
      </c>
      <c r="M19" s="297" t="str">
        <f>IF(AND(ISNUMBER(E19/E18),E19&gt;E18),"&gt; 11.1.NC !!","")</f>
        <v/>
      </c>
      <c r="N19" s="175" t="str">
        <f>IF(AND(ISNUMBER(F19/F18),F19&gt;F18),"&gt; 11.1.NC !!","")</f>
        <v/>
      </c>
    </row>
    <row r="20" spans="1:14" s="6" customFormat="1" ht="21.75" customHeight="1" x14ac:dyDescent="0.2">
      <c r="A20" s="282">
        <v>13.2</v>
      </c>
      <c r="B20" s="298" t="s">
        <v>107</v>
      </c>
      <c r="C20" s="152">
        <v>3021.9056646736517</v>
      </c>
      <c r="D20" s="152">
        <v>2823.0446115332538</v>
      </c>
      <c r="E20" s="152">
        <v>36.040542506872661</v>
      </c>
      <c r="F20" s="289">
        <v>173.47141049498026</v>
      </c>
      <c r="I20" s="155">
        <f t="shared" si="0"/>
        <v>13.2</v>
      </c>
      <c r="J20" s="299" t="str">
        <f t="shared" si="0"/>
        <v>WOODEN WRAPPING AND PACKAGING MATERIAL</v>
      </c>
      <c r="K20" s="158"/>
      <c r="L20" s="292"/>
      <c r="M20" s="292"/>
      <c r="N20" s="159"/>
    </row>
    <row r="21" spans="1:14" s="6" customFormat="1" ht="21.75" customHeight="1" x14ac:dyDescent="0.2">
      <c r="A21" s="294">
        <v>13.3</v>
      </c>
      <c r="B21" s="300" t="s">
        <v>108</v>
      </c>
      <c r="C21" s="152">
        <v>1276.0169501400137</v>
      </c>
      <c r="D21" s="152">
        <v>3258.347343570108</v>
      </c>
      <c r="E21" s="152">
        <v>26.14256357294185</v>
      </c>
      <c r="F21" s="289">
        <v>11.888799115154752</v>
      </c>
      <c r="I21" s="155">
        <f t="shared" si="0"/>
        <v>13.3</v>
      </c>
      <c r="J21" s="299" t="str">
        <f t="shared" si="0"/>
        <v>WOOD PRODUCTS FOR DOMESTIC/DECORATIVE USE</v>
      </c>
      <c r="K21" s="158"/>
      <c r="L21" s="292"/>
      <c r="M21" s="292"/>
      <c r="N21" s="159"/>
    </row>
    <row r="22" spans="1:14" s="6" customFormat="1" ht="21.75" customHeight="1" x14ac:dyDescent="0.2">
      <c r="A22" s="282">
        <v>13.4</v>
      </c>
      <c r="B22" s="298" t="s">
        <v>110</v>
      </c>
      <c r="C22" s="152">
        <v>15627.772042005974</v>
      </c>
      <c r="D22" s="152">
        <v>17359.221102021624</v>
      </c>
      <c r="E22" s="152">
        <v>273.71476093774493</v>
      </c>
      <c r="F22" s="289">
        <v>430.1803953477949</v>
      </c>
      <c r="I22" s="155">
        <f t="shared" si="0"/>
        <v>13.4</v>
      </c>
      <c r="J22" s="299" t="str">
        <f t="shared" si="0"/>
        <v>BUILDER’S JOINERY AND CARPENTRY OF WOOD</v>
      </c>
      <c r="K22" s="158"/>
      <c r="L22" s="292"/>
      <c r="M22" s="292"/>
      <c r="N22" s="159"/>
    </row>
    <row r="23" spans="1:14" s="6" customFormat="1" ht="21.75" customHeight="1" x14ac:dyDescent="0.2">
      <c r="A23" s="282">
        <v>13.5</v>
      </c>
      <c r="B23" s="301" t="s">
        <v>111</v>
      </c>
      <c r="C23" s="152">
        <v>54790.992053810973</v>
      </c>
      <c r="D23" s="152">
        <v>59254.01692132467</v>
      </c>
      <c r="E23" s="152">
        <v>895.76549774094269</v>
      </c>
      <c r="F23" s="289">
        <v>765.69320521678446</v>
      </c>
      <c r="I23" s="155">
        <f t="shared" si="0"/>
        <v>13.5</v>
      </c>
      <c r="J23" s="300" t="str">
        <f t="shared" si="0"/>
        <v>WOODEN FURNITURE</v>
      </c>
      <c r="K23" s="174"/>
      <c r="L23" s="297"/>
      <c r="M23" s="297"/>
      <c r="N23" s="175"/>
    </row>
    <row r="24" spans="1:14" s="6" customFormat="1" ht="21.75" customHeight="1" x14ac:dyDescent="0.2">
      <c r="A24" s="282">
        <v>13.6</v>
      </c>
      <c r="B24" s="302" t="s">
        <v>208</v>
      </c>
      <c r="C24" s="152">
        <v>0</v>
      </c>
      <c r="D24" s="152">
        <v>0</v>
      </c>
      <c r="E24" s="152">
        <v>0</v>
      </c>
      <c r="F24" s="289">
        <v>0</v>
      </c>
      <c r="I24" s="155">
        <f t="shared" si="0"/>
        <v>13.6</v>
      </c>
      <c r="J24" s="299" t="str">
        <f t="shared" si="0"/>
        <v>PREFABRICATED BUILDINGS OF WOOD</v>
      </c>
      <c r="K24" s="158"/>
      <c r="L24" s="292"/>
      <c r="M24" s="292"/>
      <c r="N24" s="159"/>
    </row>
    <row r="25" spans="1:14" s="6" customFormat="1" ht="21.75" customHeight="1" x14ac:dyDescent="0.2">
      <c r="A25" s="294">
        <v>13.7</v>
      </c>
      <c r="B25" s="303" t="s">
        <v>109</v>
      </c>
      <c r="C25" s="152">
        <v>1280.8925933187857</v>
      </c>
      <c r="D25" s="152">
        <v>811.31357486517356</v>
      </c>
      <c r="E25" s="152">
        <v>60.988628646879548</v>
      </c>
      <c r="F25" s="289">
        <v>53.361890707558935</v>
      </c>
      <c r="I25" s="155">
        <f>A25</f>
        <v>13.7</v>
      </c>
      <c r="J25" s="299" t="str">
        <f>B25</f>
        <v>OTHER MANUFACTURED WOOD PRODUCTS</v>
      </c>
      <c r="K25" s="158"/>
      <c r="L25" s="292"/>
      <c r="M25" s="292"/>
      <c r="N25" s="159"/>
    </row>
    <row r="26" spans="1:14" s="6" customFormat="1" ht="21.75" customHeight="1" x14ac:dyDescent="0.2">
      <c r="A26" s="304">
        <v>14</v>
      </c>
      <c r="B26" s="663" t="s">
        <v>112</v>
      </c>
      <c r="C26" s="664"/>
      <c r="D26" s="664"/>
      <c r="E26" s="664"/>
      <c r="F26" s="665"/>
      <c r="I26" s="305">
        <f t="shared" si="0"/>
        <v>14</v>
      </c>
      <c r="J26" s="666" t="str">
        <f t="shared" si="0"/>
        <v>SECONDARY PAPER PRODUCTS</v>
      </c>
      <c r="K26" s="664" t="s">
        <v>0</v>
      </c>
      <c r="L26" s="664" t="s">
        <v>0</v>
      </c>
      <c r="M26" s="664" t="s">
        <v>0</v>
      </c>
      <c r="N26" s="665" t="s">
        <v>0</v>
      </c>
    </row>
    <row r="27" spans="1:14" s="6" customFormat="1" ht="21.75" customHeight="1" x14ac:dyDescent="0.2">
      <c r="A27" s="282">
        <v>14.1</v>
      </c>
      <c r="B27" s="306" t="s">
        <v>113</v>
      </c>
      <c r="C27" s="152">
        <v>87.675406418006361</v>
      </c>
      <c r="D27" s="152">
        <v>65.461787660636517</v>
      </c>
      <c r="E27" s="152">
        <v>0.73199999999999998</v>
      </c>
      <c r="F27" s="284">
        <v>0</v>
      </c>
      <c r="G27" s="285"/>
      <c r="I27" s="155">
        <f t="shared" si="0"/>
        <v>14.1</v>
      </c>
      <c r="J27" s="163" t="str">
        <f t="shared" si="0"/>
        <v>COMPOSITE PAPER AND PAPERBOARD</v>
      </c>
      <c r="K27" s="158"/>
      <c r="L27" s="292"/>
      <c r="M27" s="292"/>
      <c r="N27" s="159"/>
    </row>
    <row r="28" spans="1:14" s="6" customFormat="1" ht="21.75" customHeight="1" x14ac:dyDescent="0.2">
      <c r="A28" s="282">
        <v>14.2</v>
      </c>
      <c r="B28" s="307" t="s">
        <v>114</v>
      </c>
      <c r="C28" s="152">
        <v>6183.8747625849046</v>
      </c>
      <c r="D28" s="152">
        <v>7228.4195470992445</v>
      </c>
      <c r="E28" s="152">
        <v>28.80472652256875</v>
      </c>
      <c r="F28" s="289">
        <v>60.756281906749109</v>
      </c>
      <c r="I28" s="155">
        <f t="shared" si="0"/>
        <v>14.2</v>
      </c>
      <c r="J28" s="163" t="str">
        <f t="shared" si="0"/>
        <v>SPECIAL COATED PAPER AND PULP PRODUCTS</v>
      </c>
      <c r="K28" s="158"/>
      <c r="L28" s="292"/>
      <c r="M28" s="292"/>
      <c r="N28" s="159"/>
    </row>
    <row r="29" spans="1:14" s="6" customFormat="1" ht="21.75" customHeight="1" x14ac:dyDescent="0.2">
      <c r="A29" s="282">
        <v>14.3</v>
      </c>
      <c r="B29" s="307" t="s">
        <v>115</v>
      </c>
      <c r="C29" s="152">
        <v>18192.667247200021</v>
      </c>
      <c r="D29" s="152">
        <v>19666.420225107897</v>
      </c>
      <c r="E29" s="152">
        <v>2166.6995214997683</v>
      </c>
      <c r="F29" s="289">
        <v>2154.335319300515</v>
      </c>
      <c r="I29" s="155">
        <f t="shared" si="0"/>
        <v>14.3</v>
      </c>
      <c r="J29" s="163" t="str">
        <f t="shared" si="0"/>
        <v>HOUSEHOLD AND SANITARY PAPER, READY FOR USE</v>
      </c>
      <c r="K29" s="158"/>
      <c r="L29" s="292"/>
      <c r="M29" s="292"/>
      <c r="N29" s="159"/>
    </row>
    <row r="30" spans="1:14" s="6" customFormat="1" ht="21.75" customHeight="1" x14ac:dyDescent="0.2">
      <c r="A30" s="282">
        <v>14.4</v>
      </c>
      <c r="B30" s="306" t="s">
        <v>116</v>
      </c>
      <c r="C30" s="152">
        <v>17798.922033906638</v>
      </c>
      <c r="D30" s="152">
        <v>19813.381805912624</v>
      </c>
      <c r="E30" s="152">
        <v>215.48217546834252</v>
      </c>
      <c r="F30" s="289">
        <v>7735.7671558273296</v>
      </c>
      <c r="I30" s="155">
        <f t="shared" si="0"/>
        <v>14.4</v>
      </c>
      <c r="J30" s="166" t="str">
        <f t="shared" si="0"/>
        <v>PACKAGING CARTONS, BOXES ETC.</v>
      </c>
      <c r="K30" s="174"/>
      <c r="L30" s="297"/>
      <c r="M30" s="297"/>
      <c r="N30" s="175"/>
    </row>
    <row r="31" spans="1:14" s="6" customFormat="1" ht="21.75" customHeight="1" x14ac:dyDescent="0.2">
      <c r="A31" s="308">
        <v>14.5</v>
      </c>
      <c r="B31" s="309" t="s">
        <v>117</v>
      </c>
      <c r="C31" s="152">
        <v>28175.043269229354</v>
      </c>
      <c r="D31" s="152">
        <v>28349.088685119277</v>
      </c>
      <c r="E31" s="152">
        <v>368.63481005702874</v>
      </c>
      <c r="F31" s="289">
        <v>612.48489287617372</v>
      </c>
      <c r="I31" s="155">
        <f t="shared" si="0"/>
        <v>14.5</v>
      </c>
      <c r="J31" s="310" t="str">
        <f t="shared" si="0"/>
        <v>OTHER ARTICLES OF PAPER AND PAPERBOARD, READY FOR USE</v>
      </c>
      <c r="K31" s="158" t="str">
        <f>IF(AND(ISNUMBER(SUM(C32:C34)),ISNUMBER(C31)),IF(C31&lt;SUM(C32:C34),"&lt; subitems!","OK"),"")</f>
        <v>OK</v>
      </c>
      <c r="L31" s="292" t="str">
        <f>IF(AND(ISNUMBER(SUM(D32:D34)),ISNUMBER(D31)),IF(D31&lt;SUM(D32:D34),"&lt; subitems!","OK"),"")</f>
        <v>OK</v>
      </c>
      <c r="M31" s="292" t="str">
        <f>IF(AND(ISNUMBER(SUM(E32:E34)),ISNUMBER(E31)),IF(E31&lt;SUM(E32:E34),"&lt; subitems!","OK"),"")</f>
        <v>OK</v>
      </c>
      <c r="N31" s="159" t="str">
        <f>IF(AND(ISNUMBER(SUM(F32:F34)),ISNUMBER(F31)),IF(F31&lt;SUM(F32:F34),"&lt; subitems!","OK"),"")</f>
        <v>OK</v>
      </c>
    </row>
    <row r="32" spans="1:14" s="6" customFormat="1" ht="21.75" customHeight="1" x14ac:dyDescent="0.2">
      <c r="A32" s="282" t="s">
        <v>209</v>
      </c>
      <c r="B32" s="288" t="s">
        <v>118</v>
      </c>
      <c r="C32" s="152">
        <v>0</v>
      </c>
      <c r="D32" s="152">
        <v>0</v>
      </c>
      <c r="E32" s="152">
        <v>0</v>
      </c>
      <c r="F32" s="289">
        <v>0</v>
      </c>
      <c r="I32" s="155" t="str">
        <f t="shared" si="0"/>
        <v>14.5.1</v>
      </c>
      <c r="J32" s="156" t="str">
        <f t="shared" si="0"/>
        <v>of which: PRINTING AND WRITING PAPER, READY FOR USE</v>
      </c>
      <c r="K32" s="158"/>
      <c r="L32" s="292"/>
      <c r="M32" s="292"/>
      <c r="N32" s="159"/>
    </row>
    <row r="33" spans="1:14" s="6" customFormat="1" ht="21.75" customHeight="1" x14ac:dyDescent="0.2">
      <c r="A33" s="282" t="s">
        <v>210</v>
      </c>
      <c r="B33" s="288" t="s">
        <v>119</v>
      </c>
      <c r="C33" s="152">
        <v>413.46628341753205</v>
      </c>
      <c r="D33" s="152">
        <v>388.82556439920393</v>
      </c>
      <c r="E33" s="152">
        <v>0.28831941984545567</v>
      </c>
      <c r="F33" s="289">
        <v>2.8945600000000002</v>
      </c>
      <c r="I33" s="155" t="str">
        <f t="shared" si="0"/>
        <v>14.5.2</v>
      </c>
      <c r="J33" s="156" t="str">
        <f t="shared" si="0"/>
        <v>of which: ARTICLES, MOULDED OR PRESSED FROM PULP</v>
      </c>
      <c r="K33" s="158"/>
      <c r="L33" s="292"/>
      <c r="M33" s="292"/>
      <c r="N33" s="159"/>
    </row>
    <row r="34" spans="1:14" s="6" customFormat="1" ht="21.75" customHeight="1" thickBot="1" x14ac:dyDescent="0.25">
      <c r="A34" s="311" t="s">
        <v>211</v>
      </c>
      <c r="B34" s="312" t="s">
        <v>120</v>
      </c>
      <c r="C34" s="313">
        <v>104.82305442196747</v>
      </c>
      <c r="D34" s="313">
        <v>112.9413924756963</v>
      </c>
      <c r="E34" s="313">
        <v>0.69202837887206747</v>
      </c>
      <c r="F34" s="314">
        <v>2.62467430090084</v>
      </c>
      <c r="G34" s="285"/>
      <c r="I34" s="315" t="str">
        <f t="shared" si="0"/>
        <v>14.5.3</v>
      </c>
      <c r="J34" s="316" t="str">
        <f t="shared" si="0"/>
        <v>of which: FILTER PAPER AND PAPERBOARD, READY FOR USE</v>
      </c>
      <c r="K34" s="226"/>
      <c r="L34" s="317"/>
      <c r="M34" s="317"/>
      <c r="N34" s="227"/>
    </row>
    <row r="35" spans="1:14" ht="15" customHeight="1" x14ac:dyDescent="0.3">
      <c r="A35" s="63" t="s">
        <v>284</v>
      </c>
      <c r="B35" s="318"/>
      <c r="C35" s="318"/>
      <c r="I35" s="319" t="s">
        <v>0</v>
      </c>
    </row>
    <row r="36" spans="1:14" ht="12.75" customHeight="1" x14ac:dyDescent="0.25">
      <c r="A36" s="63"/>
      <c r="B36" s="232"/>
    </row>
    <row r="37" spans="1:14" ht="12.75" customHeight="1" x14ac:dyDescent="0.25">
      <c r="A37" s="63"/>
      <c r="B37" s="657" t="s">
        <v>286</v>
      </c>
      <c r="C37" s="646" t="s">
        <v>65</v>
      </c>
      <c r="D37" s="647"/>
      <c r="E37" s="646" t="s">
        <v>66</v>
      </c>
      <c r="F37" s="648"/>
    </row>
    <row r="38" spans="1:14" ht="12.75" customHeight="1" x14ac:dyDescent="0.25">
      <c r="A38" s="63"/>
      <c r="B38" s="657"/>
      <c r="C38" s="238">
        <v>2018</v>
      </c>
      <c r="D38" s="237">
        <f>C38+1</f>
        <v>2019</v>
      </c>
      <c r="E38" s="238">
        <f>C38</f>
        <v>2018</v>
      </c>
      <c r="F38" s="237">
        <f>D38</f>
        <v>2019</v>
      </c>
    </row>
    <row r="39" spans="1:14" ht="12.75" customHeight="1" x14ac:dyDescent="0.25">
      <c r="A39" s="63"/>
      <c r="B39" s="320">
        <v>4419</v>
      </c>
      <c r="C39" s="152">
        <v>777.19187318036199</v>
      </c>
      <c r="D39" s="152">
        <v>920.99948815648702</v>
      </c>
      <c r="E39" s="152">
        <v>15.681676013827804</v>
      </c>
      <c r="F39" s="321">
        <v>6.3364935708444134</v>
      </c>
    </row>
    <row r="40" spans="1:14" ht="12.75" customHeight="1" x14ac:dyDescent="0.25">
      <c r="A40" s="63"/>
      <c r="B40" s="320">
        <v>9406</v>
      </c>
      <c r="C40" s="152">
        <v>11479.53885069187</v>
      </c>
      <c r="D40" s="152">
        <v>12969.910624445336</v>
      </c>
      <c r="E40" s="152">
        <v>8723.6767357608787</v>
      </c>
      <c r="F40" s="321">
        <v>12039.366982632171</v>
      </c>
    </row>
    <row r="41" spans="1:14" ht="12.75" customHeight="1" x14ac:dyDescent="0.25">
      <c r="A41" s="63"/>
      <c r="B41" s="320">
        <v>440929</v>
      </c>
      <c r="C41" s="152">
        <v>613.09872115136477</v>
      </c>
      <c r="D41" s="152">
        <v>918.02821252745139</v>
      </c>
      <c r="E41" s="152">
        <v>45.23768245819614</v>
      </c>
      <c r="F41" s="321">
        <v>0</v>
      </c>
    </row>
    <row r="42" spans="1:14" ht="12.75" customHeight="1" x14ac:dyDescent="0.25">
      <c r="A42" s="63"/>
      <c r="B42" s="320">
        <v>441871</v>
      </c>
      <c r="C42" s="152">
        <v>17.967007211075597</v>
      </c>
      <c r="D42" s="152">
        <v>0.04</v>
      </c>
      <c r="E42" s="152">
        <v>19.689999999999998</v>
      </c>
      <c r="F42" s="321">
        <v>4.002E-2</v>
      </c>
    </row>
    <row r="43" spans="1:14" ht="12.75" customHeight="1" x14ac:dyDescent="0.25">
      <c r="A43" s="63"/>
      <c r="B43" s="320">
        <v>441872</v>
      </c>
      <c r="C43" s="152">
        <v>887.72535947556298</v>
      </c>
      <c r="D43" s="152">
        <v>1093.9643268811158</v>
      </c>
      <c r="E43" s="152">
        <v>24.460933748536753</v>
      </c>
      <c r="F43" s="321">
        <v>91.935325539738415</v>
      </c>
    </row>
    <row r="44" spans="1:14" ht="12.75" customHeight="1" x14ac:dyDescent="0.25">
      <c r="A44" s="63"/>
      <c r="B44" s="320">
        <v>441879</v>
      </c>
      <c r="C44" s="152">
        <v>2044.1477292530469</v>
      </c>
      <c r="D44" s="152">
        <v>2876.4268687659478</v>
      </c>
      <c r="E44" s="152">
        <v>268.17399247380928</v>
      </c>
      <c r="F44" s="321">
        <v>155.91078361047377</v>
      </c>
    </row>
    <row r="45" spans="1:14" ht="12.75" customHeight="1" x14ac:dyDescent="0.25">
      <c r="A45" s="63"/>
      <c r="B45" s="320">
        <v>441890</v>
      </c>
      <c r="C45" s="152">
        <v>3410.1382475829964</v>
      </c>
      <c r="D45" s="152">
        <v>3332.1823040036488</v>
      </c>
      <c r="E45" s="152">
        <v>469.30267849717723</v>
      </c>
      <c r="F45" s="321">
        <v>684.1490521714976</v>
      </c>
    </row>
    <row r="46" spans="1:14" ht="12.75" customHeight="1" x14ac:dyDescent="0.25">
      <c r="B46" s="320">
        <v>442190</v>
      </c>
      <c r="C46" s="152">
        <v>1758.3964447120843</v>
      </c>
      <c r="D46" s="152">
        <v>1989.5857156394488</v>
      </c>
      <c r="E46" s="152">
        <v>10092.728364599179</v>
      </c>
      <c r="F46" s="321">
        <v>10871.634348267546</v>
      </c>
    </row>
    <row r="47" spans="1:14" ht="12.75" customHeight="1" x14ac:dyDescent="0.25">
      <c r="B47" s="320">
        <v>482390</v>
      </c>
      <c r="C47" s="152">
        <v>1328.6004051062705</v>
      </c>
      <c r="D47" s="152">
        <v>1314.3509755036068</v>
      </c>
      <c r="E47" s="152">
        <v>108.91516935698311</v>
      </c>
      <c r="F47" s="321">
        <v>341.43289450221505</v>
      </c>
    </row>
    <row r="48" spans="1:14" ht="12.75" customHeight="1" x14ac:dyDescent="0.25">
      <c r="B48" s="320">
        <v>940190</v>
      </c>
      <c r="C48" s="152">
        <v>511.15894151263007</v>
      </c>
      <c r="D48" s="152">
        <v>672.50872643574769</v>
      </c>
      <c r="E48" s="152">
        <v>25.432300666635005</v>
      </c>
      <c r="F48" s="321">
        <v>39.722409687246397</v>
      </c>
    </row>
    <row r="49" spans="2:6" ht="12.75" customHeight="1" x14ac:dyDescent="0.25">
      <c r="B49" s="320">
        <v>940390</v>
      </c>
      <c r="C49" s="152">
        <v>5963.1214194213253</v>
      </c>
      <c r="D49" s="152">
        <v>8579.1011745236665</v>
      </c>
      <c r="E49" s="152">
        <v>169.10136553247389</v>
      </c>
      <c r="F49" s="321">
        <v>376.86217028716516</v>
      </c>
    </row>
    <row r="65" spans="13:16" ht="12.75" customHeight="1" x14ac:dyDescent="0.25">
      <c r="M65" s="322" t="s">
        <v>0</v>
      </c>
      <c r="N65" s="322" t="s">
        <v>0</v>
      </c>
      <c r="O65" s="3" t="s">
        <v>0</v>
      </c>
      <c r="P65" s="3" t="s">
        <v>0</v>
      </c>
    </row>
  </sheetData>
  <mergeCells count="16">
    <mergeCell ref="M13:N13"/>
    <mergeCell ref="B15:F15"/>
    <mergeCell ref="J15:N15"/>
    <mergeCell ref="B26:F26"/>
    <mergeCell ref="J26:N26"/>
    <mergeCell ref="B37:B38"/>
    <mergeCell ref="C37:D37"/>
    <mergeCell ref="E37:F37"/>
    <mergeCell ref="B6:C7"/>
    <mergeCell ref="B8:C8"/>
    <mergeCell ref="B9:C9"/>
    <mergeCell ref="I10:J11"/>
    <mergeCell ref="K11:L11"/>
    <mergeCell ref="C13:D13"/>
    <mergeCell ref="E13:F13"/>
    <mergeCell ref="K13:L13"/>
  </mergeCells>
  <printOptions horizontalCentered="1"/>
  <pageMargins left="0" right="0" top="0.39370078740157483" bottom="0.39370078740157483" header="0.51181102362204722" footer="0.51181102362204722"/>
  <pageSetup paperSize="9" scale="59" orientation="landscape" horizontalDpi="300" verticalDpi="300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F3C5E-D3E5-4E3B-9D11-1050B2FB014D}">
  <sheetPr>
    <pageSetUpPr fitToPage="1"/>
  </sheetPr>
  <dimension ref="A1:AR49"/>
  <sheetViews>
    <sheetView showGridLines="0" tabSelected="1" zoomScale="70" zoomScaleNormal="70" zoomScaleSheetLayoutView="100" workbookViewId="0">
      <selection activeCell="M12" sqref="M12:R12"/>
    </sheetView>
  </sheetViews>
  <sheetFormatPr defaultRowHeight="12" x14ac:dyDescent="0.2"/>
  <cols>
    <col min="1" max="1" width="9.77734375" customWidth="1"/>
    <col min="2" max="2" width="29" bestFit="1" customWidth="1"/>
    <col min="3" max="3" width="14.6640625" customWidth="1"/>
    <col min="4" max="4" width="54.6640625" customWidth="1"/>
    <col min="5" max="5" width="29.109375" customWidth="1"/>
    <col min="6" max="6" width="11.6640625" customWidth="1"/>
    <col min="7" max="18" width="15.109375" customWidth="1"/>
    <col min="19" max="24" width="1.6640625" hidden="1" customWidth="1"/>
    <col min="25" max="28" width="2.33203125" hidden="1" customWidth="1"/>
    <col min="29" max="29" width="1.77734375" hidden="1" customWidth="1"/>
    <col min="30" max="30" width="13.33203125" hidden="1" customWidth="1"/>
    <col min="31" max="31" width="5.6640625" customWidth="1"/>
    <col min="32" max="32" width="13.33203125" customWidth="1"/>
    <col min="33" max="33" width="16.6640625" customWidth="1"/>
    <col min="34" max="34" width="14.6640625" customWidth="1"/>
    <col min="35" max="35" width="69.77734375" bestFit="1" customWidth="1"/>
    <col min="36" max="36" width="10.77734375" bestFit="1" customWidth="1"/>
    <col min="37" max="43" width="13.33203125" customWidth="1"/>
    <col min="44" max="44" width="19" customWidth="1"/>
  </cols>
  <sheetData>
    <row r="1" spans="1:44" ht="16.2" thickBot="1" x14ac:dyDescent="0.35">
      <c r="A1" s="323" t="s">
        <v>0</v>
      </c>
      <c r="B1" s="324"/>
      <c r="C1" s="324" t="s">
        <v>0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</row>
    <row r="2" spans="1:44" ht="17.100000000000001" customHeight="1" x14ac:dyDescent="0.3">
      <c r="A2" s="326" t="s">
        <v>0</v>
      </c>
      <c r="B2" s="327"/>
      <c r="C2" s="327"/>
      <c r="D2" s="328"/>
      <c r="E2" s="328"/>
      <c r="F2" s="328"/>
      <c r="G2" s="328"/>
      <c r="H2" s="328"/>
      <c r="I2" s="328"/>
      <c r="J2" s="329" t="s">
        <v>276</v>
      </c>
      <c r="K2" s="330"/>
      <c r="L2" s="670" t="s">
        <v>0</v>
      </c>
      <c r="M2" s="670"/>
      <c r="N2" s="331"/>
      <c r="O2" s="332" t="s">
        <v>277</v>
      </c>
      <c r="P2" s="671"/>
      <c r="Q2" s="671"/>
      <c r="R2" s="672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33" t="s">
        <v>0</v>
      </c>
      <c r="AJ2" s="325"/>
      <c r="AL2" s="325"/>
      <c r="AM2" s="325"/>
      <c r="AN2" s="325"/>
      <c r="AO2" s="325"/>
      <c r="AP2" s="325"/>
      <c r="AQ2" s="325"/>
      <c r="AR2" s="325"/>
    </row>
    <row r="3" spans="1:44" ht="17.100000000000001" customHeight="1" x14ac:dyDescent="0.3">
      <c r="A3" s="334"/>
      <c r="B3" s="335" t="s">
        <v>0</v>
      </c>
      <c r="C3" s="335"/>
      <c r="D3" s="336"/>
      <c r="E3" s="336"/>
      <c r="F3" s="336"/>
      <c r="G3" s="336"/>
      <c r="H3" s="336"/>
      <c r="I3" s="336"/>
      <c r="J3" s="337" t="s">
        <v>304</v>
      </c>
      <c r="K3" s="338"/>
      <c r="L3" s="338"/>
      <c r="M3" s="338"/>
      <c r="N3" s="338"/>
      <c r="O3" s="339"/>
      <c r="P3" s="340"/>
      <c r="Q3" s="340"/>
      <c r="R3" s="341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L3" s="325"/>
      <c r="AM3" s="325"/>
      <c r="AN3" s="325"/>
      <c r="AO3" s="325"/>
      <c r="AP3" s="325"/>
      <c r="AQ3" s="325"/>
      <c r="AR3" s="325"/>
    </row>
    <row r="4" spans="1:44" ht="17.100000000000001" customHeight="1" x14ac:dyDescent="0.3">
      <c r="A4" s="334"/>
      <c r="B4" s="335" t="s">
        <v>0</v>
      </c>
      <c r="C4" s="335"/>
      <c r="D4" s="336"/>
      <c r="E4" s="336"/>
      <c r="F4" s="336"/>
      <c r="G4" s="336"/>
      <c r="H4" s="336"/>
      <c r="I4" s="336"/>
      <c r="J4" s="673" t="s">
        <v>0</v>
      </c>
      <c r="K4" s="674"/>
      <c r="L4" s="675"/>
      <c r="M4" s="675"/>
      <c r="N4" s="675"/>
      <c r="O4" s="675"/>
      <c r="P4" s="675"/>
      <c r="Q4" s="675"/>
      <c r="R4" s="676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L4" s="325"/>
      <c r="AM4" s="325"/>
      <c r="AN4" s="325"/>
      <c r="AO4" s="325"/>
      <c r="AP4" s="325"/>
      <c r="AQ4" s="325"/>
      <c r="AR4" s="325"/>
    </row>
    <row r="5" spans="1:44" ht="17.100000000000001" customHeight="1" x14ac:dyDescent="0.3">
      <c r="A5" s="334"/>
      <c r="B5" s="335"/>
      <c r="C5" s="335"/>
      <c r="D5" s="677" t="s">
        <v>255</v>
      </c>
      <c r="E5" s="677"/>
      <c r="F5" s="678"/>
      <c r="G5" s="678"/>
      <c r="H5" s="678"/>
      <c r="I5" s="679"/>
      <c r="J5" s="66" t="s">
        <v>303</v>
      </c>
      <c r="K5" s="338"/>
      <c r="L5" s="342"/>
      <c r="M5" s="340"/>
      <c r="N5" s="340"/>
      <c r="O5" s="340"/>
      <c r="P5" s="340"/>
      <c r="Q5" s="340"/>
      <c r="R5" s="34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33" t="s">
        <v>81</v>
      </c>
      <c r="AJ5" s="325"/>
      <c r="AK5" s="325" t="s">
        <v>78</v>
      </c>
      <c r="AL5" s="325"/>
      <c r="AM5" s="325"/>
      <c r="AN5" s="325"/>
      <c r="AO5" s="325"/>
      <c r="AP5" s="325"/>
      <c r="AQ5" s="325"/>
      <c r="AR5" s="325"/>
    </row>
    <row r="6" spans="1:44" ht="17.100000000000001" customHeight="1" x14ac:dyDescent="0.3">
      <c r="A6" s="334"/>
      <c r="B6" s="343" t="s">
        <v>0</v>
      </c>
      <c r="C6" s="343"/>
      <c r="D6" s="678"/>
      <c r="E6" s="678"/>
      <c r="F6" s="678"/>
      <c r="G6" s="678"/>
      <c r="H6" s="678"/>
      <c r="I6" s="679"/>
      <c r="J6" s="673" t="s">
        <v>0</v>
      </c>
      <c r="K6" s="674"/>
      <c r="L6" s="675"/>
      <c r="M6" s="675"/>
      <c r="N6" s="675"/>
      <c r="O6" s="675"/>
      <c r="P6" s="675"/>
      <c r="Q6" s="675"/>
      <c r="R6" s="676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44" t="s">
        <v>79</v>
      </c>
      <c r="AL6" s="325"/>
      <c r="AM6" s="325"/>
      <c r="AN6" s="325"/>
      <c r="AO6" s="325"/>
      <c r="AP6" s="325"/>
      <c r="AQ6" s="325"/>
      <c r="AR6" s="325"/>
    </row>
    <row r="7" spans="1:44" ht="17.100000000000001" customHeight="1" x14ac:dyDescent="0.35">
      <c r="A7" s="334"/>
      <c r="B7" s="335"/>
      <c r="C7" s="335"/>
      <c r="D7" s="667" t="s">
        <v>121</v>
      </c>
      <c r="E7" s="667"/>
      <c r="F7" s="667"/>
      <c r="G7" s="667"/>
      <c r="H7" s="667"/>
      <c r="I7" s="667"/>
      <c r="J7" s="66" t="s">
        <v>302</v>
      </c>
      <c r="K7" s="345"/>
      <c r="L7" s="668"/>
      <c r="M7" s="668"/>
      <c r="N7" s="346"/>
      <c r="O7" s="347" t="s">
        <v>11</v>
      </c>
      <c r="P7" s="668"/>
      <c r="Q7" s="668"/>
      <c r="R7" s="669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44" t="s">
        <v>80</v>
      </c>
      <c r="AL7" s="325"/>
      <c r="AM7" s="325"/>
      <c r="AN7" s="325"/>
      <c r="AO7" s="325"/>
      <c r="AP7" s="325"/>
      <c r="AQ7" s="325"/>
      <c r="AR7" s="325"/>
    </row>
    <row r="8" spans="1:44" ht="17.100000000000001" customHeight="1" x14ac:dyDescent="0.35">
      <c r="A8" s="334"/>
      <c r="B8" s="335"/>
      <c r="C8" s="335"/>
      <c r="D8" s="667"/>
      <c r="E8" s="667"/>
      <c r="F8" s="667"/>
      <c r="G8" s="667"/>
      <c r="H8" s="667"/>
      <c r="I8" s="667"/>
      <c r="J8" s="66" t="s">
        <v>301</v>
      </c>
      <c r="K8" s="338"/>
      <c r="L8" s="340"/>
      <c r="M8" s="340"/>
      <c r="N8" s="339"/>
      <c r="O8" s="339"/>
      <c r="P8" s="340"/>
      <c r="Q8" s="340"/>
      <c r="R8" s="341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44" t="s">
        <v>82</v>
      </c>
      <c r="AL8" s="325"/>
      <c r="AM8" s="325"/>
      <c r="AN8" s="325"/>
      <c r="AO8" s="325"/>
      <c r="AP8" s="325"/>
      <c r="AQ8" s="325"/>
      <c r="AR8" s="325"/>
    </row>
    <row r="9" spans="1:44" ht="18" x14ac:dyDescent="0.35">
      <c r="A9" s="334"/>
      <c r="B9" s="335"/>
      <c r="C9" s="335"/>
      <c r="D9" s="667" t="s">
        <v>0</v>
      </c>
      <c r="E9" s="667"/>
      <c r="F9" s="667"/>
      <c r="G9" s="667"/>
      <c r="H9" s="667"/>
      <c r="I9" s="667"/>
      <c r="J9" s="680" t="s">
        <v>0</v>
      </c>
      <c r="K9" s="680"/>
      <c r="L9" s="681"/>
      <c r="M9" s="681"/>
      <c r="N9" s="681"/>
      <c r="O9" s="681"/>
      <c r="P9" s="681"/>
      <c r="Q9" s="681"/>
      <c r="R9" s="682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33" t="s">
        <v>0</v>
      </c>
      <c r="AJ9" s="325"/>
      <c r="AK9" s="344" t="s">
        <v>83</v>
      </c>
      <c r="AL9" s="325"/>
      <c r="AM9" s="325"/>
      <c r="AN9" s="325"/>
      <c r="AO9" s="325"/>
      <c r="AP9" s="325"/>
      <c r="AQ9" s="325"/>
      <c r="AR9" s="325"/>
    </row>
    <row r="10" spans="1:44" ht="21" x14ac:dyDescent="0.3">
      <c r="A10" s="334"/>
      <c r="B10" s="335"/>
      <c r="C10" s="335"/>
      <c r="D10" s="263" t="s">
        <v>89</v>
      </c>
      <c r="E10" s="683" t="s">
        <v>278</v>
      </c>
      <c r="F10" s="683"/>
      <c r="G10" s="348"/>
      <c r="H10" s="349"/>
      <c r="I10" s="350"/>
      <c r="J10" s="351" t="s">
        <v>0</v>
      </c>
      <c r="K10" s="351"/>
      <c r="L10" s="352"/>
      <c r="M10" s="353"/>
      <c r="N10" s="353"/>
      <c r="O10" s="354"/>
      <c r="P10" s="355"/>
      <c r="Q10" s="355"/>
      <c r="R10" s="356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</row>
    <row r="11" spans="1:44" ht="15.6" x14ac:dyDescent="0.3">
      <c r="A11" s="357"/>
      <c r="B11" s="358"/>
      <c r="C11" s="358"/>
      <c r="D11" s="336"/>
      <c r="E11" s="336"/>
      <c r="F11" s="336"/>
      <c r="G11" s="359"/>
      <c r="H11" s="359"/>
      <c r="I11" s="359"/>
      <c r="J11" s="359"/>
      <c r="K11" s="359"/>
      <c r="L11" s="359"/>
      <c r="M11" s="360" t="s">
        <v>0</v>
      </c>
      <c r="N11" s="360"/>
      <c r="O11" s="361"/>
      <c r="P11" s="336"/>
      <c r="Q11" s="336"/>
      <c r="R11" s="362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</row>
    <row r="12" spans="1:44" ht="15.6" x14ac:dyDescent="0.3">
      <c r="A12" s="363" t="s">
        <v>0</v>
      </c>
      <c r="B12" s="364" t="s">
        <v>0</v>
      </c>
      <c r="C12" s="364"/>
      <c r="D12" s="365"/>
      <c r="E12" s="366"/>
      <c r="F12" s="366"/>
      <c r="G12" s="684" t="s">
        <v>2</v>
      </c>
      <c r="H12" s="685"/>
      <c r="I12" s="685"/>
      <c r="J12" s="685"/>
      <c r="K12" s="685"/>
      <c r="L12" s="686"/>
      <c r="M12" s="685" t="s">
        <v>5</v>
      </c>
      <c r="N12" s="685"/>
      <c r="O12" s="685"/>
      <c r="P12" s="685"/>
      <c r="Q12" s="685"/>
      <c r="R12" s="687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63" t="s">
        <v>0</v>
      </c>
      <c r="AG12" s="364" t="s">
        <v>0</v>
      </c>
      <c r="AH12" s="364"/>
      <c r="AI12" s="365"/>
      <c r="AJ12" s="364"/>
      <c r="AK12" s="684" t="s">
        <v>2</v>
      </c>
      <c r="AL12" s="685"/>
      <c r="AM12" s="685"/>
      <c r="AN12" s="686"/>
      <c r="AO12" s="685" t="s">
        <v>5</v>
      </c>
      <c r="AP12" s="685"/>
      <c r="AQ12" s="685"/>
      <c r="AR12" s="687"/>
    </row>
    <row r="13" spans="1:44" ht="15.6" x14ac:dyDescent="0.3">
      <c r="A13" s="367" t="s">
        <v>14</v>
      </c>
      <c r="B13" s="368" t="s">
        <v>75</v>
      </c>
      <c r="C13" s="369" t="s">
        <v>75</v>
      </c>
      <c r="D13" s="370"/>
      <c r="E13" s="371" t="s">
        <v>75</v>
      </c>
      <c r="F13" s="371" t="s">
        <v>40</v>
      </c>
      <c r="G13" s="688">
        <v>2018</v>
      </c>
      <c r="H13" s="689"/>
      <c r="I13" s="690"/>
      <c r="J13" s="688">
        <f>G13+1</f>
        <v>2019</v>
      </c>
      <c r="K13" s="689"/>
      <c r="L13" s="690"/>
      <c r="M13" s="688">
        <f>G13</f>
        <v>2018</v>
      </c>
      <c r="N13" s="689"/>
      <c r="O13" s="690"/>
      <c r="P13" s="689">
        <f>J13</f>
        <v>2019</v>
      </c>
      <c r="Q13" s="689"/>
      <c r="R13" s="691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67" t="s">
        <v>14</v>
      </c>
      <c r="AG13" s="368" t="s">
        <v>75</v>
      </c>
      <c r="AH13" s="369" t="s">
        <v>75</v>
      </c>
      <c r="AI13" s="370"/>
      <c r="AJ13" s="368" t="s">
        <v>40</v>
      </c>
      <c r="AK13" s="688">
        <f>G13</f>
        <v>2018</v>
      </c>
      <c r="AL13" s="690"/>
      <c r="AM13" s="688">
        <f>J13</f>
        <v>2019</v>
      </c>
      <c r="AN13" s="690"/>
      <c r="AO13" s="688">
        <f>M13</f>
        <v>2018</v>
      </c>
      <c r="AP13" s="690"/>
      <c r="AQ13" s="689">
        <f>P13</f>
        <v>2019</v>
      </c>
      <c r="AR13" s="691"/>
    </row>
    <row r="14" spans="1:44" ht="15.6" x14ac:dyDescent="0.3">
      <c r="A14" s="372" t="s">
        <v>6</v>
      </c>
      <c r="B14" s="373" t="s">
        <v>212</v>
      </c>
      <c r="C14" s="373" t="s">
        <v>217</v>
      </c>
      <c r="D14" s="374" t="s">
        <v>14</v>
      </c>
      <c r="E14" s="375" t="s">
        <v>122</v>
      </c>
      <c r="F14" s="376" t="s">
        <v>7</v>
      </c>
      <c r="G14" s="122" t="s">
        <v>1</v>
      </c>
      <c r="H14" s="122" t="s">
        <v>280</v>
      </c>
      <c r="I14" s="122" t="s">
        <v>64</v>
      </c>
      <c r="J14" s="122" t="s">
        <v>1</v>
      </c>
      <c r="K14" s="122" t="s">
        <v>280</v>
      </c>
      <c r="L14" s="122" t="s">
        <v>64</v>
      </c>
      <c r="M14" s="122" t="s">
        <v>1</v>
      </c>
      <c r="N14" s="122" t="s">
        <v>280</v>
      </c>
      <c r="O14" s="122" t="s">
        <v>64</v>
      </c>
      <c r="P14" s="122" t="s">
        <v>1</v>
      </c>
      <c r="Q14" s="122" t="s">
        <v>280</v>
      </c>
      <c r="R14" s="377" t="s">
        <v>64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78"/>
      <c r="AF14" s="372" t="s">
        <v>6</v>
      </c>
      <c r="AG14" s="373" t="s">
        <v>212</v>
      </c>
      <c r="AH14" s="373" t="s">
        <v>217</v>
      </c>
      <c r="AI14" s="374" t="s">
        <v>14</v>
      </c>
      <c r="AJ14" s="379" t="s">
        <v>7</v>
      </c>
      <c r="AK14" s="380" t="s">
        <v>1</v>
      </c>
      <c r="AL14" s="380" t="s">
        <v>64</v>
      </c>
      <c r="AM14" s="380" t="s">
        <v>1</v>
      </c>
      <c r="AN14" s="380" t="s">
        <v>64</v>
      </c>
      <c r="AO14" s="380" t="s">
        <v>1</v>
      </c>
      <c r="AP14" s="380" t="s">
        <v>64</v>
      </c>
      <c r="AQ14" s="380" t="s">
        <v>1</v>
      </c>
      <c r="AR14" s="381" t="s">
        <v>64</v>
      </c>
    </row>
    <row r="15" spans="1:44" ht="28.8" x14ac:dyDescent="0.2">
      <c r="A15" s="382" t="s">
        <v>19</v>
      </c>
      <c r="B15" s="383" t="s">
        <v>214</v>
      </c>
      <c r="C15" s="384"/>
      <c r="D15" s="385" t="s">
        <v>133</v>
      </c>
      <c r="E15" s="386">
        <v>440320</v>
      </c>
      <c r="F15" s="387" t="s">
        <v>287</v>
      </c>
      <c r="G15" s="138">
        <v>30787.039999999975</v>
      </c>
      <c r="H15" s="138">
        <v>21586.791999999994</v>
      </c>
      <c r="I15" s="138">
        <v>5402.3191763945724</v>
      </c>
      <c r="J15" s="388">
        <v>22927.856277522445</v>
      </c>
      <c r="K15" s="138">
        <v>14594.874000000003</v>
      </c>
      <c r="L15" s="138">
        <v>2956.1103286473563</v>
      </c>
      <c r="M15" s="388">
        <v>0</v>
      </c>
      <c r="N15" s="138">
        <v>0</v>
      </c>
      <c r="O15" s="138">
        <v>0</v>
      </c>
      <c r="P15" s="388">
        <v>0</v>
      </c>
      <c r="Q15" s="138">
        <v>0</v>
      </c>
      <c r="R15" s="389">
        <v>0</v>
      </c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1"/>
      <c r="AF15" s="382" t="s">
        <v>19</v>
      </c>
      <c r="AG15" s="383" t="s">
        <v>214</v>
      </c>
      <c r="AH15" s="384"/>
      <c r="AI15" s="385" t="s">
        <v>133</v>
      </c>
      <c r="AJ15" s="392" t="s">
        <v>94</v>
      </c>
      <c r="AK15" s="393" t="s">
        <v>0</v>
      </c>
      <c r="AL15" s="394" t="s">
        <v>0</v>
      </c>
      <c r="AM15" s="393" t="s">
        <v>0</v>
      </c>
      <c r="AN15" s="395" t="s">
        <v>0</v>
      </c>
      <c r="AO15" s="393" t="s">
        <v>0</v>
      </c>
      <c r="AP15" s="395" t="s">
        <v>0</v>
      </c>
      <c r="AQ15" s="393" t="s">
        <v>0</v>
      </c>
      <c r="AR15" s="396" t="s">
        <v>0</v>
      </c>
    </row>
    <row r="16" spans="1:44" ht="17.399999999999999" x14ac:dyDescent="0.2">
      <c r="A16" s="397"/>
      <c r="B16" s="398" t="s">
        <v>218</v>
      </c>
      <c r="C16" s="399"/>
      <c r="D16" s="400" t="s">
        <v>231</v>
      </c>
      <c r="E16" s="401"/>
      <c r="F16" s="402"/>
      <c r="G16" s="403"/>
      <c r="H16" s="403"/>
      <c r="I16" s="404"/>
      <c r="J16" s="403"/>
      <c r="K16" s="403"/>
      <c r="L16" s="405"/>
      <c r="M16" s="403"/>
      <c r="N16" s="403"/>
      <c r="O16" s="405"/>
      <c r="P16" s="403"/>
      <c r="Q16" s="403"/>
      <c r="R16" s="406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7"/>
      <c r="AG16" s="398" t="s">
        <v>218</v>
      </c>
      <c r="AH16" s="399"/>
      <c r="AI16" s="400" t="s">
        <v>231</v>
      </c>
      <c r="AJ16" s="407" t="s">
        <v>94</v>
      </c>
      <c r="AK16" s="408" t="str">
        <f>IF(AND(ISNUMBER(G16),ISNUMBER(G17),ISNUMBER(G18)),IF((G17+G18)&gt;=G16,"subitems as large as total",""),"incomplete data")</f>
        <v>incomplete data</v>
      </c>
      <c r="AL16" s="409" t="str">
        <f>IF(AND(ISNUMBER(I16),ISNUMBER(I17),ISNUMBER(I18)),IF((I17+I18)&gt;=I16,"subitems as large as total",""),"incomplete data")</f>
        <v>incomplete data</v>
      </c>
      <c r="AM16" s="408" t="str">
        <f>IF(AND(ISNUMBER(J16),ISNUMBER(J17),ISNUMBER(J18)),IF((J17+J18)&gt;=J16,"subitems as large as total",""),"incomplete data")</f>
        <v>incomplete data</v>
      </c>
      <c r="AN16" s="410" t="str">
        <f>IF(AND(ISNUMBER(L16),ISNUMBER(L17),ISNUMBER(L18)),IF((L17+L18)&gt;=L16,"subitems as large as total",""),"incomplete data")</f>
        <v>incomplete data</v>
      </c>
      <c r="AO16" s="408" t="str">
        <f>IF(AND(ISNUMBER(M16),ISNUMBER(M17),ISNUMBER(M18)),IF((M17+M18)&gt;=M16,"subitems as large as total",""),"incomplete data")</f>
        <v>incomplete data</v>
      </c>
      <c r="AP16" s="410" t="str">
        <f>IF(AND(ISNUMBER(O16),ISNUMBER(O17),ISNUMBER(O18)),IF((O17+O18)&gt;=O16,"subitems as large as total",""),"incomplete data")</f>
        <v>incomplete data</v>
      </c>
      <c r="AQ16" s="408" t="str">
        <f>IF(AND(ISNUMBER(P16),ISNUMBER(P17),ISNUMBER(P18)),IF((P17+P18)&gt;=P16,"subitems as large as total",""),"incomplete data")</f>
        <v>incomplete data</v>
      </c>
      <c r="AR16" s="411" t="str">
        <f t="shared" ref="AR16" si="0">IF(AND(ISNUMBER(R16),ISNUMBER(R17),ISNUMBER(R18)),IF((R17+R18)&gt;=R16,"subitems as large as total",""),"incomplete data")</f>
        <v>incomplete data</v>
      </c>
    </row>
    <row r="17" spans="1:44" ht="17.399999999999999" x14ac:dyDescent="0.2">
      <c r="A17" s="397"/>
      <c r="B17" s="412" t="s">
        <v>219</v>
      </c>
      <c r="C17" s="413" t="s">
        <v>249</v>
      </c>
      <c r="D17" s="414" t="s">
        <v>85</v>
      </c>
      <c r="E17" s="415">
        <v>440320110</v>
      </c>
      <c r="F17" s="402" t="s">
        <v>287</v>
      </c>
      <c r="G17" s="416">
        <v>1964.6799999999998</v>
      </c>
      <c r="H17" s="416">
        <v>1733.8125400000001</v>
      </c>
      <c r="I17" s="417">
        <v>280.98469023315658</v>
      </c>
      <c r="J17" s="416">
        <v>1837.44</v>
      </c>
      <c r="K17" s="416">
        <v>1125.751</v>
      </c>
      <c r="L17" s="418">
        <v>231.40565942001092</v>
      </c>
      <c r="M17" s="416">
        <v>0</v>
      </c>
      <c r="N17" s="416">
        <v>0</v>
      </c>
      <c r="O17" s="418">
        <v>0</v>
      </c>
      <c r="P17" s="419">
        <v>0</v>
      </c>
      <c r="Q17" s="419">
        <v>0</v>
      </c>
      <c r="R17" s="420">
        <v>0</v>
      </c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7"/>
      <c r="AG17" s="412" t="s">
        <v>219</v>
      </c>
      <c r="AH17" s="413" t="s">
        <v>249</v>
      </c>
      <c r="AI17" s="414" t="s">
        <v>85</v>
      </c>
      <c r="AJ17" s="407" t="s">
        <v>94</v>
      </c>
      <c r="AK17" s="421"/>
      <c r="AL17" s="422"/>
      <c r="AM17" s="421"/>
      <c r="AN17" s="423"/>
      <c r="AO17" s="421"/>
      <c r="AP17" s="423"/>
      <c r="AQ17" s="421"/>
      <c r="AR17" s="424"/>
    </row>
    <row r="18" spans="1:44" ht="43.2" x14ac:dyDescent="0.2">
      <c r="A18" s="397"/>
      <c r="B18" s="425"/>
      <c r="C18" s="426" t="s">
        <v>256</v>
      </c>
      <c r="D18" s="427" t="s">
        <v>86</v>
      </c>
      <c r="E18" s="428">
        <v>440320190</v>
      </c>
      <c r="F18" s="402" t="s">
        <v>287</v>
      </c>
      <c r="G18" s="419">
        <v>648.47</v>
      </c>
      <c r="H18" s="419">
        <v>565.65899999999999</v>
      </c>
      <c r="I18" s="429">
        <v>88.727064206842243</v>
      </c>
      <c r="J18" s="419">
        <v>0</v>
      </c>
      <c r="K18" s="419">
        <v>0</v>
      </c>
      <c r="L18" s="430">
        <v>0</v>
      </c>
      <c r="M18" s="419">
        <v>0</v>
      </c>
      <c r="N18" s="419">
        <v>0</v>
      </c>
      <c r="O18" s="430">
        <v>0</v>
      </c>
      <c r="P18" s="419">
        <v>0</v>
      </c>
      <c r="Q18" s="419">
        <v>0</v>
      </c>
      <c r="R18" s="420">
        <v>0</v>
      </c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7"/>
      <c r="AG18" s="425"/>
      <c r="AH18" s="426" t="s">
        <v>256</v>
      </c>
      <c r="AI18" s="427" t="s">
        <v>86</v>
      </c>
      <c r="AJ18" s="431" t="s">
        <v>94</v>
      </c>
      <c r="AK18" s="421"/>
      <c r="AL18" s="422"/>
      <c r="AM18" s="421"/>
      <c r="AN18" s="423"/>
      <c r="AO18" s="421"/>
      <c r="AP18" s="423"/>
      <c r="AQ18" s="421"/>
      <c r="AR18" s="424"/>
    </row>
    <row r="19" spans="1:44" ht="17.399999999999999" x14ac:dyDescent="0.2">
      <c r="A19" s="397"/>
      <c r="B19" s="398" t="s">
        <v>218</v>
      </c>
      <c r="C19" s="399"/>
      <c r="D19" s="400" t="s">
        <v>235</v>
      </c>
      <c r="E19" s="401"/>
      <c r="F19" s="402"/>
      <c r="G19" s="432"/>
      <c r="H19" s="432"/>
      <c r="I19" s="433"/>
      <c r="J19" s="434"/>
      <c r="K19" s="432"/>
      <c r="L19" s="435"/>
      <c r="M19" s="434"/>
      <c r="N19" s="432"/>
      <c r="O19" s="435"/>
      <c r="P19" s="434"/>
      <c r="Q19" s="432"/>
      <c r="R19" s="436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7"/>
      <c r="AG19" s="398" t="s">
        <v>218</v>
      </c>
      <c r="AH19" s="399"/>
      <c r="AI19" s="400" t="s">
        <v>235</v>
      </c>
      <c r="AJ19" s="437" t="s">
        <v>94</v>
      </c>
      <c r="AK19" s="408" t="str">
        <f>IF(AND(ISNUMBER(G19),ISNUMBER(G20),ISNUMBER(G21)),IF((G20+G21)&gt;=G19,"subitems as large as total",""),"incomplete data")</f>
        <v>incomplete data</v>
      </c>
      <c r="AL19" s="422" t="str">
        <f>IF(AND(ISNUMBER(I19),ISNUMBER(I20),ISNUMBER(I21)),IF((I20+I21)&gt;=I19,"subitems as large as total",""),"incomplete data")</f>
        <v>incomplete data</v>
      </c>
      <c r="AM19" s="421" t="str">
        <f>IF(AND(ISNUMBER(J19),ISNUMBER(J20),ISNUMBER(J21)),IF((J20+J21)&gt;=J19,"subitems as large as total",""),"incomplete data")</f>
        <v>incomplete data</v>
      </c>
      <c r="AN19" s="423" t="str">
        <f>IF(AND(ISNUMBER(L19),ISNUMBER(L20),ISNUMBER(L21)),IF((L20+L21)&gt;=L19,"subitems as large as total",""),"incomplete data")</f>
        <v>incomplete data</v>
      </c>
      <c r="AO19" s="421" t="str">
        <f>IF(AND(ISNUMBER(M19),ISNUMBER(M20),ISNUMBER(M21)),IF((M20+M21)&gt;=M19,"subitems as large as total",""),"incomplete data")</f>
        <v>incomplete data</v>
      </c>
      <c r="AP19" s="423" t="str">
        <f>IF(AND(ISNUMBER(O19),ISNUMBER(O20),ISNUMBER(O21)),IF((O20+O21)&gt;=O19,"subitems as large as total",""),"incomplete data")</f>
        <v>incomplete data</v>
      </c>
      <c r="AQ19" s="421" t="str">
        <f>IF(AND(ISNUMBER(P19),ISNUMBER(P20),ISNUMBER(P21)),IF((P20+P21)&gt;=P19,"subitems as large as total",""),"incomplete data")</f>
        <v>incomplete data</v>
      </c>
      <c r="AR19" s="424" t="str">
        <f t="shared" ref="AR19" si="1">IF(AND(ISNUMBER(R19),ISNUMBER(R20),ISNUMBER(R21)),IF((R20+R21)&gt;=R19,"subitems as large as total",""),"incomplete data")</f>
        <v>incomplete data</v>
      </c>
    </row>
    <row r="20" spans="1:44" ht="17.399999999999999" x14ac:dyDescent="0.2">
      <c r="A20" s="397"/>
      <c r="B20" s="412" t="s">
        <v>237</v>
      </c>
      <c r="C20" s="413" t="s">
        <v>236</v>
      </c>
      <c r="D20" s="414" t="s">
        <v>85</v>
      </c>
      <c r="E20" s="415">
        <v>440320310</v>
      </c>
      <c r="F20" s="402" t="s">
        <v>287</v>
      </c>
      <c r="G20" s="419">
        <v>28173.889999999978</v>
      </c>
      <c r="H20" s="419">
        <v>19287.320459999992</v>
      </c>
      <c r="I20" s="429">
        <v>5032.6074219545735</v>
      </c>
      <c r="J20" s="419">
        <v>19894.193903966599</v>
      </c>
      <c r="K20" s="419">
        <v>12672.840000000004</v>
      </c>
      <c r="L20" s="430">
        <v>2575.2046846054027</v>
      </c>
      <c r="M20" s="419">
        <v>0</v>
      </c>
      <c r="N20" s="419">
        <v>0</v>
      </c>
      <c r="O20" s="430">
        <v>0</v>
      </c>
      <c r="P20" s="419">
        <v>0</v>
      </c>
      <c r="Q20" s="419">
        <v>0</v>
      </c>
      <c r="R20" s="420">
        <v>0</v>
      </c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7"/>
      <c r="AG20" s="412" t="s">
        <v>237</v>
      </c>
      <c r="AH20" s="413" t="s">
        <v>236</v>
      </c>
      <c r="AI20" s="414" t="s">
        <v>85</v>
      </c>
      <c r="AJ20" s="438" t="s">
        <v>94</v>
      </c>
      <c r="AK20" s="421"/>
      <c r="AL20" s="422"/>
      <c r="AM20" s="421"/>
      <c r="AN20" s="423"/>
      <c r="AO20" s="421"/>
      <c r="AP20" s="423"/>
      <c r="AQ20" s="421"/>
      <c r="AR20" s="424"/>
    </row>
    <row r="21" spans="1:44" ht="43.2" x14ac:dyDescent="0.2">
      <c r="A21" s="397"/>
      <c r="B21" s="425"/>
      <c r="C21" s="426" t="s">
        <v>257</v>
      </c>
      <c r="D21" s="427" t="s">
        <v>86</v>
      </c>
      <c r="E21" s="428">
        <v>440320390</v>
      </c>
      <c r="F21" s="402" t="s">
        <v>287</v>
      </c>
      <c r="G21" s="419">
        <v>0</v>
      </c>
      <c r="H21" s="419">
        <v>0</v>
      </c>
      <c r="I21" s="429">
        <v>0</v>
      </c>
      <c r="J21" s="419">
        <v>163.6</v>
      </c>
      <c r="K21" s="419">
        <v>122.72</v>
      </c>
      <c r="L21" s="430">
        <v>20.2864</v>
      </c>
      <c r="M21" s="419">
        <v>0</v>
      </c>
      <c r="N21" s="419">
        <v>0</v>
      </c>
      <c r="O21" s="430">
        <v>0</v>
      </c>
      <c r="P21" s="419">
        <v>0</v>
      </c>
      <c r="Q21" s="419">
        <v>0</v>
      </c>
      <c r="R21" s="420">
        <v>0</v>
      </c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7"/>
      <c r="AG21" s="425"/>
      <c r="AH21" s="426" t="s">
        <v>257</v>
      </c>
      <c r="AI21" s="427" t="s">
        <v>86</v>
      </c>
      <c r="AJ21" s="431" t="s">
        <v>94</v>
      </c>
      <c r="AK21" s="421"/>
      <c r="AL21" s="422"/>
      <c r="AM21" s="421"/>
      <c r="AN21" s="423"/>
      <c r="AO21" s="421"/>
      <c r="AP21" s="423"/>
      <c r="AQ21" s="421"/>
      <c r="AR21" s="424"/>
    </row>
    <row r="22" spans="1:44" ht="17.399999999999999" x14ac:dyDescent="0.2">
      <c r="A22" s="397"/>
      <c r="B22" s="398" t="s">
        <v>218</v>
      </c>
      <c r="C22" s="399"/>
      <c r="D22" s="400" t="s">
        <v>84</v>
      </c>
      <c r="E22" s="401"/>
      <c r="F22" s="402"/>
      <c r="G22" s="434"/>
      <c r="H22" s="434"/>
      <c r="I22" s="439"/>
      <c r="J22" s="440"/>
      <c r="K22" s="434"/>
      <c r="L22" s="441"/>
      <c r="M22" s="440"/>
      <c r="N22" s="434"/>
      <c r="O22" s="441"/>
      <c r="P22" s="440"/>
      <c r="Q22" s="434"/>
      <c r="R22" s="442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7"/>
      <c r="AG22" s="398" t="s">
        <v>218</v>
      </c>
      <c r="AH22" s="399"/>
      <c r="AI22" s="400" t="s">
        <v>84</v>
      </c>
      <c r="AJ22" s="437" t="s">
        <v>94</v>
      </c>
      <c r="AK22" s="408" t="str">
        <f>IF(AND(ISNUMBER(G22),ISNUMBER(G23),ISNUMBER(G24)),IF((G23+G24)&gt;=G22,"subitems as large as total",""),"incomplete data")</f>
        <v>incomplete data</v>
      </c>
      <c r="AL22" s="409" t="str">
        <f>IF(AND(ISNUMBER(I22),ISNUMBER(I23),ISNUMBER(I24)),IF((I23+I24)&gt;=I22,"subitems as large as total",""),"incomplete data")</f>
        <v>incomplete data</v>
      </c>
      <c r="AM22" s="408" t="str">
        <f>IF(AND(ISNUMBER(J22),ISNUMBER(J23),ISNUMBER(J24)),IF((J23+J24)&gt;=J22,"subitems as large as total",""),"incomplete data")</f>
        <v>incomplete data</v>
      </c>
      <c r="AN22" s="410" t="str">
        <f>IF(AND(ISNUMBER(L22),ISNUMBER(L23),ISNUMBER(L24)),IF((L23+L24)&gt;=L22,"subitems as large as total",""),"incomplete data")</f>
        <v>incomplete data</v>
      </c>
      <c r="AO22" s="408" t="str">
        <f>IF(AND(ISNUMBER(M22),ISNUMBER(M23),ISNUMBER(M24)),IF((M23+M24)&gt;=M22,"subitems as large as total",""),"incomplete data")</f>
        <v>incomplete data</v>
      </c>
      <c r="AP22" s="410" t="str">
        <f>IF(AND(ISNUMBER(O22),ISNUMBER(O23),ISNUMBER(O24)),IF((O23+O24)&gt;=O22,"subitems as large as total",""),"incomplete data")</f>
        <v>incomplete data</v>
      </c>
      <c r="AQ22" s="408" t="str">
        <f>IF(AND(ISNUMBER(P22),ISNUMBER(P23),ISNUMBER(P24)),IF((P23+P24)&gt;=P22,"subitems as large as total",""),"incomplete data")</f>
        <v>incomplete data</v>
      </c>
      <c r="AR22" s="411" t="str">
        <f t="shared" ref="AR22" si="2">IF(AND(ISNUMBER(R22),ISNUMBER(R23),ISNUMBER(R24)),IF((R23+R24)&gt;=R22,"subitems as large as total",""),"incomplete data")</f>
        <v>incomplete data</v>
      </c>
    </row>
    <row r="23" spans="1:44" ht="17.399999999999999" x14ac:dyDescent="0.2">
      <c r="A23" s="397"/>
      <c r="B23" s="412" t="s">
        <v>220</v>
      </c>
      <c r="C23" s="413" t="s">
        <v>239</v>
      </c>
      <c r="D23" s="414" t="s">
        <v>85</v>
      </c>
      <c r="E23" s="415">
        <v>440320910</v>
      </c>
      <c r="F23" s="402" t="s">
        <v>287</v>
      </c>
      <c r="G23" s="419">
        <v>0</v>
      </c>
      <c r="H23" s="419">
        <v>0</v>
      </c>
      <c r="I23" s="429">
        <v>0</v>
      </c>
      <c r="J23" s="419">
        <v>800.51237355584078</v>
      </c>
      <c r="K23" s="419">
        <v>509.89299999999997</v>
      </c>
      <c r="L23" s="430">
        <v>100.17634462194336</v>
      </c>
      <c r="M23" s="419">
        <v>0</v>
      </c>
      <c r="N23" s="419">
        <v>0</v>
      </c>
      <c r="O23" s="430">
        <v>0</v>
      </c>
      <c r="P23" s="419">
        <v>0</v>
      </c>
      <c r="Q23" s="419">
        <v>0</v>
      </c>
      <c r="R23" s="420">
        <v>0</v>
      </c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7"/>
      <c r="AG23" s="412" t="s">
        <v>220</v>
      </c>
      <c r="AH23" s="413" t="s">
        <v>239</v>
      </c>
      <c r="AI23" s="414" t="s">
        <v>85</v>
      </c>
      <c r="AJ23" s="438" t="s">
        <v>94</v>
      </c>
      <c r="AK23" s="421"/>
      <c r="AL23" s="422"/>
      <c r="AM23" s="421"/>
      <c r="AN23" s="423"/>
      <c r="AO23" s="421"/>
      <c r="AP23" s="423"/>
      <c r="AQ23" s="421"/>
      <c r="AR23" s="424"/>
    </row>
    <row r="24" spans="1:44" ht="43.2" x14ac:dyDescent="0.2">
      <c r="A24" s="397"/>
      <c r="B24" s="443"/>
      <c r="C24" s="426" t="s">
        <v>258</v>
      </c>
      <c r="D24" s="427" t="s">
        <v>86</v>
      </c>
      <c r="E24" s="428">
        <v>440320990</v>
      </c>
      <c r="F24" s="402" t="s">
        <v>287</v>
      </c>
      <c r="G24" s="419">
        <v>0</v>
      </c>
      <c r="H24" s="419">
        <v>0</v>
      </c>
      <c r="I24" s="429">
        <v>0</v>
      </c>
      <c r="J24" s="419">
        <v>232.11</v>
      </c>
      <c r="K24" s="419">
        <v>163.67000000000002</v>
      </c>
      <c r="L24" s="430">
        <v>29.037240000000001</v>
      </c>
      <c r="M24" s="419">
        <v>0</v>
      </c>
      <c r="N24" s="419">
        <v>0</v>
      </c>
      <c r="O24" s="430">
        <v>0</v>
      </c>
      <c r="P24" s="419">
        <v>0</v>
      </c>
      <c r="Q24" s="419">
        <v>0</v>
      </c>
      <c r="R24" s="420">
        <v>0</v>
      </c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7"/>
      <c r="AG24" s="443"/>
      <c r="AH24" s="426" t="s">
        <v>258</v>
      </c>
      <c r="AI24" s="427" t="s">
        <v>86</v>
      </c>
      <c r="AJ24" s="431" t="s">
        <v>94</v>
      </c>
      <c r="AK24" s="421"/>
      <c r="AL24" s="422"/>
      <c r="AM24" s="421"/>
      <c r="AN24" s="423"/>
      <c r="AO24" s="421"/>
      <c r="AP24" s="423"/>
      <c r="AQ24" s="421"/>
      <c r="AR24" s="424"/>
    </row>
    <row r="25" spans="1:44" ht="57.6" x14ac:dyDescent="0.2">
      <c r="A25" s="382" t="s">
        <v>55</v>
      </c>
      <c r="B25" s="444" t="s">
        <v>238</v>
      </c>
      <c r="C25" s="384"/>
      <c r="D25" s="385" t="s">
        <v>134</v>
      </c>
      <c r="E25" s="445" t="s">
        <v>288</v>
      </c>
      <c r="F25" s="387" t="s">
        <v>287</v>
      </c>
      <c r="G25" s="446">
        <v>28.52</v>
      </c>
      <c r="H25" s="446">
        <v>26.470000000000002</v>
      </c>
      <c r="I25" s="447">
        <v>5.102718705066021</v>
      </c>
      <c r="J25" s="448">
        <v>0</v>
      </c>
      <c r="K25" s="446">
        <v>0</v>
      </c>
      <c r="L25" s="449">
        <v>0</v>
      </c>
      <c r="M25" s="448">
        <v>0.52</v>
      </c>
      <c r="N25" s="446">
        <v>0.21</v>
      </c>
      <c r="O25" s="449">
        <v>0.4995654867256637</v>
      </c>
      <c r="P25" s="448">
        <v>0</v>
      </c>
      <c r="Q25" s="446">
        <v>0</v>
      </c>
      <c r="R25" s="450">
        <v>0</v>
      </c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82" t="s">
        <v>55</v>
      </c>
      <c r="AG25" s="444" t="s">
        <v>238</v>
      </c>
      <c r="AH25" s="384"/>
      <c r="AI25" s="385" t="s">
        <v>134</v>
      </c>
      <c r="AJ25" s="392" t="s">
        <v>94</v>
      </c>
      <c r="AK25" s="393" t="s">
        <v>0</v>
      </c>
      <c r="AL25" s="394" t="s">
        <v>0</v>
      </c>
      <c r="AM25" s="393" t="s">
        <v>0</v>
      </c>
      <c r="AN25" s="395" t="s">
        <v>0</v>
      </c>
      <c r="AO25" s="393" t="s">
        <v>0</v>
      </c>
      <c r="AP25" s="395" t="s">
        <v>0</v>
      </c>
      <c r="AQ25" s="393" t="s">
        <v>0</v>
      </c>
      <c r="AR25" s="396" t="s">
        <v>0</v>
      </c>
    </row>
    <row r="26" spans="1:44" ht="28.8" x14ac:dyDescent="0.2">
      <c r="A26" s="397"/>
      <c r="B26" s="451" t="s">
        <v>244</v>
      </c>
      <c r="C26" s="399"/>
      <c r="D26" s="427" t="s">
        <v>241</v>
      </c>
      <c r="E26" s="452">
        <v>440391</v>
      </c>
      <c r="F26" s="402" t="s">
        <v>287</v>
      </c>
      <c r="G26" s="434">
        <v>0</v>
      </c>
      <c r="H26" s="434">
        <v>0</v>
      </c>
      <c r="I26" s="433">
        <v>0</v>
      </c>
      <c r="J26" s="434">
        <v>0</v>
      </c>
      <c r="K26" s="434">
        <v>0</v>
      </c>
      <c r="L26" s="435">
        <v>0</v>
      </c>
      <c r="M26" s="434">
        <v>0</v>
      </c>
      <c r="N26" s="434">
        <v>0</v>
      </c>
      <c r="O26" s="435">
        <v>0</v>
      </c>
      <c r="P26" s="434">
        <v>0</v>
      </c>
      <c r="Q26" s="434">
        <v>0</v>
      </c>
      <c r="R26" s="436">
        <v>0</v>
      </c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7"/>
      <c r="AG26" s="451" t="s">
        <v>244</v>
      </c>
      <c r="AH26" s="399"/>
      <c r="AI26" s="427" t="s">
        <v>241</v>
      </c>
      <c r="AJ26" s="407" t="s">
        <v>94</v>
      </c>
      <c r="AK26" s="408"/>
      <c r="AL26" s="422"/>
      <c r="AM26" s="421"/>
      <c r="AN26" s="423"/>
      <c r="AO26" s="421"/>
      <c r="AP26" s="423"/>
      <c r="AQ26" s="421"/>
      <c r="AR26" s="424"/>
    </row>
    <row r="27" spans="1:44" ht="28.8" x14ac:dyDescent="0.2">
      <c r="A27" s="397"/>
      <c r="B27" s="453" t="s">
        <v>259</v>
      </c>
      <c r="C27" s="399"/>
      <c r="D27" s="454" t="s">
        <v>242</v>
      </c>
      <c r="E27" s="452">
        <v>440392</v>
      </c>
      <c r="F27" s="402" t="s">
        <v>287</v>
      </c>
      <c r="G27" s="440">
        <v>0</v>
      </c>
      <c r="H27" s="440">
        <v>0</v>
      </c>
      <c r="I27" s="439">
        <v>0</v>
      </c>
      <c r="J27" s="440">
        <v>0</v>
      </c>
      <c r="K27" s="440">
        <v>0</v>
      </c>
      <c r="L27" s="441">
        <v>0</v>
      </c>
      <c r="M27" s="440">
        <v>0</v>
      </c>
      <c r="N27" s="440">
        <v>0</v>
      </c>
      <c r="O27" s="441">
        <v>0</v>
      </c>
      <c r="P27" s="440">
        <v>0</v>
      </c>
      <c r="Q27" s="440">
        <v>0</v>
      </c>
      <c r="R27" s="442">
        <v>0</v>
      </c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397"/>
      <c r="AG27" s="453" t="s">
        <v>259</v>
      </c>
      <c r="AH27" s="399"/>
      <c r="AI27" s="454" t="s">
        <v>242</v>
      </c>
      <c r="AJ27" s="407" t="s">
        <v>94</v>
      </c>
      <c r="AK27" s="408"/>
      <c r="AL27" s="409"/>
      <c r="AM27" s="408"/>
      <c r="AN27" s="410"/>
      <c r="AO27" s="408"/>
      <c r="AP27" s="410"/>
      <c r="AQ27" s="408"/>
      <c r="AR27" s="411"/>
    </row>
    <row r="28" spans="1:44" ht="27.6" x14ac:dyDescent="0.2">
      <c r="A28" s="397"/>
      <c r="B28" s="453" t="s">
        <v>245</v>
      </c>
      <c r="C28" s="399"/>
      <c r="D28" s="414" t="s">
        <v>243</v>
      </c>
      <c r="E28" s="456" t="s">
        <v>289</v>
      </c>
      <c r="F28" s="402" t="s">
        <v>287</v>
      </c>
      <c r="G28" s="434">
        <v>28</v>
      </c>
      <c r="H28" s="434">
        <v>26.26</v>
      </c>
      <c r="I28" s="433">
        <v>4.6625156218504342</v>
      </c>
      <c r="J28" s="434">
        <v>0</v>
      </c>
      <c r="K28" s="434">
        <v>0</v>
      </c>
      <c r="L28" s="435">
        <v>0</v>
      </c>
      <c r="M28" s="434">
        <v>0</v>
      </c>
      <c r="N28" s="434">
        <v>0</v>
      </c>
      <c r="O28" s="435">
        <v>0</v>
      </c>
      <c r="P28" s="434">
        <v>0</v>
      </c>
      <c r="Q28" s="434">
        <v>0</v>
      </c>
      <c r="R28" s="436">
        <v>0</v>
      </c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7"/>
      <c r="AG28" s="453" t="s">
        <v>245</v>
      </c>
      <c r="AH28" s="399"/>
      <c r="AI28" s="414" t="s">
        <v>243</v>
      </c>
      <c r="AJ28" s="407" t="s">
        <v>94</v>
      </c>
      <c r="AK28" s="408" t="str">
        <f>IF(AND(ISNUMBER(G28),ISNUMBER(G29),ISNUMBER(G30)),IF((G29+G30)&gt;=G28,"subitems as large as total",""),"incomplete data")</f>
        <v/>
      </c>
      <c r="AL28" s="422" t="str">
        <f>IF(AND(ISNUMBER(I28),ISNUMBER(I29),ISNUMBER(I30)),IF((I29+I30)&gt;=I28,"subitems as large as total",""),"incomplete data")</f>
        <v/>
      </c>
      <c r="AM28" s="421" t="str">
        <f>IF(AND(ISNUMBER(J28),ISNUMBER(J29),ISNUMBER(J30)),IF((J29+J30)&gt;=J28,"subitems as large as total",""),"incomplete data")</f>
        <v>subitems as large as total</v>
      </c>
      <c r="AN28" s="423" t="str">
        <f>IF(AND(ISNUMBER(L28),ISNUMBER(L29),ISNUMBER(L30)),IF((L29+L30)&gt;=L28,"subitems as large as total",""),"incomplete data")</f>
        <v>subitems as large as total</v>
      </c>
      <c r="AO28" s="421" t="str">
        <f>IF(AND(ISNUMBER(M28),ISNUMBER(M29),ISNUMBER(M30)),IF((M29+M30)&gt;=M28,"subitems as large as total",""),"incomplete data")</f>
        <v>subitems as large as total</v>
      </c>
      <c r="AP28" s="423" t="str">
        <f>IF(AND(ISNUMBER(O28),ISNUMBER(O29),ISNUMBER(O30)),IF((O29+O30)&gt;=O28,"subitems as large as total",""),"incomplete data")</f>
        <v>subitems as large as total</v>
      </c>
      <c r="AQ28" s="421" t="str">
        <f>IF(AND(ISNUMBER(P28),ISNUMBER(P29),ISNUMBER(P30)),IF((P29+P30)&gt;=P28,"subitems as large as total",""),"incomplete data")</f>
        <v>subitems as large as total</v>
      </c>
      <c r="AR28" s="424" t="str">
        <f t="shared" ref="AR28" si="3">IF(AND(ISNUMBER(R28),ISNUMBER(R29),ISNUMBER(R30)),IF((R29+R30)&gt;=R28,"subitems as large as total",""),"incomplete data")</f>
        <v>subitems as large as total</v>
      </c>
    </row>
    <row r="29" spans="1:44" ht="27.6" x14ac:dyDescent="0.2">
      <c r="A29" s="397"/>
      <c r="B29" s="412" t="s">
        <v>230</v>
      </c>
      <c r="C29" s="457" t="s">
        <v>240</v>
      </c>
      <c r="D29" s="458" t="s">
        <v>85</v>
      </c>
      <c r="E29" s="456" t="s">
        <v>290</v>
      </c>
      <c r="F29" s="402" t="s">
        <v>287</v>
      </c>
      <c r="G29" s="419">
        <v>0</v>
      </c>
      <c r="H29" s="419">
        <v>0</v>
      </c>
      <c r="I29" s="429">
        <v>0</v>
      </c>
      <c r="J29" s="419">
        <v>0</v>
      </c>
      <c r="K29" s="419">
        <v>0</v>
      </c>
      <c r="L29" s="430">
        <v>0</v>
      </c>
      <c r="M29" s="419">
        <v>0</v>
      </c>
      <c r="N29" s="419">
        <v>0</v>
      </c>
      <c r="O29" s="430">
        <v>0</v>
      </c>
      <c r="P29" s="419">
        <v>0</v>
      </c>
      <c r="Q29" s="419">
        <v>0</v>
      </c>
      <c r="R29" s="420">
        <v>0</v>
      </c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7"/>
      <c r="AG29" s="412" t="s">
        <v>230</v>
      </c>
      <c r="AH29" s="457" t="s">
        <v>240</v>
      </c>
      <c r="AI29" s="458" t="s">
        <v>85</v>
      </c>
      <c r="AJ29" s="407" t="s">
        <v>94</v>
      </c>
      <c r="AK29" s="421"/>
      <c r="AL29" s="422"/>
      <c r="AM29" s="421"/>
      <c r="AN29" s="423"/>
      <c r="AO29" s="421"/>
      <c r="AP29" s="423"/>
      <c r="AQ29" s="421"/>
      <c r="AR29" s="424"/>
    </row>
    <row r="30" spans="1:44" ht="43.2" x14ac:dyDescent="0.2">
      <c r="A30" s="397"/>
      <c r="B30" s="443"/>
      <c r="C30" s="459" t="s">
        <v>260</v>
      </c>
      <c r="D30" s="460" t="s">
        <v>86</v>
      </c>
      <c r="E30" s="461" t="s">
        <v>291</v>
      </c>
      <c r="F30" s="402" t="s">
        <v>287</v>
      </c>
      <c r="G30" s="419">
        <v>0</v>
      </c>
      <c r="H30" s="419">
        <v>0</v>
      </c>
      <c r="I30" s="429">
        <v>0</v>
      </c>
      <c r="J30" s="419">
        <v>0</v>
      </c>
      <c r="K30" s="419">
        <v>0</v>
      </c>
      <c r="L30" s="430">
        <v>0</v>
      </c>
      <c r="M30" s="419">
        <v>0</v>
      </c>
      <c r="N30" s="419">
        <v>0</v>
      </c>
      <c r="O30" s="430">
        <v>0</v>
      </c>
      <c r="P30" s="419">
        <v>0</v>
      </c>
      <c r="Q30" s="419">
        <v>0</v>
      </c>
      <c r="R30" s="420">
        <v>0</v>
      </c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7"/>
      <c r="AG30" s="443"/>
      <c r="AH30" s="459" t="s">
        <v>260</v>
      </c>
      <c r="AI30" s="460" t="s">
        <v>86</v>
      </c>
      <c r="AJ30" s="431" t="s">
        <v>94</v>
      </c>
      <c r="AK30" s="421"/>
      <c r="AL30" s="422"/>
      <c r="AM30" s="421"/>
      <c r="AN30" s="423"/>
      <c r="AO30" s="421"/>
      <c r="AP30" s="423"/>
      <c r="AQ30" s="421"/>
      <c r="AR30" s="424"/>
    </row>
    <row r="31" spans="1:44" ht="28.8" x14ac:dyDescent="0.2">
      <c r="A31" s="397"/>
      <c r="B31" s="426" t="s">
        <v>261</v>
      </c>
      <c r="C31" s="457"/>
      <c r="D31" s="454" t="s">
        <v>246</v>
      </c>
      <c r="E31" s="452">
        <v>440399100</v>
      </c>
      <c r="F31" s="402" t="s">
        <v>287</v>
      </c>
      <c r="G31" s="462">
        <v>0</v>
      </c>
      <c r="H31" s="462">
        <v>0</v>
      </c>
      <c r="I31" s="463">
        <v>0</v>
      </c>
      <c r="J31" s="462">
        <v>0</v>
      </c>
      <c r="K31" s="462">
        <v>0</v>
      </c>
      <c r="L31" s="464">
        <v>0</v>
      </c>
      <c r="M31" s="462">
        <v>0</v>
      </c>
      <c r="N31" s="462">
        <v>0</v>
      </c>
      <c r="O31" s="464">
        <v>0</v>
      </c>
      <c r="P31" s="462">
        <v>0</v>
      </c>
      <c r="Q31" s="462">
        <v>0</v>
      </c>
      <c r="R31" s="465">
        <v>0</v>
      </c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7"/>
      <c r="AG31" s="426" t="s">
        <v>261</v>
      </c>
      <c r="AH31" s="457"/>
      <c r="AI31" s="454" t="s">
        <v>246</v>
      </c>
      <c r="AJ31" s="431" t="s">
        <v>94</v>
      </c>
      <c r="AK31" s="421"/>
      <c r="AL31" s="422"/>
      <c r="AM31" s="421"/>
      <c r="AN31" s="423"/>
      <c r="AO31" s="421"/>
      <c r="AP31" s="423"/>
      <c r="AQ31" s="421"/>
      <c r="AR31" s="424"/>
    </row>
    <row r="32" spans="1:44" ht="28.8" x14ac:dyDescent="0.2">
      <c r="A32" s="466"/>
      <c r="B32" s="467" t="s">
        <v>262</v>
      </c>
      <c r="C32" s="457"/>
      <c r="D32" s="454" t="s">
        <v>247</v>
      </c>
      <c r="E32" s="452">
        <v>440399300</v>
      </c>
      <c r="F32" s="402" t="s">
        <v>287</v>
      </c>
      <c r="G32" s="462">
        <v>0</v>
      </c>
      <c r="H32" s="462">
        <v>0</v>
      </c>
      <c r="I32" s="463">
        <v>0</v>
      </c>
      <c r="J32" s="462">
        <v>0</v>
      </c>
      <c r="K32" s="462">
        <v>0</v>
      </c>
      <c r="L32" s="464">
        <v>0</v>
      </c>
      <c r="M32" s="462">
        <v>0</v>
      </c>
      <c r="N32" s="462">
        <v>0</v>
      </c>
      <c r="O32" s="464">
        <v>0</v>
      </c>
      <c r="P32" s="462">
        <v>0</v>
      </c>
      <c r="Q32" s="462">
        <v>0</v>
      </c>
      <c r="R32" s="465">
        <v>0</v>
      </c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466"/>
      <c r="AG32" s="467" t="s">
        <v>262</v>
      </c>
      <c r="AH32" s="457"/>
      <c r="AI32" s="454" t="s">
        <v>247</v>
      </c>
      <c r="AJ32" s="431" t="s">
        <v>94</v>
      </c>
      <c r="AK32" s="421"/>
      <c r="AL32" s="422"/>
      <c r="AM32" s="421"/>
      <c r="AN32" s="423"/>
      <c r="AO32" s="421"/>
      <c r="AP32" s="423"/>
      <c r="AQ32" s="421"/>
      <c r="AR32" s="424"/>
    </row>
    <row r="33" spans="1:44" ht="28.8" x14ac:dyDescent="0.2">
      <c r="A33" s="468" t="s">
        <v>167</v>
      </c>
      <c r="B33" s="469" t="s">
        <v>215</v>
      </c>
      <c r="C33" s="470"/>
      <c r="D33" s="471" t="s">
        <v>73</v>
      </c>
      <c r="E33" s="445">
        <v>440710</v>
      </c>
      <c r="F33" s="387" t="s">
        <v>287</v>
      </c>
      <c r="G33" s="448">
        <v>48522.754896438128</v>
      </c>
      <c r="H33" s="448">
        <v>30781.133489999971</v>
      </c>
      <c r="I33" s="449">
        <v>7655.7950673814212</v>
      </c>
      <c r="J33" s="448">
        <v>33320.934013333332</v>
      </c>
      <c r="K33" s="448">
        <v>20328.02024999999</v>
      </c>
      <c r="L33" s="449">
        <v>4905.7570063564826</v>
      </c>
      <c r="M33" s="448">
        <v>177.10809497816595</v>
      </c>
      <c r="N33" s="448">
        <v>88.818999999999988</v>
      </c>
      <c r="O33" s="449">
        <v>102.56961409853662</v>
      </c>
      <c r="P33" s="448">
        <v>392.22</v>
      </c>
      <c r="Q33" s="448">
        <v>293.90653000000003</v>
      </c>
      <c r="R33" s="450">
        <v>67.721940525723795</v>
      </c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468" t="s">
        <v>167</v>
      </c>
      <c r="AG33" s="469" t="s">
        <v>215</v>
      </c>
      <c r="AH33" s="470"/>
      <c r="AI33" s="471" t="s">
        <v>73</v>
      </c>
      <c r="AJ33" s="392" t="s">
        <v>90</v>
      </c>
      <c r="AK33" s="393" t="s">
        <v>0</v>
      </c>
      <c r="AL33" s="395" t="s">
        <v>0</v>
      </c>
      <c r="AM33" s="393" t="s">
        <v>0</v>
      </c>
      <c r="AN33" s="395" t="s">
        <v>0</v>
      </c>
      <c r="AO33" s="393" t="s">
        <v>0</v>
      </c>
      <c r="AP33" s="395" t="s">
        <v>0</v>
      </c>
      <c r="AQ33" s="393" t="s">
        <v>0</v>
      </c>
      <c r="AR33" s="396" t="s">
        <v>0</v>
      </c>
    </row>
    <row r="34" spans="1:44" ht="17.399999999999999" x14ac:dyDescent="0.2">
      <c r="A34" s="397"/>
      <c r="B34" s="472" t="s">
        <v>263</v>
      </c>
      <c r="C34" s="412"/>
      <c r="D34" s="414" t="s">
        <v>225</v>
      </c>
      <c r="E34" s="452">
        <v>440710310</v>
      </c>
      <c r="F34" s="402" t="s">
        <v>287</v>
      </c>
      <c r="G34" s="434">
        <v>892.22999999999979</v>
      </c>
      <c r="H34" s="434">
        <v>571.42100000000005</v>
      </c>
      <c r="I34" s="435">
        <v>150.47478941610837</v>
      </c>
      <c r="J34" s="434">
        <v>142.07</v>
      </c>
      <c r="K34" s="434">
        <v>73.42</v>
      </c>
      <c r="L34" s="435">
        <v>35.620498554554004</v>
      </c>
      <c r="M34" s="434">
        <v>0</v>
      </c>
      <c r="N34" s="434">
        <v>0</v>
      </c>
      <c r="O34" s="435">
        <v>0</v>
      </c>
      <c r="P34" s="434">
        <v>67.44</v>
      </c>
      <c r="Q34" s="434">
        <v>31.535</v>
      </c>
      <c r="R34" s="436">
        <v>8.745099999999999</v>
      </c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7"/>
      <c r="AG34" s="472" t="s">
        <v>263</v>
      </c>
      <c r="AH34" s="412"/>
      <c r="AI34" s="414" t="s">
        <v>225</v>
      </c>
      <c r="AJ34" s="407" t="s">
        <v>90</v>
      </c>
      <c r="AK34" s="421"/>
      <c r="AL34" s="423"/>
      <c r="AM34" s="421"/>
      <c r="AN34" s="423"/>
      <c r="AO34" s="421"/>
      <c r="AP34" s="423"/>
      <c r="AQ34" s="421"/>
      <c r="AR34" s="424"/>
    </row>
    <row r="35" spans="1:44" ht="17.399999999999999" x14ac:dyDescent="0.2">
      <c r="A35" s="397"/>
      <c r="B35" s="472" t="s">
        <v>264</v>
      </c>
      <c r="C35" s="443"/>
      <c r="D35" s="414" t="s">
        <v>226</v>
      </c>
      <c r="E35" s="452">
        <v>440710330</v>
      </c>
      <c r="F35" s="402" t="s">
        <v>287</v>
      </c>
      <c r="G35" s="440">
        <v>868.32</v>
      </c>
      <c r="H35" s="440">
        <v>478.11399999999998</v>
      </c>
      <c r="I35" s="441">
        <v>208.46678502326174</v>
      </c>
      <c r="J35" s="440">
        <v>397.48</v>
      </c>
      <c r="K35" s="440">
        <v>214.28960000000001</v>
      </c>
      <c r="L35" s="441">
        <v>41.641828695727241</v>
      </c>
      <c r="M35" s="440">
        <v>115.47</v>
      </c>
      <c r="N35" s="440">
        <v>52.772999999999996</v>
      </c>
      <c r="O35" s="441">
        <v>88.705420699769121</v>
      </c>
      <c r="P35" s="440">
        <v>0</v>
      </c>
      <c r="Q35" s="440">
        <v>0</v>
      </c>
      <c r="R35" s="442">
        <v>0</v>
      </c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7"/>
      <c r="AG35" s="472" t="s">
        <v>264</v>
      </c>
      <c r="AH35" s="443"/>
      <c r="AI35" s="414" t="s">
        <v>226</v>
      </c>
      <c r="AJ35" s="431" t="s">
        <v>90</v>
      </c>
      <c r="AK35" s="408"/>
      <c r="AL35" s="410"/>
      <c r="AM35" s="408"/>
      <c r="AN35" s="410"/>
      <c r="AO35" s="408"/>
      <c r="AP35" s="410"/>
      <c r="AQ35" s="408"/>
      <c r="AR35" s="411"/>
    </row>
    <row r="36" spans="1:44" ht="72" x14ac:dyDescent="0.2">
      <c r="A36" s="382" t="s">
        <v>168</v>
      </c>
      <c r="B36" s="473" t="s">
        <v>216</v>
      </c>
      <c r="C36" s="474"/>
      <c r="D36" s="385" t="s">
        <v>74</v>
      </c>
      <c r="E36" s="445" t="s">
        <v>292</v>
      </c>
      <c r="F36" s="387" t="s">
        <v>287</v>
      </c>
      <c r="G36" s="448">
        <v>24124.947347368427</v>
      </c>
      <c r="H36" s="448">
        <v>20542.404640000008</v>
      </c>
      <c r="I36" s="449">
        <v>4407.999499999215</v>
      </c>
      <c r="J36" s="448">
        <v>23980.733964172181</v>
      </c>
      <c r="K36" s="448">
        <v>20688.969800000006</v>
      </c>
      <c r="L36" s="449">
        <v>4864.6880385379191</v>
      </c>
      <c r="M36" s="448">
        <v>101151.89351443846</v>
      </c>
      <c r="N36" s="448">
        <v>72593.803740000221</v>
      </c>
      <c r="O36" s="449">
        <v>30260.89077739638</v>
      </c>
      <c r="P36" s="448">
        <v>128825.01405032232</v>
      </c>
      <c r="Q36" s="448">
        <v>75169.849940000146</v>
      </c>
      <c r="R36" s="450">
        <v>30200.269502782379</v>
      </c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82" t="s">
        <v>168</v>
      </c>
      <c r="AG36" s="473" t="s">
        <v>216</v>
      </c>
      <c r="AH36" s="474"/>
      <c r="AI36" s="385" t="s">
        <v>74</v>
      </c>
      <c r="AJ36" s="392" t="s">
        <v>90</v>
      </c>
      <c r="AK36" s="393" t="s">
        <v>0</v>
      </c>
      <c r="AL36" s="395" t="s">
        <v>0</v>
      </c>
      <c r="AM36" s="393" t="s">
        <v>0</v>
      </c>
      <c r="AN36" s="395" t="s">
        <v>0</v>
      </c>
      <c r="AO36" s="393" t="s">
        <v>0</v>
      </c>
      <c r="AP36" s="395" t="s">
        <v>0</v>
      </c>
      <c r="AQ36" s="393" t="s">
        <v>0</v>
      </c>
      <c r="AR36" s="396" t="s">
        <v>0</v>
      </c>
    </row>
    <row r="37" spans="1:44" ht="17.399999999999999" x14ac:dyDescent="0.2">
      <c r="A37" s="397"/>
      <c r="B37" s="472" t="s">
        <v>265</v>
      </c>
      <c r="C37" s="412"/>
      <c r="D37" s="414" t="s">
        <v>221</v>
      </c>
      <c r="E37" s="452">
        <v>440791</v>
      </c>
      <c r="F37" s="402" t="s">
        <v>287</v>
      </c>
      <c r="G37" s="440">
        <v>2271.7639999999992</v>
      </c>
      <c r="H37" s="440">
        <v>736.44382000000007</v>
      </c>
      <c r="I37" s="441">
        <v>971.67618082340823</v>
      </c>
      <c r="J37" s="440">
        <v>1347.5242003926426</v>
      </c>
      <c r="K37" s="440">
        <v>760.77279999999985</v>
      </c>
      <c r="L37" s="441">
        <v>999.7783876690446</v>
      </c>
      <c r="M37" s="440">
        <v>787.20000000000016</v>
      </c>
      <c r="N37" s="440">
        <v>548.58600000000013</v>
      </c>
      <c r="O37" s="441">
        <v>744.12801814025306</v>
      </c>
      <c r="P37" s="440">
        <v>778.92000000000007</v>
      </c>
      <c r="Q37" s="440">
        <v>541.346</v>
      </c>
      <c r="R37" s="442">
        <v>711.72556385416306</v>
      </c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7"/>
      <c r="AG37" s="472" t="s">
        <v>265</v>
      </c>
      <c r="AH37" s="412"/>
      <c r="AI37" s="414" t="s">
        <v>221</v>
      </c>
      <c r="AJ37" s="407" t="s">
        <v>90</v>
      </c>
      <c r="AK37" s="408"/>
      <c r="AL37" s="410"/>
      <c r="AM37" s="408"/>
      <c r="AN37" s="410"/>
      <c r="AO37" s="408"/>
      <c r="AP37" s="410"/>
      <c r="AQ37" s="408"/>
      <c r="AR37" s="411"/>
    </row>
    <row r="38" spans="1:44" ht="17.399999999999999" x14ac:dyDescent="0.2">
      <c r="A38" s="397"/>
      <c r="B38" s="472" t="s">
        <v>266</v>
      </c>
      <c r="C38" s="412"/>
      <c r="D38" s="414" t="s">
        <v>222</v>
      </c>
      <c r="E38" s="452">
        <v>440792</v>
      </c>
      <c r="F38" s="402" t="s">
        <v>287</v>
      </c>
      <c r="G38" s="440">
        <v>19913.473347368432</v>
      </c>
      <c r="H38" s="440">
        <v>18358.109160000007</v>
      </c>
      <c r="I38" s="441">
        <v>2658.5176992351267</v>
      </c>
      <c r="J38" s="440">
        <v>17803.979763779538</v>
      </c>
      <c r="K38" s="440">
        <v>16028.918000000005</v>
      </c>
      <c r="L38" s="441">
        <v>2153.8793565879041</v>
      </c>
      <c r="M38" s="440">
        <v>95403.300647058786</v>
      </c>
      <c r="N38" s="440">
        <v>68319.079820000232</v>
      </c>
      <c r="O38" s="441">
        <v>24478.97883820425</v>
      </c>
      <c r="P38" s="440">
        <v>110494.26405032232</v>
      </c>
      <c r="Q38" s="440">
        <v>69775.395340000134</v>
      </c>
      <c r="R38" s="442">
        <v>22143.511530029868</v>
      </c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7"/>
      <c r="AG38" s="472" t="s">
        <v>266</v>
      </c>
      <c r="AH38" s="412"/>
      <c r="AI38" s="414" t="s">
        <v>222</v>
      </c>
      <c r="AJ38" s="407" t="s">
        <v>90</v>
      </c>
      <c r="AK38" s="408"/>
      <c r="AL38" s="410"/>
      <c r="AM38" s="408"/>
      <c r="AN38" s="410"/>
      <c r="AO38" s="408"/>
      <c r="AP38" s="410"/>
      <c r="AQ38" s="408"/>
      <c r="AR38" s="411"/>
    </row>
    <row r="39" spans="1:44" ht="17.399999999999999" x14ac:dyDescent="0.2">
      <c r="A39" s="397"/>
      <c r="B39" s="472" t="s">
        <v>267</v>
      </c>
      <c r="C39" s="412"/>
      <c r="D39" s="414" t="s">
        <v>227</v>
      </c>
      <c r="E39" s="452">
        <v>440793</v>
      </c>
      <c r="F39" s="402" t="s">
        <v>280</v>
      </c>
      <c r="G39" s="440">
        <v>0</v>
      </c>
      <c r="H39" s="440">
        <v>0</v>
      </c>
      <c r="I39" s="441">
        <v>0</v>
      </c>
      <c r="J39" s="440">
        <v>0</v>
      </c>
      <c r="K39" s="440">
        <v>0</v>
      </c>
      <c r="L39" s="441">
        <v>0</v>
      </c>
      <c r="M39" s="440">
        <v>0</v>
      </c>
      <c r="N39" s="440">
        <v>0</v>
      </c>
      <c r="O39" s="441">
        <v>0</v>
      </c>
      <c r="P39" s="440">
        <v>0</v>
      </c>
      <c r="Q39" s="440">
        <v>0</v>
      </c>
      <c r="R39" s="442">
        <v>0</v>
      </c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7"/>
      <c r="AG39" s="472" t="s">
        <v>267</v>
      </c>
      <c r="AH39" s="412"/>
      <c r="AI39" s="414" t="s">
        <v>227</v>
      </c>
      <c r="AJ39" s="407" t="s">
        <v>90</v>
      </c>
      <c r="AK39" s="408"/>
      <c r="AL39" s="410"/>
      <c r="AM39" s="408"/>
      <c r="AN39" s="410"/>
      <c r="AO39" s="408"/>
      <c r="AP39" s="410"/>
      <c r="AQ39" s="408"/>
      <c r="AR39" s="411"/>
    </row>
    <row r="40" spans="1:44" ht="17.399999999999999" x14ac:dyDescent="0.2">
      <c r="A40" s="397"/>
      <c r="B40" s="472" t="s">
        <v>268</v>
      </c>
      <c r="C40" s="412"/>
      <c r="D40" s="414" t="s">
        <v>228</v>
      </c>
      <c r="E40" s="452">
        <v>440794</v>
      </c>
      <c r="F40" s="402" t="s">
        <v>280</v>
      </c>
      <c r="G40" s="440">
        <v>0</v>
      </c>
      <c r="H40" s="440">
        <v>0</v>
      </c>
      <c r="I40" s="441">
        <v>0</v>
      </c>
      <c r="J40" s="440">
        <v>0</v>
      </c>
      <c r="K40" s="440">
        <v>0</v>
      </c>
      <c r="L40" s="441">
        <v>0</v>
      </c>
      <c r="M40" s="440">
        <v>0</v>
      </c>
      <c r="N40" s="440">
        <v>0</v>
      </c>
      <c r="O40" s="441">
        <v>0</v>
      </c>
      <c r="P40" s="440">
        <v>0</v>
      </c>
      <c r="Q40" s="440">
        <v>0</v>
      </c>
      <c r="R40" s="442">
        <v>0</v>
      </c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7"/>
      <c r="AG40" s="472" t="s">
        <v>268</v>
      </c>
      <c r="AH40" s="412"/>
      <c r="AI40" s="414" t="s">
        <v>228</v>
      </c>
      <c r="AJ40" s="407" t="s">
        <v>90</v>
      </c>
      <c r="AK40" s="408"/>
      <c r="AL40" s="410"/>
      <c r="AM40" s="408"/>
      <c r="AN40" s="410"/>
      <c r="AO40" s="408"/>
      <c r="AP40" s="410"/>
      <c r="AQ40" s="408"/>
      <c r="AR40" s="411"/>
    </row>
    <row r="41" spans="1:44" ht="17.399999999999999" x14ac:dyDescent="0.2">
      <c r="A41" s="397"/>
      <c r="B41" s="472" t="s">
        <v>269</v>
      </c>
      <c r="C41" s="412"/>
      <c r="D41" s="414" t="s">
        <v>229</v>
      </c>
      <c r="E41" s="452">
        <v>440795</v>
      </c>
      <c r="F41" s="402" t="s">
        <v>280</v>
      </c>
      <c r="G41" s="440">
        <v>0</v>
      </c>
      <c r="H41" s="440">
        <v>44.911999999999999</v>
      </c>
      <c r="I41" s="441">
        <v>47.8215</v>
      </c>
      <c r="J41" s="440">
        <v>0</v>
      </c>
      <c r="K41" s="440">
        <v>0</v>
      </c>
      <c r="L41" s="441">
        <v>0</v>
      </c>
      <c r="M41" s="440">
        <v>0</v>
      </c>
      <c r="N41" s="440">
        <v>44.911999999999999</v>
      </c>
      <c r="O41" s="441">
        <v>49.734360000000002</v>
      </c>
      <c r="P41" s="440">
        <v>0</v>
      </c>
      <c r="Q41" s="440">
        <v>0</v>
      </c>
      <c r="R41" s="442">
        <v>0</v>
      </c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7"/>
      <c r="AG41" s="472" t="s">
        <v>269</v>
      </c>
      <c r="AH41" s="412"/>
      <c r="AI41" s="414" t="s">
        <v>229</v>
      </c>
      <c r="AJ41" s="407" t="s">
        <v>90</v>
      </c>
      <c r="AK41" s="408"/>
      <c r="AL41" s="410"/>
      <c r="AM41" s="408"/>
      <c r="AN41" s="410"/>
      <c r="AO41" s="408"/>
      <c r="AP41" s="410"/>
      <c r="AQ41" s="408"/>
      <c r="AR41" s="411"/>
    </row>
    <row r="42" spans="1:44" ht="17.399999999999999" x14ac:dyDescent="0.2">
      <c r="A42" s="397"/>
      <c r="B42" s="472" t="s">
        <v>270</v>
      </c>
      <c r="C42" s="412"/>
      <c r="D42" s="475" t="s">
        <v>224</v>
      </c>
      <c r="E42" s="452">
        <v>440799910</v>
      </c>
      <c r="F42" s="402" t="s">
        <v>287</v>
      </c>
      <c r="G42" s="440">
        <v>0</v>
      </c>
      <c r="H42" s="434">
        <v>0</v>
      </c>
      <c r="I42" s="435">
        <v>0</v>
      </c>
      <c r="J42" s="434">
        <v>95.97999999999999</v>
      </c>
      <c r="K42" s="434">
        <v>73</v>
      </c>
      <c r="L42" s="435">
        <v>14.09038619136296</v>
      </c>
      <c r="M42" s="434">
        <v>0</v>
      </c>
      <c r="N42" s="434">
        <v>0</v>
      </c>
      <c r="O42" s="435">
        <v>0</v>
      </c>
      <c r="P42" s="434">
        <v>0</v>
      </c>
      <c r="Q42" s="434">
        <v>0</v>
      </c>
      <c r="R42" s="436">
        <v>0</v>
      </c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7"/>
      <c r="AG42" s="472" t="s">
        <v>270</v>
      </c>
      <c r="AH42" s="412"/>
      <c r="AI42" s="475" t="s">
        <v>224</v>
      </c>
      <c r="AJ42" s="407" t="s">
        <v>90</v>
      </c>
      <c r="AK42" s="421"/>
      <c r="AL42" s="423"/>
      <c r="AM42" s="421"/>
      <c r="AN42" s="423"/>
      <c r="AO42" s="421"/>
      <c r="AP42" s="423"/>
      <c r="AQ42" s="421"/>
      <c r="AR42" s="424"/>
    </row>
    <row r="43" spans="1:44" ht="18" thickBot="1" x14ac:dyDescent="0.25">
      <c r="A43" s="476"/>
      <c r="B43" s="477" t="s">
        <v>271</v>
      </c>
      <c r="C43" s="478"/>
      <c r="D43" s="479" t="s">
        <v>223</v>
      </c>
      <c r="E43" s="480">
        <v>440799</v>
      </c>
      <c r="F43" s="481" t="s">
        <v>287</v>
      </c>
      <c r="G43" s="482">
        <v>1820.5599999999995</v>
      </c>
      <c r="H43" s="482">
        <v>1355.9896600000002</v>
      </c>
      <c r="I43" s="483">
        <v>696.05944245611113</v>
      </c>
      <c r="J43" s="482">
        <v>4664.4799999999996</v>
      </c>
      <c r="K43" s="482">
        <v>3766.4160000000006</v>
      </c>
      <c r="L43" s="483">
        <v>1675.4785617343114</v>
      </c>
      <c r="M43" s="482">
        <v>4842.9928673796803</v>
      </c>
      <c r="N43" s="482">
        <v>3636.6759199999974</v>
      </c>
      <c r="O43" s="483">
        <v>4955.95477298077</v>
      </c>
      <c r="P43" s="482">
        <v>17428.979999999996</v>
      </c>
      <c r="Q43" s="482">
        <v>4761.763600000002</v>
      </c>
      <c r="R43" s="484">
        <v>7326.6749148027538</v>
      </c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476"/>
      <c r="AG43" s="477" t="s">
        <v>271</v>
      </c>
      <c r="AH43" s="478"/>
      <c r="AI43" s="479" t="s">
        <v>223</v>
      </c>
      <c r="AJ43" s="485" t="s">
        <v>90</v>
      </c>
      <c r="AK43" s="486"/>
      <c r="AL43" s="487"/>
      <c r="AM43" s="486"/>
      <c r="AN43" s="487"/>
      <c r="AO43" s="486"/>
      <c r="AP43" s="487"/>
      <c r="AQ43" s="486"/>
      <c r="AR43" s="488"/>
    </row>
    <row r="44" spans="1:44" ht="18.75" customHeight="1" x14ac:dyDescent="0.3">
      <c r="A44" s="489" t="s">
        <v>87</v>
      </c>
      <c r="B44" s="489"/>
      <c r="C44" s="489"/>
      <c r="D44" s="490"/>
      <c r="E44" s="490"/>
      <c r="F44" s="490"/>
      <c r="G44" s="491"/>
      <c r="H44" s="491"/>
      <c r="I44" s="491"/>
      <c r="J44" s="491"/>
      <c r="K44" s="491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</row>
    <row r="45" spans="1:44" ht="18" customHeight="1" x14ac:dyDescent="0.3">
      <c r="A45" s="492" t="s">
        <v>272</v>
      </c>
      <c r="B45" s="492"/>
      <c r="C45" s="492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</row>
    <row r="46" spans="1:44" ht="15.6" x14ac:dyDescent="0.3">
      <c r="A46" s="492" t="s">
        <v>88</v>
      </c>
      <c r="B46" s="492"/>
      <c r="C46" s="492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</row>
    <row r="47" spans="1:44" ht="20.25" customHeight="1" x14ac:dyDescent="0.3">
      <c r="A47" s="493" t="s">
        <v>95</v>
      </c>
      <c r="B47" s="492"/>
      <c r="C47" s="492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</row>
    <row r="48" spans="1:44" ht="15.6" x14ac:dyDescent="0.3">
      <c r="A48" s="492"/>
      <c r="B48" s="492"/>
      <c r="C48" s="492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</row>
    <row r="49" spans="1:44" ht="15.6" x14ac:dyDescent="0.3">
      <c r="A49" s="492"/>
      <c r="B49" s="492"/>
      <c r="C49" s="492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</row>
  </sheetData>
  <mergeCells count="24">
    <mergeCell ref="AK12:AN12"/>
    <mergeCell ref="AO12:AR12"/>
    <mergeCell ref="G13:I13"/>
    <mergeCell ref="J13:L13"/>
    <mergeCell ref="M13:O13"/>
    <mergeCell ref="P13:R13"/>
    <mergeCell ref="AK13:AL13"/>
    <mergeCell ref="AM13:AN13"/>
    <mergeCell ref="AO13:AP13"/>
    <mergeCell ref="AQ13:AR13"/>
    <mergeCell ref="D8:I8"/>
    <mergeCell ref="D9:I9"/>
    <mergeCell ref="J9:R9"/>
    <mergeCell ref="E10:F10"/>
    <mergeCell ref="G12:L12"/>
    <mergeCell ref="M12:R12"/>
    <mergeCell ref="D7:I7"/>
    <mergeCell ref="L7:M7"/>
    <mergeCell ref="P7:R7"/>
    <mergeCell ref="L2:M2"/>
    <mergeCell ref="P2:R2"/>
    <mergeCell ref="J4:R4"/>
    <mergeCell ref="D5:I6"/>
    <mergeCell ref="J6:R6"/>
  </mergeCells>
  <printOptions horizontalCentered="1" verticalCentered="1"/>
  <pageMargins left="0.39370078740157483" right="0.19685039370078741" top="0.39370078740157483" bottom="0.19685039370078741" header="0.11811023622047245" footer="0"/>
  <pageSetup paperSize="9" scale="43" orientation="landscape" horizontalDpi="300" verticalDpi="300" r:id="rId1"/>
  <headerFooter alignWithMargins="0"/>
  <colBreaks count="1" manualBreakCount="1">
    <brk id="1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3" ma:contentTypeDescription="Create a new document." ma:contentTypeScope="" ma:versionID="ac8be5ce64156f72bdf8b4ac74629ff8">
  <xsd:schema xmlns:xsd="http://www.w3.org/2001/XMLSchema" xmlns:xs="http://www.w3.org/2001/XMLSchema" xmlns:p="http://schemas.microsoft.com/office/2006/metadata/properties" xmlns:ns2="247b320a-10fd-4c85-93bc-332cc366a8d9" xmlns:ns3="66073966-ae8e-4b5b-b7e0-a4f858c07b7b" targetNamespace="http://schemas.microsoft.com/office/2006/metadata/properties" ma:root="true" ma:fieldsID="19191d68eb62796bc12214b33be89419" ns2:_="" ns3:_="">
    <xsd:import namespace="247b320a-10fd-4c85-93bc-332cc366a8d9"/>
    <xsd:import namespace="66073966-ae8e-4b5b-b7e0-a4f858c07b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787C79-F741-4A30-AD23-08A7676F32F4}">
  <ds:schemaRefs>
    <ds:schemaRef ds:uri="8c2680b1-8717-4e17-af8a-c3c5948a3503"/>
    <ds:schemaRef ds:uri="http://purl.org/dc/dcmitype/"/>
    <ds:schemaRef ds:uri="http://schemas.microsoft.com/office/infopath/2007/PartnerControls"/>
    <ds:schemaRef ds:uri="3c9ac98d-36e3-464e-9a3d-571690e2b8c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F77F23-FBA4-428F-894A-FEC83FBBD6E7}"/>
</file>

<file path=customXml/itemProps3.xml><?xml version="1.0" encoding="utf-8"?>
<ds:datastoreItem xmlns:ds="http://schemas.openxmlformats.org/officeDocument/2006/customXml" ds:itemID="{1E828D1C-8E31-4550-9EFC-187303720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JQ1|Primary Products|Produce</vt:lpstr>
      <vt:lpstr>JQ2 | Primary Products | Trade</vt:lpstr>
      <vt:lpstr>JQ3 | Secondary Products| Trade</vt:lpstr>
      <vt:lpstr>ECE-EU | Species | Trade</vt:lpstr>
      <vt:lpstr>'ECE-EU | Species | Trade'!Print_Area</vt:lpstr>
      <vt:lpstr>'JQ1|Primary Products|Produce'!Print_Area</vt:lpstr>
      <vt:lpstr>'JQ2 | Primary Products | Trade'!Print_Area</vt:lpstr>
      <vt:lpstr>'JQ3 | Secondary Products| Trade'!Print_Area</vt:lpstr>
      <vt:lpstr>'JQ1|Primary Products|Produce'!Print_Titles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anonymous peer</cp:lastModifiedBy>
  <cp:lastPrinted>2020-05-25T12:47:15Z</cp:lastPrinted>
  <dcterms:created xsi:type="dcterms:W3CDTF">1998-09-16T16:39:33Z</dcterms:created>
  <dcterms:modified xsi:type="dcterms:W3CDTF">2021-05-04T00:12:02Z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</Properties>
</file>