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65" yWindow="90" windowWidth="18525" windowHeight="10425" tabRatio="787" activeTab="0"/>
  </bookViews>
  <sheets>
    <sheet name="Manual" sheetId="1" r:id="rId1"/>
    <sheet name="JQ1-Production" sheetId="2" r:id="rId2"/>
    <sheet name="JQ2-Trade" sheetId="3" r:id="rId3"/>
    <sheet name="JQ3-Trade" sheetId="4" r:id="rId4"/>
    <sheet name="ECE-EU Species" sheetId="5" r:id="rId5"/>
    <sheet name="ITTO1-Estimates" sheetId="6" r:id="rId6"/>
    <sheet name="ITTO2-Species" sheetId="7" r:id="rId7"/>
    <sheet name="ITTO3-Miscellaneous" sheetId="8" r:id="rId8"/>
    <sheet name="JQ1-Cross-Ref" sheetId="9" r:id="rId9"/>
    <sheet name="JQ2-Cross-Ref (1)" sheetId="10" r:id="rId10"/>
    <sheet name="JQ3-Cross-Ref (1)" sheetId="11" r:id="rId11"/>
    <sheet name="Notes" sheetId="12" state="hidden" r:id="rId12"/>
    <sheet name="Validation" sheetId="13" state="hidden" r:id="rId13"/>
    <sheet name="Upload" sheetId="14" state="hidden" r:id="rId14"/>
    <sheet name="JQ2,JQ3-Cross-Ref (2)" sheetId="15" r:id="rId15"/>
    <sheet name="conversion factors" sheetId="16" r:id="rId16"/>
  </sheets>
  <externalReferences>
    <externalReference r:id="rId19"/>
  </externalReferences>
  <definedNames>
    <definedName name="_xlnm._FilterDatabase" localSheetId="14" hidden="1">'JQ2,JQ3-Cross-Ref (2)'!$A$1:$D$1</definedName>
    <definedName name="OLE_LINK3" localSheetId="0">'Manual'!$A$203</definedName>
    <definedName name="_xlnm.Print_Area" localSheetId="4">'ECE-EU Species'!$A$2:$AM$51</definedName>
    <definedName name="_xlnm.Print_Area" localSheetId="5">'ITTO1-Estimates'!$A$1:$H$34</definedName>
    <definedName name="_xlnm.Print_Area" localSheetId="6">'ITTO2-Species'!$A$1:$L$58</definedName>
    <definedName name="_xlnm.Print_Area" localSheetId="7">'ITTO3-Miscellaneous'!$A$1:$N$50</definedName>
    <definedName name="_xlnm.Print_Area" localSheetId="8">'JQ1-Cross-Ref'!$A$1:$D$90</definedName>
    <definedName name="_xlnm.Print_Area" localSheetId="1">'JQ1-Production'!$A$1:$AE$84</definedName>
    <definedName name="_xlnm.Print_Area" localSheetId="2">'JQ2-Trade'!$A$2:$AQ$69</definedName>
    <definedName name="_xlnm.Print_Area" localSheetId="3">'JQ3-Trade'!$A$2:$AF$37</definedName>
    <definedName name="_xlnm.Print_Titles" localSheetId="8">'JQ1-Cross-Ref'!$1:$13</definedName>
    <definedName name="_xlnm.Print_Titles" localSheetId="1">'JQ1-Production'!$1:$11</definedName>
    <definedName name="_xlnm.Print_Titles" localSheetId="9">'JQ2-Cross-Ref (1)'!$1:$13</definedName>
    <definedName name="Z_E59B5840_EF58_11D3_B672_B1E0953C1B26_.wvu.PrintArea" localSheetId="1" hidden="1">'JQ1-Production'!$A$1:$E$83</definedName>
    <definedName name="Z_E59B5840_EF58_11D3_B672_B1E0953C1B26_.wvu.PrintArea" localSheetId="2" hidden="1">'JQ2-Trade'!$A$2:$K$69</definedName>
    <definedName name="Z_E59B5840_EF58_11D3_B672_B1E0953C1B26_.wvu.PrintTitles" localSheetId="1" hidden="1">'JQ1-Production'!$1:$11</definedName>
    <definedName name="Z_E59B5840_EF58_11D3_B672_B1E0953C1B26_.wvu.Rows" localSheetId="1" hidden="1">'JQ1-Production'!#REF!</definedName>
  </definedNames>
  <calcPr fullCalcOnLoad="1"/>
</workbook>
</file>

<file path=xl/comments16.xml><?xml version="1.0" encoding="utf-8"?>
<comments xmlns="http://schemas.openxmlformats.org/spreadsheetml/2006/main">
  <authors>
    <author>Alex McCusker</author>
  </authors>
  <commentList>
    <comment ref="E65" authorId="0">
      <text>
        <r>
          <rPr>
            <b/>
            <sz val="8"/>
            <rFont val="Tahoma"/>
            <family val="2"/>
          </rPr>
          <t>Alex McCusker:</t>
        </r>
        <r>
          <rPr>
            <sz val="8"/>
            <rFont val="Tahoma"/>
            <family val="2"/>
          </rPr>
          <t xml:space="preserve">
0.003 per Conversion Factors Study</t>
        </r>
      </text>
    </comment>
  </commentList>
</comments>
</file>

<file path=xl/sharedStrings.xml><?xml version="1.0" encoding="utf-8"?>
<sst xmlns="http://schemas.openxmlformats.org/spreadsheetml/2006/main" count="4992" uniqueCount="896">
  <si>
    <t xml:space="preserve"> </t>
  </si>
  <si>
    <t xml:space="preserve"> Quantity</t>
  </si>
  <si>
    <t>641.1</t>
  </si>
  <si>
    <t>=UDK=$</t>
  </si>
  <si>
    <t>$+1Titan12iso-P</t>
  </si>
  <si>
    <t>$1</t>
  </si>
  <si>
    <t>I M P O R T</t>
  </si>
  <si>
    <t>Coniferous</t>
  </si>
  <si>
    <t>Non-Coniferous</t>
  </si>
  <si>
    <t>E X P O R T</t>
  </si>
  <si>
    <t>FOREST SECTOR QUESTIONNAIRE</t>
  </si>
  <si>
    <t>Code</t>
  </si>
  <si>
    <t>Quantity</t>
  </si>
  <si>
    <t>SITC Rev.3</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</si>
  <si>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</si>
  <si>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</si>
  <si>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</si>
  <si>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</si>
  <si>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</si>
  <si>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</si>
  <si>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</si>
  <si>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</si>
  <si>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</si>
  <si>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</si>
  <si>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</si>
  <si>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</si>
  <si>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</si>
  <si>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</si>
  <si>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</si>
  <si>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</si>
  <si>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</si>
  <si>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</si>
  <si>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</si>
  <si>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</si>
  <si>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</si>
  <si>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</si>
  <si>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</si>
  <si>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</si>
  <si>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</si>
  <si>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</si>
  <si>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</si>
  <si>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</si>
  <si>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</si>
  <si>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</si>
  <si>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</si>
  <si>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</si>
  <si>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</si>
  <si>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634.3 634.4</t>
  </si>
  <si>
    <t>634.39 634.49</t>
  </si>
  <si>
    <t>634.31 634.41</t>
  </si>
  <si>
    <t>634.22 634.23</t>
  </si>
  <si>
    <t>Notes:</t>
  </si>
  <si>
    <t>Removals and Production</t>
  </si>
  <si>
    <t>JQ1</t>
  </si>
  <si>
    <t>OTHER INDUSTRIAL ROUNDWOOD</t>
  </si>
  <si>
    <t>WOOD FUEL, INCLUDING WOOD FOR CHARCOAL</t>
  </si>
  <si>
    <t>WOOD CHARCOAL</t>
  </si>
  <si>
    <t xml:space="preserve">SAWNWOOD </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</si>
  <si>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</si>
  <si>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</si>
  <si>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</si>
  <si>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</si>
  <si>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</si>
  <si>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</si>
  <si>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</si>
  <si>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</si>
  <si>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</si>
  <si>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</si>
  <si>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</si>
  <si>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</si>
  <si>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</si>
  <si>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</si>
  <si>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</si>
  <si>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6.3.1</t>
  </si>
  <si>
    <t>RECOVERED FIBRE PULP</t>
  </si>
  <si>
    <t>Trade</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</si>
  <si>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</si>
  <si>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</si>
  <si>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</si>
  <si>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</si>
  <si>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</si>
  <si>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</si>
  <si>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</si>
  <si>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</si>
  <si>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</si>
  <si>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</si>
  <si>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</si>
  <si>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</si>
  <si>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</si>
  <si>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</si>
  <si>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</si>
  <si>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</si>
  <si>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</si>
  <si>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</si>
  <si>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</si>
  <si>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</si>
  <si>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</si>
  <si>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</si>
  <si>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</si>
  <si>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</si>
  <si>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WOOD CHIPS AND PARTICLES</t>
  </si>
  <si>
    <t>FAOSTAT</t>
  </si>
  <si>
    <t>of which:Other</t>
  </si>
  <si>
    <t>Production</t>
  </si>
  <si>
    <t>JQ2 (Supp. 1)</t>
  </si>
  <si>
    <t>641.29</t>
  </si>
  <si>
    <t xml:space="preserve">641.21/22/23/25/26/27  </t>
  </si>
  <si>
    <t>641.63</t>
  </si>
  <si>
    <t>Plywood</t>
  </si>
  <si>
    <t>1000 mt</t>
  </si>
  <si>
    <t>Country:</t>
  </si>
  <si>
    <t>ITTO1</t>
  </si>
  <si>
    <t>Imports</t>
  </si>
  <si>
    <t>Exports</t>
  </si>
  <si>
    <t xml:space="preserve">Country:                                                               </t>
  </si>
  <si>
    <t>ITTO2</t>
  </si>
  <si>
    <t>Trade in Tropical Species</t>
  </si>
  <si>
    <t>Classifications</t>
  </si>
  <si>
    <t>ITTO3</t>
  </si>
  <si>
    <t>Miscellaneous Items</t>
  </si>
  <si>
    <t xml:space="preserve">Telephone:  </t>
  </si>
  <si>
    <t>(use additional paper if necessary)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</si>
  <si>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</si>
  <si>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</si>
  <si>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the extent of foreign involvement in your timber sector (e.g. number and nationalities of concessionaires/mill (joint) owners, area of forest allocated, scale of investment, etc.).</t>
  </si>
  <si>
    <t>11.1</t>
  </si>
  <si>
    <t>11.1.C</t>
  </si>
  <si>
    <t>of which: Tropical</t>
  </si>
  <si>
    <t>11.2</t>
  </si>
  <si>
    <t>11.3</t>
  </si>
  <si>
    <t>11.4</t>
  </si>
  <si>
    <t>11.5</t>
  </si>
  <si>
    <t>248.3</t>
  </si>
  <si>
    <t>248.5</t>
  </si>
  <si>
    <t>635.31/32/33/39</t>
  </si>
  <si>
    <t>811.00</t>
  </si>
  <si>
    <t>641.91/92</t>
  </si>
  <si>
    <t>642.42</t>
  </si>
  <si>
    <t>642.43/94/95</t>
  </si>
  <si>
    <t>642.11/12/13/14/15/16</t>
  </si>
  <si>
    <t>642.48</t>
  </si>
  <si>
    <t>642.45</t>
  </si>
  <si>
    <t>Non-coniferous</t>
  </si>
  <si>
    <t>5.NC.T</t>
  </si>
  <si>
    <t>6.1.NC.T</t>
  </si>
  <si>
    <t>6.2.NC.T</t>
  </si>
  <si>
    <t>OTHER PAPER AND PAPERBOARD N.E.S.</t>
  </si>
  <si>
    <t>1.2.NC.T</t>
  </si>
  <si>
    <t>Value</t>
  </si>
  <si>
    <t>Secondary Processed Wood and Paper Products</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</si>
  <si>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</si>
  <si>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</si>
  <si>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</si>
  <si>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</si>
  <si>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</si>
  <si>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</si>
  <si>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</si>
  <si>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245.01 247.4 247.5</t>
  </si>
  <si>
    <t>247.4 247.5</t>
  </si>
  <si>
    <t xml:space="preserve">  </t>
  </si>
  <si>
    <t>if not 0, please verify !!!</t>
  </si>
  <si>
    <t>Derived data</t>
  </si>
  <si>
    <t>Printing + Writing Paper</t>
  </si>
  <si>
    <t>Other Paper +Paperboard</t>
  </si>
  <si>
    <t>Other Paper + Paperboard</t>
  </si>
  <si>
    <t xml:space="preserve">_______________  </t>
  </si>
  <si>
    <t xml:space="preserve">_____________________  </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</si>
  <si>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</si>
  <si>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</si>
  <si>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</si>
  <si>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</si>
  <si>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</si>
  <si>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</si>
  <si>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</si>
  <si>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</si>
  <si>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</si>
  <si>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</si>
  <si>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12.6.1</t>
  </si>
  <si>
    <t>12.6.2</t>
  </si>
  <si>
    <t>12.6.3</t>
  </si>
  <si>
    <t xml:space="preserve">                                                                                                                                                                                                                                                               </t>
  </si>
  <si>
    <t>Current import tariff</t>
  </si>
  <si>
    <t>Logs</t>
  </si>
  <si>
    <t>Tropical:</t>
  </si>
  <si>
    <t>Sawn</t>
  </si>
  <si>
    <t>Veneer</t>
  </si>
  <si>
    <t>Non-Tropical:</t>
  </si>
  <si>
    <t>Comments (if any):</t>
  </si>
  <si>
    <t>Please indicate any trends or changes expected in the species composition of your trade.  How important are lesser-used tropical timber species and/or minor tropical forest products?</t>
  </si>
  <si>
    <t>821.51/53/55/59</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</si>
  <si>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</si>
  <si>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Apparent Consumption</t>
  </si>
  <si>
    <t>if negative, please check !!!</t>
  </si>
  <si>
    <t>NA</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</si>
  <si>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5, Veneer = JQ code 6.1, and Plywood = JQ code 6.2)</t>
  </si>
  <si>
    <t>Please indicate the current extent of forest plantations in your country (ha), annual establishment rate (ha/yr) and proportion of industrial roundwood production from plantations.</t>
  </si>
  <si>
    <r>
      <t>Specify Currency and Unit of Value</t>
    </r>
    <r>
      <rPr>
        <b/>
        <sz val="10"/>
        <color indexed="10"/>
        <rFont val="Univers"/>
        <family val="2"/>
      </rPr>
      <t xml:space="preserve"> (e.g.:1000 US $)</t>
    </r>
    <r>
      <rPr>
        <b/>
        <sz val="16"/>
        <color indexed="10"/>
        <rFont val="Univers"/>
        <family val="2"/>
      </rPr>
      <t>:</t>
    </r>
  </si>
  <si>
    <t xml:space="preserve">Sawnwood, Tropical </t>
  </si>
  <si>
    <t xml:space="preserve">Plywood, Tropical </t>
  </si>
  <si>
    <t xml:space="preserve">Veneer Sheets, Tropical </t>
  </si>
  <si>
    <r>
      <t xml:space="preserve">Specify Currency and Unit of Value </t>
    </r>
    <r>
      <rPr>
        <b/>
        <sz val="10"/>
        <color indexed="10"/>
        <rFont val="Univers"/>
        <family val="2"/>
      </rPr>
      <t>(e.g.:1000 US $)</t>
    </r>
    <r>
      <rPr>
        <b/>
        <sz val="16"/>
        <color indexed="10"/>
        <rFont val="Univers"/>
        <family val="2"/>
      </rPr>
      <t>:</t>
    </r>
  </si>
  <si>
    <t xml:space="preserve">ex641.54   </t>
  </si>
  <si>
    <t>641.ex73/ex78/ex79</t>
  </si>
  <si>
    <t xml:space="preserve">Sawnwood, Coniferous </t>
  </si>
  <si>
    <t>Sawnwood, Non-coniferous</t>
  </si>
  <si>
    <t>HS2002</t>
  </si>
  <si>
    <t>Scientific Name</t>
  </si>
  <si>
    <t>Local/Trade Name</t>
  </si>
  <si>
    <t>___________________________</t>
  </si>
  <si>
    <t>Note: List the major species traded in each category. Use additional sheet if more species to be explicitly reported. For tropical plywood, identify by face veneer if composed of more than one species.</t>
  </si>
  <si>
    <t>Classification</t>
  </si>
  <si>
    <t>44.03.20.11</t>
  </si>
  <si>
    <t>44.03.20.31</t>
  </si>
  <si>
    <t>44.03.20.91</t>
  </si>
  <si>
    <t>44.03.20.19</t>
  </si>
  <si>
    <t>44.03.20.39</t>
  </si>
  <si>
    <t>44.03.20.99</t>
  </si>
  <si>
    <t>44.03.91.10</t>
  </si>
  <si>
    <t>44.03.92.10</t>
  </si>
  <si>
    <t>44.03.99.51</t>
  </si>
  <si>
    <t>44.03.91.90</t>
  </si>
  <si>
    <t>44.03.92.90</t>
  </si>
  <si>
    <t>44.03.99.59</t>
  </si>
  <si>
    <t>44.03.99.30</t>
  </si>
  <si>
    <t>HS2007</t>
  </si>
  <si>
    <t xml:space="preserve">OTHER FIBREBOARD </t>
  </si>
  <si>
    <t>CARTONBOARD</t>
  </si>
  <si>
    <t>11.7.1</t>
  </si>
  <si>
    <t>JQ3</t>
  </si>
  <si>
    <t xml:space="preserve">C l a s s i f i c a t i o n s </t>
  </si>
  <si>
    <t>JQ3 (Supp. 1)</t>
  </si>
  <si>
    <t xml:space="preserve">C l a s s i f i c a t i o n s  </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</si>
  <si>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</si>
  <si>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</si>
  <si>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</si>
  <si>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</si>
  <si>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</si>
  <si>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</si>
  <si>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 for the "of which", flags when subitems are &gt; or = to aggregate</t>
  </si>
  <si>
    <t>Other / Non-specified</t>
  </si>
  <si>
    <t>sawlogs and veneer logs</t>
  </si>
  <si>
    <t>pulpwood and other industrial roundwood</t>
  </si>
  <si>
    <t>44.03.99.10</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</si>
  <si>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</si>
  <si>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</si>
  <si>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</si>
  <si>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 xml:space="preserve">Specify Currency and Unit of Value </t>
    </r>
    <r>
      <rPr>
        <b/>
        <sz val="10"/>
        <color indexed="10"/>
        <rFont val="Univers"/>
        <family val="2"/>
      </rPr>
      <t>(e.g.:1000 national currency)</t>
    </r>
    <r>
      <rPr>
        <b/>
        <sz val="16"/>
        <color indexed="10"/>
        <rFont val="Univers"/>
        <family val="2"/>
      </rPr>
      <t>:</t>
    </r>
  </si>
  <si>
    <r>
      <t>1000 m</t>
    </r>
    <r>
      <rPr>
        <vertAlign val="superscript"/>
        <sz val="12"/>
        <rFont val="Univers"/>
        <family val="2"/>
      </rPr>
      <t>3</t>
    </r>
  </si>
  <si>
    <t xml:space="preserve">_______________________________  </t>
  </si>
  <si>
    <t>635.41/42/49</t>
  </si>
  <si>
    <t>635.91/99</t>
  </si>
  <si>
    <r>
      <t>(1000 m</t>
    </r>
    <r>
      <rPr>
        <vertAlign val="superscript"/>
        <sz val="10"/>
        <rFont val="Univers"/>
        <family val="2"/>
      </rPr>
      <t>3</t>
    </r>
    <r>
      <rPr>
        <sz val="10"/>
        <rFont val="Univers"/>
        <family val="2"/>
      </rPr>
      <t>)</t>
    </r>
  </si>
  <si>
    <r>
      <t>1000 m</t>
    </r>
    <r>
      <rPr>
        <vertAlign val="superscript"/>
        <sz val="10"/>
        <rFont val="Univers"/>
        <family val="2"/>
      </rPr>
      <t>3</t>
    </r>
    <r>
      <rPr>
        <sz val="10"/>
        <rFont val="Univers"/>
        <family val="2"/>
      </rPr>
      <t>ub</t>
    </r>
  </si>
  <si>
    <r>
      <t>m</t>
    </r>
    <r>
      <rPr>
        <vertAlign val="superscript"/>
        <sz val="10"/>
        <rFont val="Univers"/>
        <family val="2"/>
      </rPr>
      <t>3</t>
    </r>
    <r>
      <rPr>
        <sz val="10"/>
        <rFont val="Univers"/>
        <family val="2"/>
      </rPr>
      <t>ub = cubic metres underbark (i.e. excluding bark)</t>
    </r>
  </si>
  <si>
    <r>
      <t>1000 m</t>
    </r>
    <r>
      <rPr>
        <vertAlign val="superscript"/>
        <sz val="11"/>
        <rFont val="Univers"/>
        <family val="2"/>
      </rPr>
      <t>3</t>
    </r>
    <r>
      <rPr>
        <sz val="11"/>
        <rFont val="Univers"/>
        <family val="2"/>
      </rPr>
      <t>ub</t>
    </r>
  </si>
  <si>
    <r>
      <t>Fir/Spruce (</t>
    </r>
    <r>
      <rPr>
        <i/>
        <sz val="12"/>
        <rFont val="Univers"/>
        <family val="2"/>
      </rPr>
      <t>Abies spp., Picea spp.</t>
    </r>
    <r>
      <rPr>
        <sz val="12"/>
        <rFont val="Univers"/>
        <family val="2"/>
      </rPr>
      <t>)</t>
    </r>
  </si>
  <si>
    <r>
      <t>sawlogs and veneer logs (</t>
    </r>
    <r>
      <rPr>
        <i/>
        <sz val="12"/>
        <rFont val="Univers"/>
        <family val="2"/>
      </rPr>
      <t>Abies alba, Picea abies</t>
    </r>
    <r>
      <rPr>
        <sz val="12"/>
        <rFont val="Univers"/>
        <family val="2"/>
      </rPr>
      <t>)</t>
    </r>
  </si>
  <si>
    <r>
      <t>pulpwood and other industrial roundwood (</t>
    </r>
    <r>
      <rPr>
        <i/>
        <sz val="12"/>
        <rFont val="Univers"/>
        <family val="2"/>
      </rPr>
      <t>Abies alba, Picea abies</t>
    </r>
    <r>
      <rPr>
        <sz val="12"/>
        <rFont val="Univers"/>
        <family val="2"/>
      </rPr>
      <t>)</t>
    </r>
  </si>
  <si>
    <r>
      <t>Pine (</t>
    </r>
    <r>
      <rPr>
        <i/>
        <sz val="12"/>
        <rFont val="Univers"/>
        <family val="2"/>
      </rPr>
      <t>Pinus spp.</t>
    </r>
    <r>
      <rPr>
        <sz val="12"/>
        <rFont val="Univers"/>
        <family val="2"/>
      </rPr>
      <t>)</t>
    </r>
  </si>
  <si>
    <r>
      <t>sawlogs and veneer logs (</t>
    </r>
    <r>
      <rPr>
        <i/>
        <sz val="12"/>
        <rFont val="Univers"/>
        <family val="2"/>
      </rPr>
      <t>Pinus sylvestris</t>
    </r>
    <r>
      <rPr>
        <sz val="12"/>
        <rFont val="Univers"/>
        <family val="2"/>
      </rPr>
      <t>)</t>
    </r>
  </si>
  <si>
    <r>
      <t>pulpwood and other industrial roundwood (</t>
    </r>
    <r>
      <rPr>
        <i/>
        <sz val="12"/>
        <rFont val="Univers"/>
        <family val="2"/>
      </rPr>
      <t>Pinus sylvestris</t>
    </r>
    <r>
      <rPr>
        <sz val="12"/>
        <rFont val="Univers"/>
        <family val="2"/>
      </rPr>
      <t>)</t>
    </r>
  </si>
  <si>
    <r>
      <t>of which: Oak (</t>
    </r>
    <r>
      <rPr>
        <i/>
        <sz val="12"/>
        <rFont val="Univers"/>
        <family val="2"/>
      </rPr>
      <t>Quercus spp.</t>
    </r>
    <r>
      <rPr>
        <sz val="12"/>
        <rFont val="Univers"/>
        <family val="2"/>
      </rPr>
      <t>)</t>
    </r>
  </si>
  <si>
    <r>
      <t>of which: Beech (</t>
    </r>
    <r>
      <rPr>
        <i/>
        <sz val="12"/>
        <rFont val="Univers"/>
        <family val="2"/>
      </rPr>
      <t>Fagus spp.</t>
    </r>
    <r>
      <rPr>
        <sz val="12"/>
        <rFont val="Univers"/>
        <family val="2"/>
      </rPr>
      <t>)</t>
    </r>
  </si>
  <si>
    <r>
      <t>of which: Birch (</t>
    </r>
    <r>
      <rPr>
        <i/>
        <sz val="12"/>
        <rFont val="Univers"/>
        <family val="2"/>
      </rPr>
      <t>Betula spp.</t>
    </r>
    <r>
      <rPr>
        <sz val="12"/>
        <rFont val="Univers"/>
        <family val="2"/>
      </rPr>
      <t>)</t>
    </r>
  </si>
  <si>
    <r>
      <t>of which: Eucalyptus (</t>
    </r>
    <r>
      <rPr>
        <i/>
        <sz val="12"/>
        <rFont val="Univers"/>
        <family val="2"/>
      </rPr>
      <t>Eucalyptus spp.</t>
    </r>
    <r>
      <rPr>
        <sz val="12"/>
        <rFont val="Univers"/>
        <family val="2"/>
      </rPr>
      <t>)</t>
    </r>
  </si>
  <si>
    <r>
      <t>of which: Fir/Spruce (</t>
    </r>
    <r>
      <rPr>
        <i/>
        <sz val="12"/>
        <rFont val="Univers"/>
        <family val="2"/>
      </rPr>
      <t>Abies spp., Picea spp.</t>
    </r>
    <r>
      <rPr>
        <sz val="12"/>
        <rFont val="Univers"/>
        <family val="2"/>
      </rPr>
      <t>)</t>
    </r>
  </si>
  <si>
    <r>
      <t>of which: Pine (</t>
    </r>
    <r>
      <rPr>
        <i/>
        <sz val="12"/>
        <rFont val="Univers"/>
        <family val="2"/>
      </rPr>
      <t>Pinus spp.</t>
    </r>
    <r>
      <rPr>
        <sz val="12"/>
        <rFont val="Univers"/>
        <family val="2"/>
      </rPr>
      <t>)</t>
    </r>
  </si>
  <si>
    <r>
      <t>of which: Maple (</t>
    </r>
    <r>
      <rPr>
        <i/>
        <sz val="12"/>
        <rFont val="Univers"/>
        <family val="2"/>
      </rPr>
      <t>Acer spp.</t>
    </r>
    <r>
      <rPr>
        <sz val="12"/>
        <rFont val="Univers"/>
        <family val="2"/>
      </rPr>
      <t>)</t>
    </r>
  </si>
  <si>
    <r>
      <t>of which: Cherry (</t>
    </r>
    <r>
      <rPr>
        <i/>
        <sz val="12"/>
        <rFont val="Univers"/>
        <family val="2"/>
      </rPr>
      <t>Prunus spp.</t>
    </r>
    <r>
      <rPr>
        <sz val="12"/>
        <rFont val="Univers"/>
        <family val="2"/>
      </rPr>
      <t>)</t>
    </r>
  </si>
  <si>
    <r>
      <t>of which: Ash (</t>
    </r>
    <r>
      <rPr>
        <i/>
        <sz val="12"/>
        <rFont val="Univers"/>
        <family val="2"/>
      </rPr>
      <t>Fraxinus spp.</t>
    </r>
    <r>
      <rPr>
        <sz val="12"/>
        <rFont val="Univers"/>
        <family val="2"/>
      </rPr>
      <t>)</t>
    </r>
  </si>
  <si>
    <r>
      <t>1000 m</t>
    </r>
    <r>
      <rPr>
        <vertAlign val="superscript"/>
        <sz val="12"/>
        <rFont val="Univers"/>
        <family val="2"/>
      </rPr>
      <t>3</t>
    </r>
    <r>
      <rPr>
        <sz val="12"/>
        <rFont val="Univers"/>
        <family val="2"/>
      </rPr>
      <t>ub</t>
    </r>
  </si>
  <si>
    <r>
      <t>m</t>
    </r>
    <r>
      <rPr>
        <vertAlign val="superscript"/>
        <sz val="12"/>
        <rFont val="Univers"/>
        <family val="2"/>
      </rPr>
      <t>3</t>
    </r>
    <r>
      <rPr>
        <sz val="12"/>
        <rFont val="Univers"/>
        <family val="2"/>
      </rPr>
      <t>ub = cubic metres underbark (i.e. excluding bark)</t>
    </r>
  </si>
  <si>
    <r>
      <t>of which: Poplar/Aspen (</t>
    </r>
    <r>
      <rPr>
        <i/>
        <sz val="12"/>
        <rFont val="Univers"/>
        <family val="2"/>
      </rPr>
      <t>Populus spp.</t>
    </r>
    <r>
      <rPr>
        <sz val="12"/>
        <rFont val="Univers"/>
        <family val="2"/>
      </rPr>
      <t>)</t>
    </r>
  </si>
  <si>
    <t>WOOD FUEL (INCLUDING WOOD FOR CHARCOAL)</t>
  </si>
  <si>
    <t>PULPWOOD, ROUND AND SPLIT</t>
  </si>
  <si>
    <t>3.1</t>
  </si>
  <si>
    <t>3.2</t>
  </si>
  <si>
    <t>WOOD CHIPS, PARTICLES AND RESIDUES</t>
  </si>
  <si>
    <t>WOOD RESIDUES (INCLUDING WOOD FOR AGGLOMERATES)</t>
  </si>
  <si>
    <t>4.1</t>
  </si>
  <si>
    <t>4.2</t>
  </si>
  <si>
    <t>WOOD PELLETS</t>
  </si>
  <si>
    <t>WOOD PELLETS AND OTHER AGGLOMERATES</t>
  </si>
  <si>
    <t>OTHER AGGLOMERATES</t>
  </si>
  <si>
    <t>PARTICLE BOARD, ORIENTED STRANDBOARD (OSB) and SIMILAR BOARD</t>
  </si>
  <si>
    <t>of which: ORIENTED STRANDBOARD (OSB)</t>
  </si>
  <si>
    <t>MECHANICAL WOOD PULP</t>
  </si>
  <si>
    <t>SEMI-CHEMICAL WOOD PULP</t>
  </si>
  <si>
    <t>CHEMICAL WOOD PULP</t>
  </si>
  <si>
    <t>SULPHATE UNBLEACHED PULP</t>
  </si>
  <si>
    <t>SULPHATE BLEACHED PULP</t>
  </si>
  <si>
    <t>SULPHITE UNBLEACHED PULP</t>
  </si>
  <si>
    <t>SULPHITE BLEACHED PULP</t>
  </si>
  <si>
    <t>SECONDARY WOOD PRODUCTS</t>
  </si>
  <si>
    <t>FURTHER PROCESSED SAWNWOOD</t>
  </si>
  <si>
    <t>WOODEN WRAPPING AND PACKAGING MATERIAL</t>
  </si>
  <si>
    <t>WOOD PRODUCTS FOR DOMESTIC/DECORATIVE USE</t>
  </si>
  <si>
    <t>OTHER MANUFACTURED WOOD PRODUCTS</t>
  </si>
  <si>
    <t>BUILDER’S JOINERY AND CARPENTRY OF WOOD</t>
  </si>
  <si>
    <t>WOODEN FURNITURE</t>
  </si>
  <si>
    <t>PREFABRICATED BUILDINGS</t>
  </si>
  <si>
    <t>SECONDARY PAPER PRODUCTS</t>
  </si>
  <si>
    <t>COMPOSITE PAPER AND PAPERBOARD</t>
  </si>
  <si>
    <t>SPECIAL COATED PAPER AND PULP PRODUCTS</t>
  </si>
  <si>
    <t>CARBON PAPER AND COPYING PAPER, READY FOR USE</t>
  </si>
  <si>
    <t>HOUSEHOLD AND SANITARY PAPER, READY FOR USE</t>
  </si>
  <si>
    <t>PACKAGING CARTONS, BOXES ETC.</t>
  </si>
  <si>
    <t>OTHER ARTICLES OF PAPER AND PAPERBOARD, READY FOR USE</t>
  </si>
  <si>
    <t>of which: PRINTING AND WRITING PAPER, READY FOR USE</t>
  </si>
  <si>
    <t>of which: ARTICLES, MOULDED OR PRESSED FROM PULP</t>
  </si>
  <si>
    <t>of which: FILTER PAPER AND PAPERBOARD, READY FOR USE</t>
  </si>
  <si>
    <t>Trade in Roundwood and Sawnwood by species</t>
  </si>
  <si>
    <t>CROSS-REFERENCES TO HS2012, HS2007, HS2002 AND SITC.Rev.3</t>
  </si>
  <si>
    <t>HS2012</t>
  </si>
  <si>
    <t>ex246.2</t>
  </si>
  <si>
    <t xml:space="preserve">ex248.4 </t>
  </si>
  <si>
    <t>ex634.12</t>
  </si>
  <si>
    <t>ex634.31 ex634.41</t>
  </si>
  <si>
    <t>ex251.92</t>
  </si>
  <si>
    <t>HS2012/HS2007/HS2002</t>
  </si>
  <si>
    <t>HS2012/HS2007:</t>
  </si>
  <si>
    <t>HS2002:</t>
  </si>
  <si>
    <t>CN2012</t>
  </si>
  <si>
    <t>Please provide details of any relevant forest law enforcement activities (e.g. legislation, fines, arrests, etc.) in your country in the past year.</t>
  </si>
  <si>
    <t>PARTICLE BOARD, ORIENTED STRANDBOARD (OSB) AND SIMILAR BOARD</t>
  </si>
  <si>
    <t>HOUSEHOLD AND SANITARY PAPERS</t>
  </si>
  <si>
    <t>OTHER PAPER AND PAPERBOARD N.E.S. (NOT ELSEWHERE SPECIFIED)</t>
  </si>
  <si>
    <t>In SITC Rev.3, if only 4 digits are shown, then all sub-headings at lower degrees of aggregation are included (for example, 634.1 includes 634.11 and 634.12).</t>
  </si>
  <si>
    <t>In SITC Rev.3, if only 4 digits are shown, then all subheadings at lower degrees of aggregation are included (for example, 892.2 includes 892.21 and 892.29).</t>
  </si>
  <si>
    <r>
      <t xml:space="preserve">4403.41/49  </t>
    </r>
    <r>
      <rPr>
        <sz val="12"/>
        <color indexed="10"/>
        <rFont val="Univers"/>
        <family val="2"/>
      </rPr>
      <t>ex4403.99</t>
    </r>
  </si>
  <si>
    <r>
      <t xml:space="preserve">4407.21/22/25/26/27/28/29  </t>
    </r>
    <r>
      <rPr>
        <sz val="12"/>
        <color indexed="10"/>
        <rFont val="Univers"/>
        <family val="2"/>
      </rPr>
      <t>ex4407.99</t>
    </r>
  </si>
  <si>
    <r>
      <t xml:space="preserve">4408.31/39  </t>
    </r>
    <r>
      <rPr>
        <sz val="12"/>
        <color indexed="10"/>
        <rFont val="Univers"/>
        <family val="2"/>
      </rPr>
      <t>ex4408.90</t>
    </r>
  </si>
  <si>
    <r>
      <t xml:space="preserve">4412.31  </t>
    </r>
    <r>
      <rPr>
        <sz val="12"/>
        <color indexed="10"/>
        <rFont val="Univers"/>
        <family val="2"/>
      </rPr>
      <t>ex4412.32  ex4412.94/99</t>
    </r>
  </si>
  <si>
    <r>
      <t xml:space="preserve">4412.13  </t>
    </r>
    <r>
      <rPr>
        <sz val="12"/>
        <color indexed="10"/>
        <rFont val="Univers"/>
        <family val="2"/>
      </rPr>
      <t>ex4412.14</t>
    </r>
    <r>
      <rPr>
        <sz val="12"/>
        <rFont val="Univers"/>
        <family val="2"/>
      </rPr>
      <t xml:space="preserve">  4412.22 </t>
    </r>
  </si>
  <si>
    <r>
      <rPr>
        <sz val="12"/>
        <color indexed="10"/>
        <rFont val="Univers"/>
        <family val="2"/>
      </rPr>
      <t>ex4412.23</t>
    </r>
    <r>
      <rPr>
        <sz val="12"/>
        <rFont val="Univers"/>
        <family val="2"/>
      </rPr>
      <t xml:space="preserve">  </t>
    </r>
    <r>
      <rPr>
        <sz val="12"/>
        <color indexed="10"/>
        <rFont val="Univers"/>
        <family val="2"/>
      </rPr>
      <t>ex4412.29</t>
    </r>
  </si>
  <si>
    <r>
      <rPr>
        <sz val="12"/>
        <color indexed="10"/>
        <rFont val="Univers"/>
        <family val="2"/>
      </rPr>
      <t>ex4412.93</t>
    </r>
    <r>
      <rPr>
        <sz val="12"/>
        <rFont val="Univers"/>
        <family val="2"/>
      </rPr>
      <t xml:space="preserve">  </t>
    </r>
    <r>
      <rPr>
        <sz val="12"/>
        <color indexed="10"/>
        <rFont val="Univers"/>
        <family val="2"/>
      </rPr>
      <t>ex4412.99</t>
    </r>
  </si>
  <si>
    <t>4403.20</t>
  </si>
  <si>
    <t>ex4403.20</t>
  </si>
  <si>
    <t>4403.41/49/91/92/99</t>
  </si>
  <si>
    <t>ex4403.99</t>
  </si>
  <si>
    <t>4407.10</t>
  </si>
  <si>
    <t>ex4407.10</t>
  </si>
  <si>
    <t>ex4407.99</t>
  </si>
  <si>
    <t>4407.21/22/25/26/27/28/29/91/92/93/94/95/99</t>
  </si>
  <si>
    <t>4401.10  4403.20/41/49/91/92/99</t>
  </si>
  <si>
    <t>4401.10</t>
  </si>
  <si>
    <t>4403.20/41/49/91/92/99</t>
  </si>
  <si>
    <t>4402.90</t>
  </si>
  <si>
    <r>
      <rPr>
        <b/>
        <sz val="11"/>
        <rFont val="Univers"/>
        <family val="2"/>
      </rPr>
      <t xml:space="preserve">4401.21/22  </t>
    </r>
    <r>
      <rPr>
        <b/>
        <sz val="11"/>
        <color indexed="10"/>
        <rFont val="Univers"/>
        <family val="2"/>
      </rPr>
      <t>ex4401.30</t>
    </r>
  </si>
  <si>
    <r>
      <rPr>
        <b/>
        <sz val="11"/>
        <rFont val="Univers"/>
        <family val="2"/>
      </rPr>
      <t xml:space="preserve">4401.21/22 </t>
    </r>
    <r>
      <rPr>
        <b/>
        <sz val="11"/>
        <color indexed="10"/>
        <rFont val="Univers"/>
        <family val="2"/>
      </rPr>
      <t xml:space="preserve"> ex4401.39</t>
    </r>
  </si>
  <si>
    <t>4401.21/22</t>
  </si>
  <si>
    <t>ex4401.39</t>
  </si>
  <si>
    <t>ex4401.30</t>
  </si>
  <si>
    <t>4407.24/25/26/29/91/92/99</t>
  </si>
  <si>
    <r>
      <rPr>
        <b/>
        <sz val="11"/>
        <rFont val="Univers"/>
        <family val="2"/>
      </rPr>
      <t xml:space="preserve">4407.24/25/26/29 </t>
    </r>
    <r>
      <rPr>
        <b/>
        <sz val="11"/>
        <color indexed="10"/>
        <rFont val="Univers"/>
        <family val="2"/>
      </rPr>
      <t xml:space="preserve"> ex4407.99 </t>
    </r>
  </si>
  <si>
    <r>
      <rPr>
        <b/>
        <sz val="11"/>
        <rFont val="Univers"/>
        <family val="2"/>
      </rPr>
      <t xml:space="preserve">4407.21/22/25/26/27/28/29  </t>
    </r>
    <r>
      <rPr>
        <b/>
        <sz val="11"/>
        <color indexed="10"/>
        <rFont val="Univers"/>
        <family val="2"/>
      </rPr>
      <t>ex4407.99</t>
    </r>
  </si>
  <si>
    <t>44.08  44.10  44.11  44.12</t>
  </si>
  <si>
    <t>44.08  44.10  44.11  4412.31/32/39/94/99</t>
  </si>
  <si>
    <t>4408.10</t>
  </si>
  <si>
    <t>4408.31/39/90</t>
  </si>
  <si>
    <t>4412.31/32/39/94/99</t>
  </si>
  <si>
    <r>
      <rPr>
        <b/>
        <sz val="11"/>
        <rFont val="Univers"/>
        <family val="2"/>
      </rPr>
      <t xml:space="preserve">4408.31/39 </t>
    </r>
    <r>
      <rPr>
        <b/>
        <sz val="11"/>
        <color indexed="10"/>
        <rFont val="Univers"/>
        <family val="2"/>
      </rPr>
      <t xml:space="preserve"> ex4408.90</t>
    </r>
  </si>
  <si>
    <r>
      <rPr>
        <b/>
        <sz val="11"/>
        <rFont val="Univers"/>
        <family val="2"/>
      </rPr>
      <t xml:space="preserve">4412.39 </t>
    </r>
    <r>
      <rPr>
        <b/>
        <sz val="11"/>
        <color indexed="10"/>
        <rFont val="Univers"/>
        <family val="2"/>
      </rPr>
      <t xml:space="preserve"> ex4412.94  ex.4412.99</t>
    </r>
  </si>
  <si>
    <t>4412.13/14/22/23/29/92/93/99</t>
  </si>
  <si>
    <r>
      <rPr>
        <b/>
        <sz val="11"/>
        <rFont val="Univers"/>
        <family val="2"/>
      </rPr>
      <t xml:space="preserve">4412.31/32 </t>
    </r>
    <r>
      <rPr>
        <b/>
        <sz val="11"/>
        <color indexed="10"/>
        <rFont val="Univers"/>
        <family val="2"/>
      </rPr>
      <t xml:space="preserve"> ex4412.94  ex4412.99</t>
    </r>
  </si>
  <si>
    <r>
      <rPr>
        <b/>
        <sz val="11"/>
        <rFont val="Univers"/>
        <family val="2"/>
      </rPr>
      <t xml:space="preserve">4412.13  </t>
    </r>
    <r>
      <rPr>
        <b/>
        <sz val="11"/>
        <color indexed="10"/>
        <rFont val="Univers"/>
        <family val="2"/>
      </rPr>
      <t xml:space="preserve">ex4412.14  ex4412.22  ex4412.23  ex4412.29  </t>
    </r>
    <r>
      <rPr>
        <b/>
        <sz val="11"/>
        <rFont val="Univers"/>
        <family val="2"/>
      </rPr>
      <t xml:space="preserve">4412.92  </t>
    </r>
    <r>
      <rPr>
        <b/>
        <sz val="11"/>
        <color indexed="10"/>
        <rFont val="Univers"/>
        <family val="2"/>
      </rPr>
      <t>ex4412.93  ex4412.99</t>
    </r>
  </si>
  <si>
    <r>
      <rPr>
        <b/>
        <sz val="11"/>
        <rFont val="Univers"/>
        <family val="2"/>
      </rPr>
      <t xml:space="preserve">4412.31  </t>
    </r>
    <r>
      <rPr>
        <b/>
        <sz val="11"/>
        <color indexed="10"/>
        <rFont val="Univers"/>
        <family val="2"/>
      </rPr>
      <t>ex4412.32  ex4412.94  ex4412.99</t>
    </r>
  </si>
  <si>
    <t>44.10</t>
  </si>
  <si>
    <t>4410.21/29</t>
  </si>
  <si>
    <t>4410.12</t>
  </si>
  <si>
    <t>4411.11/19</t>
  </si>
  <si>
    <t>4411.92</t>
  </si>
  <si>
    <t>4411.21/29</t>
  </si>
  <si>
    <t>4411.12/13/14</t>
  </si>
  <si>
    <t>4411.31/39/91/99</t>
  </si>
  <si>
    <t>4411.93/94</t>
  </si>
  <si>
    <t>47.01/02/03/04/05</t>
  </si>
  <si>
    <t>47.03/04</t>
  </si>
  <si>
    <t>4703.11/19</t>
  </si>
  <si>
    <t>4703.21/29</t>
  </si>
  <si>
    <t>4704.11/19</t>
  </si>
  <si>
    <t>4704.21/29</t>
  </si>
  <si>
    <t>4706.10/91/92/93</t>
  </si>
  <si>
    <t>4706.10/30/91/92/93</t>
  </si>
  <si>
    <t>4706.20</t>
  </si>
  <si>
    <t xml:space="preserve">48.01/02/03/04/05/06/08/09/10  4811.10/51/59  48.12/13 </t>
  </si>
  <si>
    <t>48.01  4802.10/20/30/54/55/57/58/61/62/69  4809.10/20  4810.13/14/19/22/29</t>
  </si>
  <si>
    <t>48.01  4802.10/20/54/55/56/57/58/61/62/69  48.09  4810.13/14/19/22/29</t>
  </si>
  <si>
    <t>4802.61/62/69</t>
  </si>
  <si>
    <t>4802.10/20/30/54/55/56/57/58</t>
  </si>
  <si>
    <t>4802.10/20/54/55/56/57/58</t>
  </si>
  <si>
    <t>4809.10/20  4810.13/14/19/22/29</t>
  </si>
  <si>
    <t>48.09   4810.13/14/19/22/29</t>
  </si>
  <si>
    <t xml:space="preserve">4804.11/19/21/29/31/39/42/49/51/52/59  4805.11/12/19/24/25/30/91/92/93  4806.10/20/40  48.08  4810.31/32/39/92/99  4811.51/59 </t>
  </si>
  <si>
    <t>4804.11/19  4805.11/12/19/24/25/91</t>
  </si>
  <si>
    <t>4804.42/49/51/52/59  4805.92  4810.32/39/92  4811.51/59</t>
  </si>
  <si>
    <t>4804.21/29/31/39  4805.30  4806.10/20/40  48.08  4810.31/99</t>
  </si>
  <si>
    <t>4802.40  4804.41  4805.40/50  4806.30  4809.90  4811.10  48.12/13</t>
  </si>
  <si>
    <r>
      <t>4802.40  4804.41  4805.40/50  4806.30</t>
    </r>
    <r>
      <rPr>
        <b/>
        <sz val="14"/>
        <rFont val="Univers"/>
        <family val="2"/>
      </rPr>
      <t xml:space="preserve">  </t>
    </r>
    <r>
      <rPr>
        <b/>
        <sz val="11"/>
        <rFont val="Univers"/>
        <family val="2"/>
      </rPr>
      <t xml:space="preserve">48.12/13 </t>
    </r>
  </si>
  <si>
    <r>
      <t xml:space="preserve">247.51 </t>
    </r>
    <r>
      <rPr>
        <b/>
        <sz val="11"/>
        <color indexed="10"/>
        <rFont val="Univers"/>
        <family val="2"/>
      </rPr>
      <t>ex247.52</t>
    </r>
  </si>
  <si>
    <r>
      <t xml:space="preserve">246.1  </t>
    </r>
    <r>
      <rPr>
        <b/>
        <sz val="11"/>
        <color indexed="10"/>
        <rFont val="Univers"/>
        <family val="2"/>
      </rPr>
      <t>ex246.2</t>
    </r>
  </si>
  <si>
    <t>248.2  248.4</t>
  </si>
  <si>
    <t>634.1  634.22  634.23  634.3  634.4  634.5</t>
  </si>
  <si>
    <t>ex634.22</t>
  </si>
  <si>
    <t>634.53  634.59</t>
  </si>
  <si>
    <t>251.2  251.3  251.4  251.5  251.6  251.91</t>
  </si>
  <si>
    <t>251.4  251.5</t>
  </si>
  <si>
    <r>
      <t xml:space="preserve">641.1/2/3/4/5/61/62/64/69/71/72/ </t>
    </r>
    <r>
      <rPr>
        <b/>
        <sz val="11"/>
        <color indexed="10"/>
        <rFont val="Univers"/>
        <family val="2"/>
      </rPr>
      <t>ex73</t>
    </r>
    <r>
      <rPr>
        <b/>
        <sz val="11"/>
        <rFont val="Univers"/>
        <family val="2"/>
      </rPr>
      <t>/74/75/76/77/</t>
    </r>
    <r>
      <rPr>
        <b/>
        <sz val="11"/>
        <color indexed="10"/>
        <rFont val="Univers"/>
        <family val="2"/>
      </rPr>
      <t>ex78/ex79</t>
    </r>
    <r>
      <rPr>
        <b/>
        <sz val="11"/>
        <rFont val="Univers"/>
        <family val="2"/>
      </rPr>
      <t>/93</t>
    </r>
  </si>
  <si>
    <r>
      <t xml:space="preserve">641.1  641.21/22/23/25/26/27/29  </t>
    </r>
    <r>
      <rPr>
        <b/>
        <sz val="11"/>
        <color indexed="10"/>
        <rFont val="Univers"/>
        <family val="2"/>
      </rPr>
      <t>ex641.31</t>
    </r>
    <r>
      <rPr>
        <b/>
        <sz val="11"/>
        <rFont val="Univers"/>
        <family val="2"/>
      </rPr>
      <t xml:space="preserve"> 641.32/33/34     </t>
    </r>
  </si>
  <si>
    <r>
      <rPr>
        <b/>
        <sz val="11"/>
        <color indexed="10"/>
        <rFont val="Univers"/>
        <family val="2"/>
      </rPr>
      <t>ex641.31</t>
    </r>
    <r>
      <rPr>
        <b/>
        <sz val="11"/>
        <rFont val="Univers"/>
        <family val="2"/>
      </rPr>
      <t xml:space="preserve">  641.32/33/34</t>
    </r>
  </si>
  <si>
    <r>
      <rPr>
        <b/>
        <sz val="11"/>
        <color indexed="10"/>
        <rFont val="Univers"/>
        <family val="2"/>
      </rPr>
      <t>ex641.47</t>
    </r>
    <r>
      <rPr>
        <b/>
        <sz val="11"/>
        <rFont val="Univers"/>
        <family val="2"/>
      </rPr>
      <t xml:space="preserve">  641.41/42/46/48 641.51/52/54/57/58 </t>
    </r>
    <r>
      <rPr>
        <b/>
        <sz val="11"/>
        <color indexed="10"/>
        <rFont val="Univers"/>
        <family val="2"/>
      </rPr>
      <t>ex641.53</t>
    </r>
    <r>
      <rPr>
        <b/>
        <sz val="11"/>
        <rFont val="Univers"/>
        <family val="2"/>
      </rPr>
      <t xml:space="preserve">  641.61/62/64/69 641.71/72/74/75/76/77      </t>
    </r>
  </si>
  <si>
    <t>641.41  641.51/57/58</t>
  </si>
  <si>
    <r>
      <t>641.</t>
    </r>
    <r>
      <rPr>
        <b/>
        <sz val="11"/>
        <color indexed="10"/>
        <rFont val="Univers"/>
        <family val="2"/>
      </rPr>
      <t>ex47</t>
    </r>
    <r>
      <rPr>
        <b/>
        <sz val="11"/>
        <rFont val="Univers"/>
        <family val="2"/>
      </rPr>
      <t>/48/</t>
    </r>
    <r>
      <rPr>
        <b/>
        <sz val="11"/>
        <color indexed="10"/>
        <rFont val="Univers"/>
        <family val="2"/>
      </rPr>
      <t>ex54</t>
    </r>
    <r>
      <rPr>
        <b/>
        <sz val="11"/>
        <rFont val="Univers"/>
        <family val="2"/>
      </rPr>
      <t>/71/72/75/76/</t>
    </r>
    <r>
      <rPr>
        <b/>
        <sz val="11"/>
        <color indexed="10"/>
        <rFont val="Univers"/>
        <family val="2"/>
      </rPr>
      <t>ex77</t>
    </r>
  </si>
  <si>
    <r>
      <t>641.42/46/52/</t>
    </r>
    <r>
      <rPr>
        <b/>
        <sz val="11"/>
        <color indexed="10"/>
        <rFont val="Univers"/>
        <family val="2"/>
      </rPr>
      <t>ex53</t>
    </r>
    <r>
      <rPr>
        <b/>
        <sz val="11"/>
        <rFont val="Univers"/>
        <family val="2"/>
      </rPr>
      <t>/61/62/64/69/74/</t>
    </r>
    <r>
      <rPr>
        <b/>
        <sz val="11"/>
        <color indexed="10"/>
        <rFont val="Univers"/>
        <family val="2"/>
      </rPr>
      <t>ex77</t>
    </r>
  </si>
  <si>
    <r>
      <t xml:space="preserve">641.24  </t>
    </r>
    <r>
      <rPr>
        <b/>
        <sz val="11"/>
        <color indexed="10"/>
        <rFont val="Univers"/>
        <family val="2"/>
      </rPr>
      <t>ex641.31</t>
    </r>
    <r>
      <rPr>
        <b/>
        <sz val="11"/>
        <rFont val="Univers"/>
        <family val="2"/>
      </rPr>
      <t xml:space="preserve"> </t>
    </r>
    <r>
      <rPr>
        <b/>
        <sz val="11"/>
        <color indexed="10"/>
        <rFont val="Univers"/>
        <family val="2"/>
      </rPr>
      <t>ex641.47  ex641.53</t>
    </r>
    <r>
      <rPr>
        <b/>
        <sz val="11"/>
        <rFont val="Univers"/>
        <family val="2"/>
      </rPr>
      <t xml:space="preserve">  641.55 641.56/59  641.</t>
    </r>
    <r>
      <rPr>
        <b/>
        <sz val="11"/>
        <color indexed="10"/>
        <rFont val="Univers"/>
        <family val="2"/>
      </rPr>
      <t>ex73/ex78/ex79</t>
    </r>
    <r>
      <rPr>
        <b/>
        <sz val="11"/>
        <rFont val="Univers"/>
        <family val="2"/>
      </rPr>
      <t xml:space="preserve">  641.93  642.41</t>
    </r>
  </si>
  <si>
    <r>
      <t xml:space="preserve">4403.41/49  </t>
    </r>
    <r>
      <rPr>
        <b/>
        <sz val="11"/>
        <color indexed="10"/>
        <rFont val="Univers"/>
        <family val="2"/>
      </rPr>
      <t>ex4403.99</t>
    </r>
  </si>
  <si>
    <t>48.01/02/03/04/05/06/08/09/10  4811.51/59  48.12/13</t>
  </si>
  <si>
    <r>
      <t>The term "</t>
    </r>
    <r>
      <rPr>
        <sz val="14"/>
        <color indexed="10"/>
        <rFont val="Univers"/>
        <family val="2"/>
      </rPr>
      <t>ex</t>
    </r>
    <r>
      <rPr>
        <sz val="14"/>
        <rFont val="Univers"/>
        <family val="2"/>
      </rPr>
      <t>" means that there is not a complete correlation between the two codes and that only a part of the HS2002/HS2007/HS2012 or SITC Rev.3 code is applicable.</t>
    </r>
  </si>
  <si>
    <r>
      <t>For instance "</t>
    </r>
    <r>
      <rPr>
        <sz val="14"/>
        <color indexed="10"/>
        <rFont val="Univers"/>
        <family val="2"/>
      </rPr>
      <t>ex4403.99</t>
    </r>
    <r>
      <rPr>
        <sz val="14"/>
        <rFont val="Univers"/>
        <family val="2"/>
      </rPr>
      <t xml:space="preserve">" under product 1.2.NC.T means that only a part of HS2002/HS2007/HS2012 code 4403.99 refers to tropical industrial roundwood. Many tropical timber products contain "ex" codes in the above list as the Harmonized System of customs classification explicitly recognizes less than 90 tropical timber species.  Species not explicitly recognized as tropical in the HS are grouped in "others" categories with non-tropical, non-coniferous timbers that are likewise not explicitly recognized by the HS (e.g. 4407.99).  Estimates of tropical timber trade totals therefore require that these "others" categories be analyzed to ascertain how much of the total was sourced from tropical countries. </t>
    </r>
  </si>
  <si>
    <t>JQ1 (Supp. 1)</t>
  </si>
  <si>
    <t>CPC Ver.2</t>
  </si>
  <si>
    <t>031</t>
  </si>
  <si>
    <t>0313</t>
  </si>
  <si>
    <t>0311  0312</t>
  </si>
  <si>
    <t>0311</t>
  </si>
  <si>
    <t>0312</t>
  </si>
  <si>
    <t>PRODUCTION</t>
  </si>
  <si>
    <t>3151</t>
  </si>
  <si>
    <t>3141  3142</t>
  </si>
  <si>
    <t>3143</t>
  </si>
  <si>
    <t>3144</t>
  </si>
  <si>
    <t>3141  3142  3143  3144  3151</t>
  </si>
  <si>
    <t>ex32113</t>
  </si>
  <si>
    <t>32111</t>
  </si>
  <si>
    <t>32112</t>
  </si>
  <si>
    <t>ex32112</t>
  </si>
  <si>
    <r>
      <rPr>
        <b/>
        <sz val="11"/>
        <rFont val="Univers"/>
        <family val="2"/>
      </rPr>
      <t xml:space="preserve">32111  32112  </t>
    </r>
    <r>
      <rPr>
        <b/>
        <sz val="11"/>
        <color indexed="10"/>
        <rFont val="Univers"/>
        <family val="2"/>
      </rPr>
      <t>ex32113</t>
    </r>
  </si>
  <si>
    <t>3924</t>
  </si>
  <si>
    <t>32121</t>
  </si>
  <si>
    <t>ex32122  ex32129</t>
  </si>
  <si>
    <t>ex32143  ex32149</t>
  </si>
  <si>
    <r>
      <rPr>
        <b/>
        <sz val="11"/>
        <rFont val="Univers"/>
        <family val="2"/>
      </rPr>
      <t>32122</t>
    </r>
    <r>
      <rPr>
        <b/>
        <sz val="11"/>
        <color indexed="10"/>
        <rFont val="Univers"/>
        <family val="2"/>
      </rPr>
      <t xml:space="preserve">  ex32129</t>
    </r>
  </si>
  <si>
    <t>32131</t>
  </si>
  <si>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</si>
  <si>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</si>
  <si>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</si>
  <si>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</si>
  <si>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</si>
  <si>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3212  </t>
    </r>
    <r>
      <rPr>
        <b/>
        <sz val="11"/>
        <color indexed="10"/>
        <rFont val="Univers"/>
        <family val="2"/>
      </rPr>
      <t>ex32143  ex32149</t>
    </r>
  </si>
  <si>
    <r>
      <t xml:space="preserve">ex32149  ex32133  ex32136  ex32137  </t>
    </r>
    <r>
      <rPr>
        <b/>
        <sz val="11"/>
        <rFont val="Univers"/>
        <family val="2"/>
      </rPr>
      <t>32198</t>
    </r>
    <r>
      <rPr>
        <b/>
        <sz val="11"/>
        <color indexed="10"/>
        <rFont val="Univers"/>
        <family val="2"/>
      </rPr>
      <t xml:space="preserve">  ex32199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</si>
  <si>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</si>
  <si>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The term "</t>
    </r>
    <r>
      <rPr>
        <sz val="14"/>
        <color indexed="10"/>
        <rFont val="Univers"/>
        <family val="2"/>
      </rPr>
      <t>ex</t>
    </r>
    <r>
      <rPr>
        <sz val="14"/>
        <rFont val="Univers"/>
        <family val="2"/>
      </rPr>
      <t>" means that there is not a complete correlation between the two codes and that only a part of the CPC Ver.2 code is applicable.</t>
    </r>
  </si>
  <si>
    <r>
      <t>For instance "</t>
    </r>
    <r>
      <rPr>
        <sz val="14"/>
        <color indexed="10"/>
        <rFont val="Univers"/>
        <family val="2"/>
      </rPr>
      <t>ex3151</t>
    </r>
    <r>
      <rPr>
        <sz val="14"/>
        <rFont val="Univers"/>
        <family val="2"/>
      </rPr>
      <t>" under product 6.1.NC means that only a part of CPC Ver.2 code 3151 refers to non-coniferous veneer sheets.</t>
    </r>
  </si>
  <si>
    <t>4409.10/29</t>
  </si>
  <si>
    <t>4409.10</t>
  </si>
  <si>
    <t>4409.20</t>
  </si>
  <si>
    <t>4409.29</t>
  </si>
  <si>
    <t>ex4409.20</t>
  </si>
  <si>
    <t>ex4409.29</t>
  </si>
  <si>
    <t>44.15/16</t>
  </si>
  <si>
    <t>44.14/19/20</t>
  </si>
  <si>
    <t>44.17/21</t>
  </si>
  <si>
    <t>44.18</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</si>
  <si>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</si>
  <si>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94.06</t>
  </si>
  <si>
    <t xml:space="preserve">ex94.06   </t>
  </si>
  <si>
    <t>4811.41/49/60/90</t>
  </si>
  <si>
    <t xml:space="preserve">4811.10/41/49/60/90 </t>
  </si>
  <si>
    <r>
      <rPr>
        <b/>
        <sz val="11"/>
        <rFont val="Univers"/>
        <family val="2"/>
      </rPr>
      <t>48.14/15/17/20/21/22/23</t>
    </r>
    <r>
      <rPr>
        <b/>
        <sz val="11"/>
        <color indexed="10"/>
        <rFont val="Univers"/>
        <family val="2"/>
      </rPr>
      <t xml:space="preserve">  ex48.02  ex48.10</t>
    </r>
  </si>
  <si>
    <t>48.14/17/20/21/22/23</t>
  </si>
  <si>
    <t>ex48.02  ex48.10  ex4823.90</t>
  </si>
  <si>
    <t>ex4823.90</t>
  </si>
  <si>
    <t>4823.70</t>
  </si>
  <si>
    <t>4823.20</t>
  </si>
  <si>
    <t>ex248.5</t>
  </si>
  <si>
    <t>248.3/5</t>
  </si>
  <si>
    <t>635.11/12  635.2</t>
  </si>
  <si>
    <t>ex642.99</t>
  </si>
  <si>
    <r>
      <t>The term "</t>
    </r>
    <r>
      <rPr>
        <sz val="14"/>
        <color indexed="10"/>
        <rFont val="Univers"/>
        <family val="2"/>
      </rPr>
      <t>ex</t>
    </r>
    <r>
      <rPr>
        <sz val="14"/>
        <rFont val="Univers"/>
        <family val="2"/>
      </rPr>
      <t>" means that there is not a complete correlation between the two codes and that only a part of the HS2002/HS2007/HS2012 or SITC Rev.3 code is applicable.</t>
    </r>
  </si>
  <si>
    <r>
      <t>For instance "</t>
    </r>
    <r>
      <rPr>
        <sz val="14"/>
        <color indexed="10"/>
        <rFont val="Univers"/>
        <family val="2"/>
      </rPr>
      <t>ex811.00</t>
    </r>
    <r>
      <rPr>
        <sz val="14"/>
        <rFont val="Univers"/>
        <family val="2"/>
      </rPr>
      <t xml:space="preserve">" under "Prefabricated buildings - of which made of wood" means that only a part of SITC code 811.00 refers to buildings prefabricated from wood, as that code does not distinguish between the materials buildings were prefabricated from.  </t>
    </r>
  </si>
  <si>
    <r>
      <rPr>
        <b/>
        <sz val="11"/>
        <rFont val="Univers"/>
        <family val="2"/>
      </rPr>
      <t>642.2/3/44/45/46/47/48/91/92/93</t>
    </r>
    <r>
      <rPr>
        <b/>
        <sz val="11"/>
        <color indexed="10"/>
        <rFont val="Univers"/>
        <family val="2"/>
      </rPr>
      <t xml:space="preserve">  ex642.99  </t>
    </r>
    <r>
      <rPr>
        <b/>
        <sz val="11"/>
        <rFont val="Univers"/>
        <family val="2"/>
      </rPr>
      <t>641.94  659.11  892.81</t>
    </r>
  </si>
  <si>
    <t>ex811.00</t>
  </si>
  <si>
    <t>Nomenclature</t>
  </si>
  <si>
    <t>440110</t>
  </si>
  <si>
    <t>440320</t>
  </si>
  <si>
    <t>440341</t>
  </si>
  <si>
    <t>440349</t>
  </si>
  <si>
    <t>440391</t>
  </si>
  <si>
    <t>440392</t>
  </si>
  <si>
    <t>440399</t>
  </si>
  <si>
    <t>1.1</t>
  </si>
  <si>
    <t>1.2.C</t>
  </si>
  <si>
    <t>1.2.NC</t>
  </si>
  <si>
    <t>1.2.NC.T</t>
  </si>
  <si>
    <t>Only some part of it</t>
  </si>
  <si>
    <t>2</t>
  </si>
  <si>
    <t>440290</t>
  </si>
  <si>
    <t>440121</t>
  </si>
  <si>
    <t>440122</t>
  </si>
  <si>
    <t>3.1</t>
  </si>
  <si>
    <t>3.2</t>
  </si>
  <si>
    <t>440139</t>
  </si>
  <si>
    <t>440131</t>
  </si>
  <si>
    <t>440130</t>
  </si>
  <si>
    <t>440710</t>
  </si>
  <si>
    <t>440721</t>
  </si>
  <si>
    <t>440722</t>
  </si>
  <si>
    <t>440725</t>
  </si>
  <si>
    <t>440726</t>
  </si>
  <si>
    <t>440727</t>
  </si>
  <si>
    <t>440728</t>
  </si>
  <si>
    <t>440729</t>
  </si>
  <si>
    <t>440791</t>
  </si>
  <si>
    <t>440792</t>
  </si>
  <si>
    <t>440793</t>
  </si>
  <si>
    <t>440794</t>
  </si>
  <si>
    <t>440795</t>
  </si>
  <si>
    <t>440799</t>
  </si>
  <si>
    <t>5.C</t>
  </si>
  <si>
    <t>5.C</t>
  </si>
  <si>
    <t>5.NC</t>
  </si>
  <si>
    <t>5.NC</t>
  </si>
  <si>
    <t>5.NC.T</t>
  </si>
  <si>
    <t>5.NC.T</t>
  </si>
  <si>
    <t>440810</t>
  </si>
  <si>
    <t>440831</t>
  </si>
  <si>
    <t>440839</t>
  </si>
  <si>
    <t>440890</t>
  </si>
  <si>
    <t>4410</t>
  </si>
  <si>
    <t>441011</t>
  </si>
  <si>
    <t>441012</t>
  </si>
  <si>
    <t>441112</t>
  </si>
  <si>
    <t>441113</t>
  </si>
  <si>
    <t>441114</t>
  </si>
  <si>
    <t>441192</t>
  </si>
  <si>
    <t>441193</t>
  </si>
  <si>
    <t>441194</t>
  </si>
  <si>
    <t>441231</t>
  </si>
  <si>
    <t>441232</t>
  </si>
  <si>
    <t>441239</t>
  </si>
  <si>
    <t>441294</t>
  </si>
  <si>
    <t>441299</t>
  </si>
  <si>
    <t>6.1.</t>
  </si>
  <si>
    <t>6.1.C</t>
  </si>
  <si>
    <t>6.1.NC</t>
  </si>
  <si>
    <t>6.1.NC.T</t>
  </si>
  <si>
    <t>6.1.NC.T</t>
  </si>
  <si>
    <t>6.2.C</t>
  </si>
  <si>
    <t>6.2.NC</t>
  </si>
  <si>
    <t>6.2.NC.T</t>
  </si>
  <si>
    <t>6.3</t>
  </si>
  <si>
    <t>6.3</t>
  </si>
  <si>
    <t>6.3.1</t>
  </si>
  <si>
    <t>6.3.1</t>
  </si>
  <si>
    <t>6.4.1</t>
  </si>
  <si>
    <t>6.4.2</t>
  </si>
  <si>
    <t>6.4.3</t>
  </si>
  <si>
    <t>4701</t>
  </si>
  <si>
    <t>470311</t>
  </si>
  <si>
    <t>470319</t>
  </si>
  <si>
    <t>470321</t>
  </si>
  <si>
    <t>470329</t>
  </si>
  <si>
    <t>470411</t>
  </si>
  <si>
    <t>470419</t>
  </si>
  <si>
    <t>470421</t>
  </si>
  <si>
    <t>470429</t>
  </si>
  <si>
    <t>4705</t>
  </si>
  <si>
    <t>7.1</t>
  </si>
  <si>
    <t>7.2</t>
  </si>
  <si>
    <t>7.3.1</t>
  </si>
  <si>
    <t>7.3.2</t>
  </si>
  <si>
    <t>7.3.3</t>
  </si>
  <si>
    <t>7.3.4</t>
  </si>
  <si>
    <t>7.4</t>
  </si>
  <si>
    <t>4702</t>
  </si>
  <si>
    <t>470610</t>
  </si>
  <si>
    <t>470620</t>
  </si>
  <si>
    <t>470630</t>
  </si>
  <si>
    <t>470691</t>
  </si>
  <si>
    <t>470692</t>
  </si>
  <si>
    <t>470693</t>
  </si>
  <si>
    <t>8.1</t>
  </si>
  <si>
    <t>8.2</t>
  </si>
  <si>
    <t>9</t>
  </si>
  <si>
    <t>4707</t>
  </si>
  <si>
    <t>4801</t>
  </si>
  <si>
    <t>480210</t>
  </si>
  <si>
    <t>480220</t>
  </si>
  <si>
    <t>480240</t>
  </si>
  <si>
    <t>480254</t>
  </si>
  <si>
    <t>480255</t>
  </si>
  <si>
    <t>480256</t>
  </si>
  <si>
    <t>480257</t>
  </si>
  <si>
    <t>480258</t>
  </si>
  <si>
    <t>480261</t>
  </si>
  <si>
    <t>480262</t>
  </si>
  <si>
    <t>480269</t>
  </si>
  <si>
    <t>4803</t>
  </si>
  <si>
    <t>480411</t>
  </si>
  <si>
    <t>480419</t>
  </si>
  <si>
    <t>480421</t>
  </si>
  <si>
    <t>480429</t>
  </si>
  <si>
    <t>480431</t>
  </si>
  <si>
    <t>480439</t>
  </si>
  <si>
    <t>480441</t>
  </si>
  <si>
    <t>480442</t>
  </si>
  <si>
    <t>480449</t>
  </si>
  <si>
    <t>480451</t>
  </si>
  <si>
    <t>480452</t>
  </si>
  <si>
    <t>480459</t>
  </si>
  <si>
    <t>480511</t>
  </si>
  <si>
    <t>480512</t>
  </si>
  <si>
    <t>480519</t>
  </si>
  <si>
    <t>480524</t>
  </si>
  <si>
    <t>480525</t>
  </si>
  <si>
    <t>480530</t>
  </si>
  <si>
    <t>480540</t>
  </si>
  <si>
    <t>480550</t>
  </si>
  <si>
    <t>480591</t>
  </si>
  <si>
    <t>480592</t>
  </si>
  <si>
    <t>480593</t>
  </si>
  <si>
    <t>480610</t>
  </si>
  <si>
    <t>480620</t>
  </si>
  <si>
    <t>480630</t>
  </si>
  <si>
    <t>480640</t>
  </si>
  <si>
    <t>4808</t>
  </si>
  <si>
    <t>480920</t>
  </si>
  <si>
    <t>480990</t>
  </si>
  <si>
    <t>481013</t>
  </si>
  <si>
    <t>481014</t>
  </si>
  <si>
    <t>481019</t>
  </si>
  <si>
    <t>481022</t>
  </si>
  <si>
    <t>481029</t>
  </si>
  <si>
    <t>481031</t>
  </si>
  <si>
    <t>481032</t>
  </si>
  <si>
    <t>481039</t>
  </si>
  <si>
    <t>481092</t>
  </si>
  <si>
    <t>481099</t>
  </si>
  <si>
    <t>481151</t>
  </si>
  <si>
    <t>481159</t>
  </si>
  <si>
    <t>4812</t>
  </si>
  <si>
    <t>4813</t>
  </si>
  <si>
    <t>10.1.1</t>
  </si>
  <si>
    <t>10.1.2</t>
  </si>
  <si>
    <t>10.1.3</t>
  </si>
  <si>
    <t>10.2</t>
  </si>
  <si>
    <t>10.3.1</t>
  </si>
  <si>
    <t>10.3.2</t>
  </si>
  <si>
    <t>10.3.3</t>
  </si>
  <si>
    <t> 480429</t>
  </si>
  <si>
    <t> 480431</t>
  </si>
  <si>
    <t>10.3.4</t>
  </si>
  <si>
    <t>10.4</t>
  </si>
  <si>
    <t>440910</t>
  </si>
  <si>
    <t>440929</t>
  </si>
  <si>
    <t>11.1.C</t>
  </si>
  <si>
    <t/>
  </si>
  <si>
    <t>11.1.NC</t>
  </si>
  <si>
    <t>11.1.NC.T</t>
  </si>
  <si>
    <t>11.2</t>
  </si>
  <si>
    <t>11.3</t>
  </si>
  <si>
    <t>4414</t>
  </si>
  <si>
    <t>4419</t>
  </si>
  <si>
    <t>4417</t>
  </si>
  <si>
    <t>940330</t>
  </si>
  <si>
    <t>940340</t>
  </si>
  <si>
    <t>940350</t>
  </si>
  <si>
    <t>940360</t>
  </si>
  <si>
    <t>940390</t>
  </si>
  <si>
    <t>11.6</t>
  </si>
  <si>
    <t>940161</t>
  </si>
  <si>
    <t>940169</t>
  </si>
  <si>
    <t>940190</t>
  </si>
  <si>
    <t>11.7</t>
  </si>
  <si>
    <t>9406</t>
  </si>
  <si>
    <t>11.7.1</t>
  </si>
  <si>
    <t>12.1</t>
  </si>
  <si>
    <t>4807</t>
  </si>
  <si>
    <t>12.1</t>
  </si>
  <si>
    <t>12.2</t>
  </si>
  <si>
    <t>481110</t>
  </si>
  <si>
    <t>12.2</t>
  </si>
  <si>
    <t>481141</t>
  </si>
  <si>
    <t>481149</t>
  </si>
  <si>
    <t>481160</t>
  </si>
  <si>
    <t>481190</t>
  </si>
  <si>
    <t>12.3</t>
  </si>
  <si>
    <t>12.4</t>
  </si>
  <si>
    <t> 480262</t>
  </si>
  <si>
    <t> 480269</t>
  </si>
  <si>
    <t> 481099</t>
  </si>
  <si>
    <t>12.6</t>
  </si>
  <si>
    <t>Only some part of it</t>
  </si>
  <si>
    <t>482390</t>
  </si>
  <si>
    <t>482370</t>
  </si>
  <si>
    <t>482320</t>
  </si>
  <si>
    <t>JQ Product code</t>
  </si>
  <si>
    <t>HS Code</t>
  </si>
  <si>
    <t>Remarks on HS codes</t>
  </si>
  <si>
    <r>
      <rPr>
        <b/>
        <sz val="11"/>
        <rFont val="Univers"/>
        <family val="2"/>
      </rPr>
      <t xml:space="preserve">4401.31  </t>
    </r>
    <r>
      <rPr>
        <b/>
        <sz val="11"/>
        <color indexed="10"/>
        <rFont val="Univers"/>
        <family val="2"/>
      </rPr>
      <t>ex4401.39</t>
    </r>
  </si>
  <si>
    <t>INDUSTRIAL ROUNDWOOD</t>
  </si>
  <si>
    <t>ROUNDWOOD (WOOD IN THE ROUGH)</t>
  </si>
  <si>
    <t>MEDIUM/HIGH DENSITY FIBREBOARD (MDF/HDF)</t>
  </si>
  <si>
    <t>of which: OF WOOD</t>
  </si>
  <si>
    <t>Production and Trade Estimates for 2016</t>
  </si>
  <si>
    <t>Industrial Roundwood, Tropical</t>
  </si>
  <si>
    <t>Industrial Roundwood, Coniferous</t>
  </si>
  <si>
    <t>Industrial Roundwood, Non-Coniferous</t>
  </si>
  <si>
    <t>CROSS-REFERENCES TO CPC Ver.2 and Ver.2.1</t>
  </si>
  <si>
    <t>CPC Ver.2.1</t>
  </si>
  <si>
    <t>0311  03131</t>
  </si>
  <si>
    <r>
      <rPr>
        <b/>
        <sz val="11"/>
        <rFont val="Univers"/>
        <family val="2"/>
      </rPr>
      <t xml:space="preserve">03110  </t>
    </r>
    <r>
      <rPr>
        <b/>
        <sz val="11"/>
        <color indexed="10"/>
        <rFont val="Univers"/>
        <family val="2"/>
      </rPr>
      <t>ex03130</t>
    </r>
  </si>
  <si>
    <t>0312  03132</t>
  </si>
  <si>
    <r>
      <rPr>
        <b/>
        <sz val="11"/>
        <rFont val="Univers"/>
        <family val="2"/>
      </rPr>
      <t xml:space="preserve">03120  </t>
    </r>
    <r>
      <rPr>
        <b/>
        <sz val="11"/>
        <color indexed="10"/>
        <rFont val="Univers"/>
        <family val="2"/>
      </rPr>
      <t>ex03130</t>
    </r>
  </si>
  <si>
    <t>03131</t>
  </si>
  <si>
    <t>03132</t>
  </si>
  <si>
    <t>ex03130</t>
  </si>
  <si>
    <t>ex03110  ex03120</t>
  </si>
  <si>
    <t>ex03110</t>
  </si>
  <si>
    <t>ex03120</t>
  </si>
  <si>
    <t>ex34510</t>
  </si>
  <si>
    <t>ex31230  ex39280</t>
  </si>
  <si>
    <r>
      <t xml:space="preserve">ex31230  </t>
    </r>
    <r>
      <rPr>
        <b/>
        <sz val="11"/>
        <rFont val="Univers"/>
        <family val="0"/>
      </rPr>
      <t>39283</t>
    </r>
  </si>
  <si>
    <t>ex31230</t>
  </si>
  <si>
    <t>39283</t>
  </si>
  <si>
    <t>ex39280</t>
  </si>
  <si>
    <t>39281  39282</t>
  </si>
  <si>
    <t>39281</t>
  </si>
  <si>
    <t>39282</t>
  </si>
  <si>
    <t>31101  31102</t>
  </si>
  <si>
    <t>ex31100</t>
  </si>
  <si>
    <t>31101</t>
  </si>
  <si>
    <t>31102</t>
  </si>
  <si>
    <t>ex31102</t>
  </si>
  <si>
    <t>31511</t>
  </si>
  <si>
    <t>ex31510</t>
  </si>
  <si>
    <t>31512</t>
  </si>
  <si>
    <t>ex31512</t>
  </si>
  <si>
    <t>31411  31421</t>
  </si>
  <si>
    <t>ex31410  ex31420</t>
  </si>
  <si>
    <t>31412  31422</t>
  </si>
  <si>
    <t>ex31412  ex31422</t>
  </si>
  <si>
    <t>31432</t>
  </si>
  <si>
    <t>ex31430</t>
  </si>
  <si>
    <t>ex31440</t>
  </si>
  <si>
    <t>31442</t>
  </si>
  <si>
    <t>31441</t>
  </si>
  <si>
    <t>31449</t>
  </si>
  <si>
    <t>In CPC, if only 3 or 4 digits are shown, then all sub-codes at lower degrees of aggregation are included (for example, 0313 includes 03131 and 03132).</t>
  </si>
  <si>
    <t>REMOVALS OF ROUNDWOOD (WOOD IN THE ROUGH)</t>
  </si>
  <si>
    <t>JFSQ</t>
  </si>
  <si>
    <t>Conversion Factors</t>
  </si>
  <si>
    <t>NOTE THESE ARE ONLY GENERAL NUMBERS. IT WOULD BE PREFERABLE TO USE SPECIES- OR COUNTRY-SPECIFIC FACTORS</t>
  </si>
  <si>
    <t>Multiply the quantity expressed in units on the right side of "per" with the factor to get the value expressed in units on left side of "per".</t>
  </si>
  <si>
    <t>FAO and UNECE Statistical Publications</t>
  </si>
  <si>
    <t>Results from UNECE/FAO 2009 Conversion Factors Questionnaire (median)</t>
  </si>
  <si>
    <t>volume to weight</t>
  </si>
  <si>
    <t>volume to area</t>
  </si>
  <si>
    <t>volume/weight of finished product to volume of roundwood</t>
  </si>
  <si>
    <r>
      <t>m</t>
    </r>
    <r>
      <rPr>
        <b/>
        <vertAlign val="superscript"/>
        <sz val="12"/>
        <rFont val="Arial Narrow"/>
        <family val="2"/>
      </rPr>
      <t>3</t>
    </r>
    <r>
      <rPr>
        <b/>
        <sz val="12"/>
        <rFont val="Arial Narrow"/>
        <family val="2"/>
      </rPr>
      <t xml:space="preserve"> per MT</t>
    </r>
  </si>
  <si>
    <r>
      <t>m</t>
    </r>
    <r>
      <rPr>
        <b/>
        <vertAlign val="superscript"/>
        <sz val="12"/>
        <rFont val="Arial Narrow"/>
        <family val="2"/>
      </rPr>
      <t>3</t>
    </r>
    <r>
      <rPr>
        <b/>
        <sz val="12"/>
        <rFont val="Arial Narrow"/>
        <family val="2"/>
      </rPr>
      <t xml:space="preserve"> per m</t>
    </r>
    <r>
      <rPr>
        <b/>
        <vertAlign val="superscript"/>
        <sz val="12"/>
        <rFont val="Arial Narrow"/>
        <family val="2"/>
      </rPr>
      <t>2</t>
    </r>
  </si>
  <si>
    <t>Roundwood</t>
  </si>
  <si>
    <t>equivalent</t>
  </si>
  <si>
    <t>Notes to results of UNECE/FAO Conversion Factor Questionnaire</t>
  </si>
  <si>
    <r>
      <t>1000 m</t>
    </r>
    <r>
      <rPr>
        <vertAlign val="superscript"/>
        <sz val="11"/>
        <rFont val="Arial Narrow"/>
        <family val="2"/>
      </rPr>
      <t xml:space="preserve">3 </t>
    </r>
    <r>
      <rPr>
        <sz val="11"/>
        <rFont val="Arial Narrow"/>
        <family val="2"/>
      </rPr>
      <t>ub</t>
    </r>
  </si>
  <si>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</si>
  <si>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</si>
  <si>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</si>
  <si>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</si>
  <si>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</si>
  <si>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</si>
  <si>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</si>
  <si>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kilos per m3</t>
  </si>
  <si>
    <t>Log</t>
  </si>
  <si>
    <t>Pulpwood</t>
  </si>
  <si>
    <t>avg</t>
  </si>
  <si>
    <t>m3/mt</t>
  </si>
  <si>
    <t>Based on 50/50 ratio of share of logs/pulpwood in industrial roundwood</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</si>
  <si>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</si>
  <si>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</si>
  <si>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</si>
  <si>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Based on 950 kg/m3 green. Bark is included in weight but not in volume.</t>
  </si>
  <si>
    <t>Based on 935 kg/m3 green. Bark is included in weight but not in volume.</t>
  </si>
  <si>
    <t>Based on 1093 kg/m3 green.  Bark is included in weight but not in volume.</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</si>
  <si>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</si>
  <si>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</si>
  <si>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</si>
  <si>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</si>
  <si>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same as 1.2.2.C</t>
  </si>
  <si>
    <t>same as 1.2.2.NC</t>
  </si>
  <si>
    <t>1000 MT</t>
  </si>
  <si>
    <t>Does not include the use of any of the wood fiber to generate the heat to make (add about 30% if inputted wood fiber used to provide heat)</t>
  </si>
  <si>
    <t>3</t>
  </si>
  <si>
    <r>
      <t>1000 m</t>
    </r>
    <r>
      <rPr>
        <vertAlign val="superscript"/>
        <sz val="11"/>
        <rFont val="Arial Narrow"/>
        <family val="2"/>
      </rPr>
      <t>3</t>
    </r>
  </si>
  <si>
    <t>softwood=1.19</t>
  </si>
  <si>
    <t>Based on swe/odmt of 2.41 and avg delivered mt / odmt of 2.0 in solid m3</t>
  </si>
  <si>
    <t>hardwood = 1.05</t>
  </si>
  <si>
    <t>Based on swe/odmt of 2.01 and avg delivered mt / odmt of 1.79 in solid m3</t>
  </si>
  <si>
    <t>mix = 1.15</t>
  </si>
  <si>
    <t>WOOD RESIDUES</t>
  </si>
  <si>
    <t>Green=1.15</t>
  </si>
  <si>
    <t>Based on wood chips</t>
  </si>
  <si>
    <t>Seasoned = 2.12</t>
  </si>
  <si>
    <t>Assumption for seasoned is based on average basic density of .42 from questionnaire and assumes 15% moisture content</t>
  </si>
  <si>
    <t>Bulk (loose) volume, 5-10% moisture</t>
  </si>
  <si>
    <t>roundwood equivalent is m3rw/odmt, volume to weight is bulk (loose volume)</t>
  </si>
  <si>
    <t>1.6 / 1.82*</t>
  </si>
  <si>
    <t>Green=1.202</t>
  </si>
  <si>
    <t>RoughGreen=1.67</t>
  </si>
  <si>
    <t>Green sawnwood based on basic density of .94, less bark (11%)</t>
  </si>
  <si>
    <t>Dry = 1.99</t>
  </si>
  <si>
    <t>RoughDry=1.99</t>
  </si>
  <si>
    <t>Dry sawnwood weight based on basic density of .42, 4% shrinkage and 15% moisture content</t>
  </si>
  <si>
    <t>PlanedDry=2.13</t>
  </si>
  <si>
    <t>Green=1.04</t>
  </si>
  <si>
    <t>RoughGreen=1.86</t>
  </si>
  <si>
    <t>Green sawnwood based on basic density of 1.09, less bark (12%)</t>
  </si>
  <si>
    <t>Seasoned=1.50</t>
  </si>
  <si>
    <t>RoughDry=2.01</t>
  </si>
  <si>
    <t>Dry sawnwood weight based on basic density of .55, 5% shrinkage and 15% moisture content</t>
  </si>
  <si>
    <t>PlanedDry=2.81</t>
  </si>
  <si>
    <t>1.9*</t>
  </si>
  <si>
    <t>Green=1.20</t>
  </si>
  <si>
    <t>1.5***</t>
  </si>
  <si>
    <t>Green veneer based on basic density of .94, less bark (11%)</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</si>
  <si>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</si>
  <si>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</si>
  <si>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</si>
  <si>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</si>
  <si>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</si>
  <si>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</si>
  <si>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</si>
  <si>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0.0165***</t>
  </si>
  <si>
    <t>dried, sanded, peeled</t>
  </si>
  <si>
    <t>0.0215***</t>
  </si>
  <si>
    <t>dried, sanded, sliced</t>
  </si>
  <si>
    <t>PARTICLE BOARD (including OSB)</t>
  </si>
  <si>
    <t>6.3x</t>
  </si>
  <si>
    <t>PARTICLE BOARD (excluding OSB)</t>
  </si>
  <si>
    <t>0.018***</t>
  </si>
  <si>
    <t>of which: OSB</t>
  </si>
  <si>
    <t>solid wood per m3 of product</t>
  </si>
  <si>
    <t xml:space="preserve">INSULATING BOARD </t>
  </si>
  <si>
    <t>MECHANICAL</t>
  </si>
  <si>
    <t>air-dried metric ton</t>
  </si>
  <si>
    <t>SEMI-CHEMICAL</t>
  </si>
  <si>
    <t>CHEMICAL</t>
  </si>
  <si>
    <t>SULPHATE UNBLEACHED</t>
  </si>
  <si>
    <t>SULPHATE BLEACHED</t>
  </si>
  <si>
    <t>SULPHITE UNBLEACHED</t>
  </si>
  <si>
    <t>SULPHITE BLEACHED</t>
  </si>
  <si>
    <t>1.28 MT in per MT out</t>
  </si>
  <si>
    <t>OTHER PAPER AND PAPERBOARD N.E.S</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</si>
  <si>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</si>
  <si>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</si>
  <si>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</si>
  <si>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</si>
  <si>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</si>
  <si>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</si>
  <si>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</si>
  <si>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r>
      <t>m</t>
    </r>
    <r>
      <rPr>
        <vertAlign val="superscript"/>
        <sz val="12"/>
        <rFont val="Arial Narrow"/>
        <family val="2"/>
      </rPr>
      <t>2</t>
    </r>
    <r>
      <rPr>
        <sz val="12"/>
        <rFont val="Arial Narrow"/>
        <family val="2"/>
      </rPr>
      <t xml:space="preserve"> = square meters</t>
    </r>
  </si>
  <si>
    <t>1000 board feet (sawnwood)</t>
  </si>
  <si>
    <t>(s) = solid volume</t>
  </si>
  <si>
    <t>1000 square feet (1/8 inch thickness)</t>
  </si>
  <si>
    <t>cord</t>
  </si>
  <si>
    <t>Unit Conversion</t>
  </si>
  <si>
    <t>cord (pulpwood)</t>
  </si>
  <si>
    <t>1 inch = 25.4 millimetres</t>
  </si>
  <si>
    <t>cord (wood fuel)</t>
  </si>
  <si>
    <t>1 square foot = 0.0929 square metre</t>
  </si>
  <si>
    <t>cubic foot</t>
  </si>
  <si>
    <t>1 pound = 0.454 kilograms</t>
  </si>
  <si>
    <t>cubic foot (stacked)</t>
  </si>
  <si>
    <t>1 short ton (2000 pounds) = 0.9072 metric ton</t>
  </si>
  <si>
    <t>cunit</t>
  </si>
  <si>
    <t>1 long ton (2240 pounds) = 1.016 metric ton</t>
  </si>
  <si>
    <t>fathom</t>
  </si>
  <si>
    <r>
      <t>Bold</t>
    </r>
    <r>
      <rPr>
        <sz val="12"/>
        <rFont val="Arial Narrow"/>
        <family val="2"/>
      </rPr>
      <t xml:space="preserve"> = FAO published figure</t>
    </r>
  </si>
  <si>
    <t>hoppus cubic foot</t>
  </si>
  <si>
    <t>hoppus super(ficial) foot</t>
  </si>
  <si>
    <t>*  = ITTO</t>
  </si>
  <si>
    <t>hoppus ton (50 hoppus cubic feet)</t>
  </si>
  <si>
    <t>** = obolete - more recent figures would be</t>
  </si>
  <si>
    <t>Petrograd Standard</t>
  </si>
  <si>
    <t>for OR, WA, AK (west of Cascades), SE US (Doyle region):  6.3</t>
  </si>
  <si>
    <t>stere</t>
  </si>
  <si>
    <t>Inland west US, Great Lakes US, E. Can.:  5.7</t>
  </si>
  <si>
    <t>stere (pulpwood)</t>
  </si>
  <si>
    <t>NE US Int 1/4": 5</t>
  </si>
  <si>
    <t>stere (wood fuel)</t>
  </si>
  <si>
    <t>*** = Conversion Factor Study, US figures, rotary for conifer and sliced for non-conifer</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</si>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</sst>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s>
  <fonts count="122">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sz val="20"/>
      <name val="Univers"/>
      <family val="2"/>
    </font>
    <font>
      <sz val="20"/>
      <name val="Arial"/>
      <family val="2"/>
    </font>
    <font>
      <b/>
      <sz val="24"/>
      <name val="Arial"/>
      <family val="2"/>
    </font>
    <font>
      <b/>
      <u val="single"/>
      <sz val="10"/>
      <name val="Univers"/>
      <family val="2"/>
    </font>
    <font>
      <sz val="12"/>
      <name val="Arial"/>
      <family val="2"/>
    </font>
    <font>
      <sz val="12"/>
      <color indexed="12"/>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sz val="11"/>
      <color indexed="39"/>
      <name val="Univers"/>
      <family val="2"/>
    </font>
    <font>
      <sz val="10"/>
      <color indexed="39"/>
      <name val="Univers"/>
      <family val="2"/>
    </font>
    <font>
      <b/>
      <vertAlign val="superscript"/>
      <sz val="11"/>
      <name val="Univers"/>
      <family val="2"/>
    </font>
    <font>
      <b/>
      <sz val="16"/>
      <name val="Univers"/>
      <family val="2"/>
    </font>
    <font>
      <b/>
      <sz val="16"/>
      <name val="Arial"/>
      <family val="2"/>
    </font>
    <font>
      <b/>
      <sz val="16"/>
      <color indexed="10"/>
      <name val="Univers"/>
      <family val="2"/>
    </font>
    <font>
      <sz val="12"/>
      <color indexed="10"/>
      <name val="Univers"/>
      <family val="2"/>
    </font>
    <font>
      <sz val="11"/>
      <name val="Courier"/>
      <family val="3"/>
    </font>
    <font>
      <b/>
      <i/>
      <sz val="10"/>
      <name val="Univers"/>
      <family val="2"/>
    </font>
    <font>
      <b/>
      <sz val="12"/>
      <color indexed="9"/>
      <name val="Univers"/>
      <family val="2"/>
    </font>
    <font>
      <b/>
      <i/>
      <sz val="12"/>
      <name val="Univers"/>
      <family val="2"/>
    </font>
    <font>
      <b/>
      <u val="single"/>
      <sz val="12"/>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u val="single"/>
      <sz val="7.5"/>
      <color indexed="36"/>
      <name val="Courier"/>
      <family val="3"/>
    </font>
    <font>
      <u val="single"/>
      <sz val="7.5"/>
      <color indexed="12"/>
      <name val="Courier"/>
      <family val="3"/>
    </font>
    <font>
      <sz val="8"/>
      <name val="Courier"/>
      <family val="3"/>
    </font>
    <font>
      <sz val="12"/>
      <color indexed="57"/>
      <name val="Univers"/>
      <family val="2"/>
    </font>
    <font>
      <vertAlign val="superscript"/>
      <sz val="12"/>
      <name val="Univers"/>
      <family val="2"/>
    </font>
    <font>
      <i/>
      <sz val="12"/>
      <name val="Univers"/>
      <family val="2"/>
    </font>
    <font>
      <u val="single"/>
      <sz val="12"/>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Univers"/>
      <family val="2"/>
    </font>
    <font>
      <sz val="10"/>
      <color indexed="10"/>
      <name val="Univers"/>
      <family val="2"/>
    </font>
    <font>
      <sz val="8"/>
      <name val="Tahoma"/>
      <family val="2"/>
    </font>
    <font>
      <sz val="12"/>
      <name val="Arial Narrow"/>
      <family val="2"/>
    </font>
    <font>
      <b/>
      <sz val="12"/>
      <name val="Arial Narrow"/>
      <family val="2"/>
    </font>
    <font>
      <b/>
      <sz val="12"/>
      <color indexed="12"/>
      <name val="Arial Narrow"/>
      <family val="2"/>
    </font>
    <font>
      <b/>
      <sz val="32"/>
      <name val="Arial Narrow"/>
      <family val="2"/>
    </font>
    <font>
      <sz val="32"/>
      <name val="Arial Narrow"/>
      <family val="2"/>
    </font>
    <font>
      <b/>
      <sz val="14"/>
      <color indexed="12"/>
      <name val="Arial Narrow"/>
      <family val="2"/>
    </font>
    <font>
      <sz val="14"/>
      <name val="Arial Narrow"/>
      <family val="2"/>
    </font>
    <font>
      <b/>
      <sz val="12"/>
      <color indexed="10"/>
      <name val="Arial Narrow"/>
      <family val="2"/>
    </font>
    <font>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vertAlign val="superscript"/>
      <sz val="12"/>
      <name val="Arial Narrow"/>
      <family val="2"/>
    </font>
    <font>
      <b/>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Univers"/>
      <family val="2"/>
    </font>
    <font>
      <b/>
      <sz val="11"/>
      <color rgb="FFFF0000"/>
      <name val="Univers"/>
      <family val="2"/>
    </font>
    <font>
      <sz val="12"/>
      <color rgb="FFFF0000"/>
      <name val="Univers"/>
      <family val="2"/>
    </font>
    <font>
      <sz val="10"/>
      <color rgb="FFFF0000"/>
      <name val="Univers"/>
      <family val="2"/>
    </font>
    <font>
      <sz val="14"/>
      <color rgb="FFFF0000"/>
      <name val="Univers"/>
      <family val="2"/>
    </font>
    <font>
      <b/>
      <sz val="8"/>
      <name val="Courie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thin"/>
      <right style="thin"/>
      <top style="thin"/>
      <bottom style="thin"/>
    </border>
    <border>
      <left>
        <color indexed="63"/>
      </left>
      <right style="medium"/>
      <top style="thin"/>
      <bottom style="thin"/>
    </border>
    <border>
      <left style="thin"/>
      <right style="thin"/>
      <top>
        <color indexed="63"/>
      </top>
      <bottom style="mediu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style="medium"/>
      <bottom>
        <color indexed="63"/>
      </bottom>
    </border>
    <border>
      <left style="medium"/>
      <right style="thin"/>
      <top style="thin"/>
      <bottom>
        <color indexed="63"/>
      </bottom>
    </border>
    <border>
      <left style="medium"/>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style="thin"/>
      <right style="medium"/>
      <top style="thin"/>
      <bottom style="thin"/>
    </border>
    <border>
      <left style="thin"/>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thin"/>
      <right style="medium"/>
      <top style="thin"/>
      <bottom>
        <color indexed="63"/>
      </bottom>
    </border>
    <border>
      <left>
        <color indexed="63"/>
      </left>
      <right style="thin"/>
      <top style="thin"/>
      <bottom style="thin"/>
    </border>
    <border>
      <left style="medium"/>
      <right>
        <color indexed="63"/>
      </right>
      <top style="thin"/>
      <bottom style="thin"/>
    </border>
    <border>
      <left>
        <color indexed="63"/>
      </left>
      <right style="thin"/>
      <top>
        <color indexed="63"/>
      </top>
      <bottom style="thin"/>
    </border>
    <border>
      <left>
        <color indexed="63"/>
      </left>
      <right style="medium"/>
      <top>
        <color indexed="63"/>
      </top>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n"/>
    </border>
    <border>
      <left style="thick"/>
      <right style="thin"/>
      <top>
        <color indexed="63"/>
      </top>
      <bottom>
        <color indexed="63"/>
      </bottom>
    </border>
    <border>
      <left style="thick"/>
      <right style="thin"/>
      <top>
        <color indexed="63"/>
      </top>
      <bottom style="thin"/>
    </border>
    <border>
      <left style="thin"/>
      <right style="thick"/>
      <top style="thin"/>
      <bottom style="thin"/>
    </border>
    <border>
      <left style="thin"/>
      <right style="thick"/>
      <top>
        <color indexed="63"/>
      </top>
      <bottom style="thin"/>
    </border>
    <border>
      <left style="thin"/>
      <right style="thick"/>
      <top>
        <color indexed="63"/>
      </top>
      <bottom>
        <color indexed="63"/>
      </bottom>
    </border>
    <border>
      <left style="thick"/>
      <right>
        <color indexed="63"/>
      </right>
      <top style="thin"/>
      <bottom style="thin"/>
    </border>
    <border>
      <left style="thick"/>
      <right style="thin"/>
      <top style="thin"/>
      <bottom>
        <color indexed="63"/>
      </bottom>
    </border>
    <border>
      <left style="thin"/>
      <right style="thick"/>
      <top style="thin"/>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color indexed="63"/>
      </left>
      <right style="medium"/>
      <top style="medium"/>
      <bottom>
        <color indexed="63"/>
      </bottom>
    </border>
    <border>
      <left>
        <color indexed="63"/>
      </left>
      <right style="thick"/>
      <top style="thin"/>
      <bottom style="thin"/>
    </border>
    <border>
      <left style="medium"/>
      <right style="thin"/>
      <top style="medium"/>
      <bottom>
        <color indexed="63"/>
      </bottom>
    </border>
    <border>
      <left style="thin"/>
      <right>
        <color indexed="63"/>
      </right>
      <top style="medium"/>
      <bottom>
        <color indexed="63"/>
      </bottom>
    </border>
    <border>
      <left>
        <color indexed="63"/>
      </left>
      <right style="medium"/>
      <top>
        <color indexed="63"/>
      </top>
      <bottom style="medium"/>
    </border>
    <border>
      <left>
        <color indexed="63"/>
      </left>
      <right>
        <color indexed="63"/>
      </right>
      <top style="medium"/>
      <bottom style="thin"/>
    </border>
    <border>
      <left style="medium"/>
      <right style="thin"/>
      <top style="thin"/>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color indexed="63"/>
      </left>
      <right style="medium"/>
      <top style="thin"/>
      <bottom>
        <color indexed="63"/>
      </bottom>
    </border>
    <border>
      <left style="thin"/>
      <right>
        <color indexed="63"/>
      </right>
      <top style="thick"/>
      <bottom style="thin"/>
    </border>
    <border>
      <left>
        <color indexed="63"/>
      </left>
      <right style="thick"/>
      <top style="thick"/>
      <bottom style="thin"/>
    </border>
    <border>
      <left style="thin"/>
      <right style="thin"/>
      <top style="medium"/>
      <bottom style="thin"/>
    </border>
    <border>
      <left style="medium"/>
      <right style="medium"/>
      <top>
        <color indexed="63"/>
      </top>
      <bottom>
        <color indexed="63"/>
      </bottom>
    </border>
    <border>
      <left style="thin"/>
      <right style="thin"/>
      <top style="thin"/>
      <bottom style="thin">
        <color indexed="57"/>
      </bottom>
    </border>
    <border>
      <left style="thin"/>
      <right style="thin"/>
      <top>
        <color indexed="63"/>
      </top>
      <bottom style="thin">
        <color indexed="57"/>
      </bottom>
    </border>
    <border>
      <left style="thin"/>
      <right style="thin"/>
      <top style="medium"/>
      <bottom>
        <color indexed="63"/>
      </bottom>
    </border>
    <border>
      <left>
        <color indexed="63"/>
      </left>
      <right style="thin"/>
      <top>
        <color indexed="63"/>
      </top>
      <bottom style="medium"/>
    </border>
    <border>
      <left/>
      <right style="thick"/>
      <top style="medium"/>
      <bottom/>
    </border>
    <border>
      <left>
        <color indexed="63"/>
      </left>
      <right style="thick"/>
      <top>
        <color indexed="63"/>
      </top>
      <bottom>
        <color indexed="63"/>
      </bottom>
    </border>
    <border>
      <left/>
      <right style="thick"/>
      <top style="thin">
        <color indexed="22"/>
      </top>
      <bottom style="thin">
        <color indexed="22"/>
      </bottom>
    </border>
    <border>
      <left/>
      <right style="thick"/>
      <top style="thin">
        <color indexed="22"/>
      </top>
      <bottom style="thick"/>
    </border>
    <border>
      <left/>
      <right style="thick"/>
      <top style="thick"/>
      <bottom/>
    </border>
    <border>
      <left style="thick"/>
      <right style="thin">
        <color indexed="22"/>
      </right>
      <top/>
      <bottom style="thin">
        <color indexed="22"/>
      </bottom>
    </border>
    <border>
      <left style="thin">
        <color indexed="22"/>
      </left>
      <right style="thin">
        <color indexed="22"/>
      </right>
      <top/>
      <bottom style="thin">
        <color indexed="22"/>
      </bottom>
    </border>
    <border>
      <left style="thick"/>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ck"/>
      <right style="thin">
        <color indexed="22"/>
      </right>
      <top style="thin">
        <color indexed="22"/>
      </top>
      <bottom style="thick"/>
    </border>
    <border>
      <left style="thin">
        <color indexed="22"/>
      </left>
      <right style="thin">
        <color indexed="22"/>
      </right>
      <top style="thin">
        <color indexed="22"/>
      </top>
      <bottom style="thick"/>
    </border>
    <border>
      <left/>
      <right style="thick"/>
      <top/>
      <bottom style="thick"/>
    </border>
    <border>
      <left/>
      <right/>
      <top/>
      <bottom style="thick"/>
    </border>
    <border>
      <left style="thick"/>
      <right/>
      <top style="thick"/>
      <bottom style="thin">
        <color indexed="22"/>
      </bottom>
    </border>
    <border>
      <left/>
      <right style="thick"/>
      <top style="thick"/>
      <bottom style="thin">
        <color indexed="22"/>
      </bottom>
    </border>
    <border>
      <left style="thick"/>
      <right/>
      <top style="thin">
        <color indexed="22"/>
      </top>
      <bottom/>
    </border>
    <border>
      <left/>
      <right style="thick"/>
      <top style="thin">
        <color indexed="22"/>
      </top>
      <bottom/>
    </border>
    <border>
      <left style="thick"/>
      <right/>
      <top/>
      <bottom style="thin">
        <color indexed="22"/>
      </bottom>
    </border>
    <border>
      <left/>
      <right style="thick"/>
      <top/>
      <bottom style="thin">
        <color indexed="22"/>
      </bottom>
    </border>
    <border>
      <left style="thin">
        <color indexed="22"/>
      </left>
      <right style="thick"/>
      <top/>
      <bottom style="thin">
        <color indexed="22"/>
      </bottom>
    </border>
    <border>
      <left style="thick"/>
      <right style="thin">
        <color indexed="22"/>
      </right>
      <top style="thin">
        <color indexed="22"/>
      </top>
      <bottom/>
    </border>
    <border>
      <left style="thin">
        <color indexed="22"/>
      </left>
      <right style="thin">
        <color indexed="22"/>
      </right>
      <top style="thin">
        <color indexed="22"/>
      </top>
      <bottom/>
    </border>
    <border>
      <left style="thin">
        <color indexed="22"/>
      </left>
      <right style="thick"/>
      <top style="thin">
        <color indexed="22"/>
      </top>
      <bottom/>
    </border>
    <border>
      <left style="thin">
        <color indexed="22"/>
      </left>
      <right style="thick"/>
      <top style="thin">
        <color indexed="22"/>
      </top>
      <bottom style="thick"/>
    </border>
    <border>
      <left style="thin">
        <color indexed="22"/>
      </left>
      <right style="thick"/>
      <top style="thin">
        <color indexed="22"/>
      </top>
      <bottom style="thin">
        <color indexed="22"/>
      </bottom>
    </border>
    <border>
      <left style="thick"/>
      <right style="thin">
        <color indexed="22"/>
      </right>
      <top/>
      <bottom/>
    </border>
    <border>
      <left style="thin">
        <color indexed="22"/>
      </left>
      <right style="thin">
        <color indexed="22"/>
      </right>
      <top/>
      <bottom/>
    </border>
    <border>
      <left style="thin">
        <color indexed="22"/>
      </left>
      <right style="thick"/>
      <top/>
      <bottom/>
    </border>
    <border>
      <left style="thick"/>
      <right style="thin">
        <color indexed="22"/>
      </right>
      <top/>
      <bottom style="thick"/>
    </border>
    <border>
      <left style="thin">
        <color indexed="22"/>
      </left>
      <right style="thin">
        <color indexed="22"/>
      </right>
      <top/>
      <bottom style="thick"/>
    </border>
    <border>
      <left style="thick"/>
      <right style="thin">
        <color indexed="22"/>
      </right>
      <top style="thick"/>
      <bottom/>
    </border>
    <border>
      <left style="thin">
        <color indexed="22"/>
      </left>
      <right style="thin">
        <color indexed="22"/>
      </right>
      <top style="thick"/>
      <bottom/>
    </border>
    <border>
      <left style="thin">
        <color indexed="22"/>
      </left>
      <right style="thick"/>
      <top style="thick"/>
      <bottom/>
    </border>
    <border>
      <left style="thin">
        <color indexed="22"/>
      </left>
      <right style="thick"/>
      <top/>
      <bottom style="thick"/>
    </border>
    <border>
      <left style="thick"/>
      <right style="thin">
        <color indexed="22"/>
      </right>
      <top style="thick"/>
      <bottom style="thin">
        <color indexed="22"/>
      </bottom>
    </border>
    <border>
      <left style="thick"/>
      <right/>
      <top style="thin">
        <color indexed="22"/>
      </top>
      <bottom style="thick"/>
    </border>
    <border>
      <left/>
      <right/>
      <top style="thin">
        <color indexed="22"/>
      </top>
      <bottom style="thick"/>
    </border>
    <border>
      <left style="thick"/>
      <right style="medium"/>
      <top style="thick"/>
      <bottom/>
    </border>
    <border>
      <left style="medium"/>
      <right style="medium"/>
      <top style="thick"/>
      <bottom/>
    </border>
    <border>
      <left style="medium"/>
      <right style="thick"/>
      <top style="thick"/>
      <bottom style="medium"/>
    </border>
    <border>
      <left>
        <color indexed="63"/>
      </left>
      <right style="medium"/>
      <top style="thin"/>
      <bottom style="medium"/>
    </border>
    <border>
      <left>
        <color indexed="63"/>
      </left>
      <right style="thick"/>
      <top>
        <color indexed="63"/>
      </top>
      <bottom style="thin"/>
    </border>
    <border>
      <left>
        <color indexed="63"/>
      </left>
      <right>
        <color indexed="63"/>
      </right>
      <top style="thick"/>
      <bottom style="thin"/>
    </border>
    <border>
      <left style="medium"/>
      <right style="thin"/>
      <top style="medium"/>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0" applyNumberFormat="0" applyBorder="0" applyAlignment="0" applyProtection="0"/>
    <xf numFmtId="0" fontId="102" fillId="27" borderId="1" applyNumberFormat="0" applyAlignment="0" applyProtection="0"/>
    <xf numFmtId="0" fontId="10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4" fillId="0" borderId="0" applyNumberFormat="0" applyFill="0" applyBorder="0" applyAlignment="0" applyProtection="0"/>
    <xf numFmtId="0" fontId="54" fillId="0" borderId="0" applyNumberFormat="0" applyFill="0" applyBorder="0" applyAlignment="0" applyProtection="0"/>
    <xf numFmtId="0" fontId="105" fillId="29"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55"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32" borderId="7" applyNumberFormat="0" applyFont="0" applyAlignment="0" applyProtection="0"/>
    <xf numFmtId="0" fontId="112" fillId="27" borderId="8" applyNumberFormat="0" applyAlignment="0" applyProtection="0"/>
    <xf numFmtId="9" fontId="1" fillId="0" borderId="0" applyFont="0" applyFill="0" applyBorder="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1776">
    <xf numFmtId="0" fontId="0" fillId="0" borderId="0" xfId="0" applyAlignment="1">
      <alignment/>
    </xf>
    <xf numFmtId="0" fontId="4" fillId="0" borderId="10" xfId="0" applyFont="1" applyBorder="1" applyAlignment="1" applyProtection="1">
      <alignment horizontal="left"/>
      <protection/>
    </xf>
    <xf numFmtId="0" fontId="3" fillId="0" borderId="11" xfId="0" applyFont="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14"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8" fillId="0" borderId="0" xfId="0" applyFont="1" applyFill="1" applyAlignment="1" applyProtection="1">
      <alignment/>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Border="1" applyAlignment="1" applyProtection="1">
      <alignment horizontal="left" vertical="center"/>
      <protection locked="0"/>
    </xf>
    <xf numFmtId="0" fontId="4" fillId="0" borderId="17" xfId="0" applyFont="1" applyFill="1" applyBorder="1" applyAlignment="1" applyProtection="1">
      <alignment/>
      <protection/>
    </xf>
    <xf numFmtId="0" fontId="4" fillId="0" borderId="0" xfId="0" applyFont="1" applyFill="1" applyBorder="1" applyAlignment="1" applyProtection="1">
      <alignment/>
      <protection/>
    </xf>
    <xf numFmtId="0" fontId="3" fillId="0" borderId="0" xfId="0" applyFont="1" applyAlignment="1" applyProtection="1">
      <alignment horizontal="center"/>
      <protection locked="0"/>
    </xf>
    <xf numFmtId="0" fontId="4" fillId="0" borderId="0" xfId="0" applyFont="1" applyAlignment="1" applyProtection="1">
      <alignment/>
      <protection locked="0"/>
    </xf>
    <xf numFmtId="0" fontId="4" fillId="0" borderId="0" xfId="0" applyFont="1" applyAlignment="1" applyProtection="1">
      <alignment horizontal="left"/>
      <protection locked="0"/>
    </xf>
    <xf numFmtId="0" fontId="4" fillId="0" borderId="0" xfId="0" applyFont="1" applyBorder="1" applyAlignment="1" applyProtection="1">
      <alignment vertical="center"/>
      <protection locked="0"/>
    </xf>
    <xf numFmtId="0" fontId="3" fillId="0" borderId="18" xfId="0" applyFont="1" applyBorder="1" applyAlignment="1" applyProtection="1">
      <alignment horizontal="center"/>
      <protection/>
    </xf>
    <xf numFmtId="0" fontId="3" fillId="0" borderId="15" xfId="0" applyFont="1" applyBorder="1" applyAlignment="1" applyProtection="1">
      <alignment horizontal="center"/>
      <protection/>
    </xf>
    <xf numFmtId="0" fontId="3" fillId="0" borderId="10"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vertical="center"/>
      <protection locked="0"/>
    </xf>
    <xf numFmtId="3" fontId="4" fillId="0" borderId="19" xfId="0" applyNumberFormat="1" applyFont="1" applyBorder="1" applyAlignment="1" applyProtection="1">
      <alignment horizontal="right" vertical="center"/>
      <protection locked="0"/>
    </xf>
    <xf numFmtId="3" fontId="4" fillId="0" borderId="20" xfId="0" applyNumberFormat="1" applyFont="1" applyBorder="1" applyAlignment="1" applyProtection="1">
      <alignment horizontal="right" vertical="center"/>
      <protection locked="0"/>
    </xf>
    <xf numFmtId="3" fontId="4" fillId="0" borderId="21" xfId="0" applyNumberFormat="1" applyFont="1" applyBorder="1" applyAlignment="1" applyProtection="1">
      <alignment horizontal="right" vertical="center"/>
      <protection locked="0"/>
    </xf>
    <xf numFmtId="3" fontId="4" fillId="0" borderId="22" xfId="0" applyNumberFormat="1" applyFont="1" applyBorder="1" applyAlignment="1" applyProtection="1">
      <alignment horizontal="right" vertical="center"/>
      <protection locked="0"/>
    </xf>
    <xf numFmtId="0" fontId="4" fillId="0" borderId="12" xfId="0" applyFont="1" applyBorder="1" applyAlignment="1" applyProtection="1">
      <alignment vertical="center"/>
      <protection locked="0"/>
    </xf>
    <xf numFmtId="3" fontId="4" fillId="0" borderId="0" xfId="0" applyNumberFormat="1" applyFont="1" applyBorder="1" applyAlignment="1" applyProtection="1">
      <alignment horizontal="right" vertical="center"/>
      <protection locked="0"/>
    </xf>
    <xf numFmtId="0" fontId="3" fillId="0" borderId="23" xfId="0" applyFont="1" applyFill="1" applyBorder="1" applyAlignment="1" applyProtection="1">
      <alignment horizontal="left"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3" xfId="0" applyFont="1" applyFill="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14" fillId="0" borderId="11" xfId="0" applyFont="1" applyFill="1" applyBorder="1" applyAlignment="1" applyProtection="1">
      <alignment horizontal="left" vertical="center"/>
      <protection/>
    </xf>
    <xf numFmtId="0" fontId="14" fillId="0" borderId="11" xfId="0" applyFont="1" applyBorder="1" applyAlignment="1" applyProtection="1">
      <alignment horizontal="left" vertical="center" indent="1"/>
      <protection/>
    </xf>
    <xf numFmtId="0" fontId="14" fillId="0" borderId="11" xfId="0" applyFont="1" applyFill="1" applyBorder="1" applyAlignment="1" applyProtection="1">
      <alignment horizontal="left" vertical="center" indent="2"/>
      <protection/>
    </xf>
    <xf numFmtId="0" fontId="14" fillId="0" borderId="11" xfId="0" applyFont="1" applyFill="1" applyBorder="1" applyAlignment="1" applyProtection="1">
      <alignment horizontal="left" vertical="center" indent="3"/>
      <protection/>
    </xf>
    <xf numFmtId="0" fontId="14" fillId="0" borderId="11" xfId="0" applyFont="1" applyFill="1" applyBorder="1" applyAlignment="1" applyProtection="1">
      <alignment horizontal="left" vertical="center" indent="1"/>
      <protection/>
    </xf>
    <xf numFmtId="0" fontId="14" fillId="0" borderId="19" xfId="0" applyFont="1" applyFill="1" applyBorder="1" applyAlignment="1" applyProtection="1">
      <alignment horizontal="left" vertical="center" indent="2"/>
      <protection/>
    </xf>
    <xf numFmtId="0" fontId="14" fillId="0" borderId="11" xfId="0" applyFont="1" applyBorder="1" applyAlignment="1" applyProtection="1">
      <alignment horizontal="left" vertical="center" indent="2"/>
      <protection/>
    </xf>
    <xf numFmtId="0" fontId="14" fillId="0" borderId="19" xfId="0" applyFont="1" applyFill="1" applyBorder="1" applyAlignment="1" applyProtection="1">
      <alignment horizontal="left" vertical="center" indent="1"/>
      <protection/>
    </xf>
    <xf numFmtId="0" fontId="14" fillId="0" borderId="19"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indent="1"/>
      <protection/>
    </xf>
    <xf numFmtId="0" fontId="13" fillId="0" borderId="27"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3" fontId="13" fillId="0" borderId="19" xfId="0" applyNumberFormat="1" applyFont="1" applyFill="1" applyBorder="1" applyAlignment="1" applyProtection="1">
      <alignment horizontal="right" vertical="center"/>
      <protection locked="0"/>
    </xf>
    <xf numFmtId="0" fontId="13" fillId="0" borderId="24" xfId="0" applyFont="1" applyFill="1" applyBorder="1" applyAlignment="1" applyProtection="1">
      <alignment horizontal="center" vertical="center"/>
      <protection/>
    </xf>
    <xf numFmtId="3" fontId="13" fillId="0" borderId="24"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locked="0"/>
    </xf>
    <xf numFmtId="3" fontId="13" fillId="0" borderId="29" xfId="0" applyNumberFormat="1" applyFont="1" applyFill="1" applyBorder="1" applyAlignment="1" applyProtection="1">
      <alignment horizontal="right" vertical="center"/>
      <protection locked="0"/>
    </xf>
    <xf numFmtId="0" fontId="13" fillId="0" borderId="19"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3" fontId="13" fillId="0" borderId="30" xfId="0" applyNumberFormat="1" applyFont="1" applyFill="1" applyBorder="1" applyAlignment="1" applyProtection="1">
      <alignment horizontal="right" vertical="center"/>
      <protection locked="0"/>
    </xf>
    <xf numFmtId="3" fontId="13" fillId="0" borderId="27" xfId="0" applyNumberFormat="1" applyFont="1" applyFill="1" applyBorder="1" applyAlignment="1" applyProtection="1">
      <alignment horizontal="right" vertical="center"/>
      <protection locked="0"/>
    </xf>
    <xf numFmtId="0" fontId="3" fillId="0" borderId="31" xfId="0" applyFont="1" applyBorder="1" applyAlignment="1" applyProtection="1">
      <alignment horizontal="center" vertical="center"/>
      <protection/>
    </xf>
    <xf numFmtId="0" fontId="4" fillId="0" borderId="32" xfId="0" applyFont="1" applyBorder="1" applyAlignment="1" applyProtection="1">
      <alignment/>
      <protection locked="0"/>
    </xf>
    <xf numFmtId="0" fontId="3" fillId="0" borderId="10"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3"/>
      <protection/>
    </xf>
    <xf numFmtId="0" fontId="3" fillId="33" borderId="10" xfId="0" applyFont="1" applyFill="1" applyBorder="1" applyAlignment="1" applyProtection="1">
      <alignment horizontal="center" vertical="center"/>
      <protection/>
    </xf>
    <xf numFmtId="0" fontId="19" fillId="0" borderId="0" xfId="0" applyFont="1" applyFill="1" applyAlignment="1" applyProtection="1">
      <alignment/>
      <protection locked="0"/>
    </xf>
    <xf numFmtId="0" fontId="19" fillId="0" borderId="0"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xf>
    <xf numFmtId="0" fontId="14" fillId="0" borderId="11" xfId="0" applyFont="1" applyFill="1" applyBorder="1" applyAlignment="1" applyProtection="1" quotePrefix="1">
      <alignment horizontal="left" vertical="center" indent="2"/>
      <protection/>
    </xf>
    <xf numFmtId="0" fontId="20" fillId="0" borderId="0" xfId="0" applyFont="1" applyFill="1" applyBorder="1" applyAlignment="1" applyProtection="1" quotePrefix="1">
      <alignment horizontal="center" vertical="center"/>
      <protection/>
    </xf>
    <xf numFmtId="0" fontId="3" fillId="0" borderId="11" xfId="0" applyFont="1" applyBorder="1" applyAlignment="1" applyProtection="1">
      <alignment horizontal="left" vertical="center"/>
      <protection/>
    </xf>
    <xf numFmtId="0" fontId="3" fillId="0" borderId="11" xfId="0" applyFont="1" applyBorder="1" applyAlignment="1" applyProtection="1">
      <alignment horizontal="left" vertical="center" indent="1"/>
      <protection/>
    </xf>
    <xf numFmtId="0" fontId="3" fillId="0" borderId="27" xfId="0" applyFont="1" applyBorder="1" applyAlignment="1" applyProtection="1">
      <alignment horizontal="left" vertical="center" indent="1"/>
      <protection/>
    </xf>
    <xf numFmtId="0" fontId="3" fillId="0" borderId="11" xfId="0" applyFont="1" applyBorder="1" applyAlignment="1" applyProtection="1">
      <alignment horizontal="left" vertical="center" indent="2"/>
      <protection/>
    </xf>
    <xf numFmtId="0" fontId="3" fillId="0" borderId="19" xfId="0" applyFont="1" applyBorder="1" applyAlignment="1" applyProtection="1">
      <alignment horizontal="left" vertical="center" indent="2"/>
      <protection/>
    </xf>
    <xf numFmtId="0" fontId="3" fillId="0" borderId="11" xfId="0" applyFont="1" applyBorder="1" applyAlignment="1" applyProtection="1">
      <alignment horizontal="left" vertical="center" indent="3"/>
      <protection/>
    </xf>
    <xf numFmtId="0" fontId="3" fillId="0" borderId="19" xfId="0" applyFont="1" applyBorder="1" applyAlignment="1" applyProtection="1">
      <alignment horizontal="left" vertical="center" indent="3"/>
      <protection/>
    </xf>
    <xf numFmtId="0" fontId="3" fillId="0" borderId="34" xfId="0" applyFont="1" applyFill="1" applyBorder="1" applyAlignment="1" applyProtection="1">
      <alignment horizontal="left" vertical="center"/>
      <protection/>
    </xf>
    <xf numFmtId="0" fontId="3" fillId="0" borderId="27" xfId="0" applyFont="1" applyBorder="1" applyAlignment="1" applyProtection="1">
      <alignment horizontal="left" vertical="center"/>
      <protection/>
    </xf>
    <xf numFmtId="0" fontId="3" fillId="0" borderId="19" xfId="0" applyFont="1" applyBorder="1" applyAlignment="1" applyProtection="1" quotePrefix="1">
      <alignment horizontal="left" vertical="center" indent="2"/>
      <protection/>
    </xf>
    <xf numFmtId="0" fontId="3" fillId="0" borderId="35" xfId="0" applyFont="1" applyBorder="1" applyAlignment="1" applyProtection="1">
      <alignment horizontal="left" vertical="center" indent="2"/>
      <protection/>
    </xf>
    <xf numFmtId="0" fontId="3" fillId="0" borderId="19" xfId="0" applyFont="1" applyBorder="1" applyAlignment="1" applyProtection="1">
      <alignment horizontal="left" vertical="center" indent="1"/>
      <protection/>
    </xf>
    <xf numFmtId="0" fontId="3" fillId="0" borderId="24" xfId="0" applyFont="1" applyBorder="1" applyAlignment="1" applyProtection="1">
      <alignment horizontal="left" vertical="center" indent="1"/>
      <protection/>
    </xf>
    <xf numFmtId="0" fontId="3" fillId="0" borderId="35" xfId="0" applyFont="1" applyBorder="1" applyAlignment="1" applyProtection="1">
      <alignment horizontal="left" vertical="center" indent="1"/>
      <protection/>
    </xf>
    <xf numFmtId="0" fontId="3" fillId="0" borderId="10" xfId="0" applyFont="1" applyBorder="1" applyAlignment="1" applyProtection="1">
      <alignment horizontal="left" vertical="center" indent="1"/>
      <protection/>
    </xf>
    <xf numFmtId="0" fontId="3" fillId="0" borderId="34" xfId="0" applyFont="1" applyBorder="1" applyAlignment="1" applyProtection="1">
      <alignment horizontal="left" vertical="center"/>
      <protection/>
    </xf>
    <xf numFmtId="0" fontId="3" fillId="0" borderId="11" xfId="0" applyFont="1" applyFill="1" applyBorder="1" applyAlignment="1" applyProtection="1">
      <alignment horizontal="left" vertical="center" indent="2"/>
      <protection/>
    </xf>
    <xf numFmtId="0" fontId="3" fillId="0" borderId="19" xfId="0" applyFont="1" applyFill="1" applyBorder="1" applyAlignment="1" applyProtection="1">
      <alignment horizontal="left" vertical="center" indent="2"/>
      <protection/>
    </xf>
    <xf numFmtId="0" fontId="3" fillId="0" borderId="24" xfId="0" applyFont="1" applyFill="1" applyBorder="1" applyAlignment="1" applyProtection="1">
      <alignment horizontal="left" vertical="center" indent="1"/>
      <protection/>
    </xf>
    <xf numFmtId="0" fontId="3" fillId="0" borderId="26" xfId="0" applyFont="1" applyFill="1" applyBorder="1" applyAlignment="1" applyProtection="1">
      <alignment horizontal="left" vertical="center" indent="1"/>
      <protection/>
    </xf>
    <xf numFmtId="0" fontId="3" fillId="0" borderId="36" xfId="0" applyFont="1" applyBorder="1" applyAlignment="1" applyProtection="1">
      <alignment horizontal="center"/>
      <protection/>
    </xf>
    <xf numFmtId="0" fontId="3" fillId="0" borderId="11" xfId="0" applyFont="1" applyBorder="1" applyAlignment="1" applyProtection="1">
      <alignment horizontal="center"/>
      <protection/>
    </xf>
    <xf numFmtId="0" fontId="5" fillId="0" borderId="35" xfId="0" applyFont="1" applyBorder="1" applyAlignment="1" applyProtection="1">
      <alignment horizontal="center"/>
      <protection/>
    </xf>
    <xf numFmtId="0" fontId="4" fillId="0" borderId="37" xfId="0" applyFont="1" applyBorder="1" applyAlignment="1" applyProtection="1">
      <alignment horizontal="center"/>
      <protection/>
    </xf>
    <xf numFmtId="0" fontId="10" fillId="0" borderId="0" xfId="0" applyFont="1" applyFill="1" applyBorder="1" applyAlignment="1" applyProtection="1">
      <alignment horizontal="center"/>
      <protection/>
    </xf>
    <xf numFmtId="0" fontId="19" fillId="0" borderId="0" xfId="0" applyFont="1" applyFill="1" applyBorder="1" applyAlignment="1" applyProtection="1">
      <alignment/>
      <protection locked="0"/>
    </xf>
    <xf numFmtId="0" fontId="3" fillId="0" borderId="18" xfId="0" applyFont="1" applyFill="1" applyBorder="1" applyAlignment="1" applyProtection="1">
      <alignment horizontal="center"/>
      <protection/>
    </xf>
    <xf numFmtId="0" fontId="3" fillId="0" borderId="15" xfId="0" applyFont="1" applyFill="1" applyBorder="1" applyAlignment="1" applyProtection="1">
      <alignment horizontal="center"/>
      <protection/>
    </xf>
    <xf numFmtId="0" fontId="3" fillId="0" borderId="36" xfId="0" applyFont="1" applyFill="1" applyBorder="1" applyAlignment="1" applyProtection="1">
      <alignment horizontal="center"/>
      <protection/>
    </xf>
    <xf numFmtId="49" fontId="3" fillId="0" borderId="38" xfId="0" applyNumberFormat="1" applyFont="1" applyBorder="1" applyAlignment="1" applyProtection="1">
      <alignment horizontal="left" vertical="center"/>
      <protection/>
    </xf>
    <xf numFmtId="49" fontId="3" fillId="0" borderId="13" xfId="0" applyNumberFormat="1" applyFont="1" applyBorder="1" applyAlignment="1" applyProtection="1">
      <alignment horizontal="left" vertical="center"/>
      <protection/>
    </xf>
    <xf numFmtId="49" fontId="3" fillId="0" borderId="39" xfId="0" applyNumberFormat="1" applyFont="1" applyBorder="1" applyAlignment="1" applyProtection="1">
      <alignment horizontal="left" vertical="center"/>
      <protection/>
    </xf>
    <xf numFmtId="49" fontId="3" fillId="0" borderId="15" xfId="0" applyNumberFormat="1" applyFont="1" applyBorder="1" applyAlignment="1" applyProtection="1">
      <alignment horizontal="left" vertical="center"/>
      <protection/>
    </xf>
    <xf numFmtId="49" fontId="3" fillId="0" borderId="40" xfId="0" applyNumberFormat="1" applyFont="1" applyBorder="1" applyAlignment="1" applyProtection="1">
      <alignment horizontal="left" vertical="center"/>
      <protection/>
    </xf>
    <xf numFmtId="0" fontId="4" fillId="0" borderId="0" xfId="59" applyFont="1" applyProtection="1">
      <alignment/>
      <protection locked="0"/>
    </xf>
    <xf numFmtId="0" fontId="4" fillId="0" borderId="17" xfId="59" applyFont="1" applyBorder="1" applyAlignment="1" applyProtection="1">
      <alignment horizontal="left"/>
      <protection/>
    </xf>
    <xf numFmtId="0" fontId="4" fillId="0" borderId="17" xfId="59" applyFont="1" applyBorder="1" applyProtection="1">
      <alignment/>
      <protection/>
    </xf>
    <xf numFmtId="0" fontId="4" fillId="0" borderId="37" xfId="59" applyFont="1" applyBorder="1" applyProtection="1">
      <alignment/>
      <protection/>
    </xf>
    <xf numFmtId="0" fontId="5" fillId="0" borderId="0" xfId="59" applyFont="1" applyBorder="1" applyAlignment="1" applyProtection="1">
      <alignment horizontal="center"/>
      <protection/>
    </xf>
    <xf numFmtId="0" fontId="4" fillId="0" borderId="0" xfId="59" applyFont="1" applyBorder="1" applyProtection="1">
      <alignment/>
      <protection/>
    </xf>
    <xf numFmtId="0" fontId="7" fillId="0" borderId="0" xfId="63" applyFont="1" applyFill="1" applyBorder="1" applyAlignment="1" applyProtection="1">
      <alignment horizontal="center"/>
      <protection/>
    </xf>
    <xf numFmtId="0" fontId="1" fillId="0" borderId="35" xfId="59" applyBorder="1" applyAlignment="1" applyProtection="1">
      <alignment horizontal="center" vertical="center"/>
      <protection/>
    </xf>
    <xf numFmtId="0" fontId="24" fillId="0" borderId="0" xfId="59" applyFont="1" applyBorder="1" applyAlignment="1" applyProtection="1">
      <alignment horizontal="center" vertical="center"/>
      <protection/>
    </xf>
    <xf numFmtId="0" fontId="4" fillId="0" borderId="33" xfId="59" applyFont="1" applyBorder="1" applyProtection="1">
      <alignment/>
      <protection/>
    </xf>
    <xf numFmtId="0" fontId="6" fillId="0" borderId="32" xfId="59" applyFont="1" applyBorder="1" applyAlignment="1" applyProtection="1">
      <alignment horizontal="center"/>
      <protection/>
    </xf>
    <xf numFmtId="0" fontId="4" fillId="0" borderId="0" xfId="59" applyFont="1" applyBorder="1" applyAlignment="1" applyProtection="1">
      <alignment horizontal="left"/>
      <protection/>
    </xf>
    <xf numFmtId="0" fontId="4" fillId="0" borderId="32" xfId="59" applyFont="1" applyBorder="1" applyProtection="1">
      <alignment/>
      <protection/>
    </xf>
    <xf numFmtId="0" fontId="6" fillId="0" borderId="27" xfId="59" applyFont="1" applyBorder="1" applyAlignment="1" applyProtection="1">
      <alignment horizontal="center"/>
      <protection/>
    </xf>
    <xf numFmtId="0" fontId="3" fillId="0" borderId="34" xfId="59" applyFont="1" applyBorder="1" applyAlignment="1" applyProtection="1">
      <alignment horizontal="center"/>
      <protection/>
    </xf>
    <xf numFmtId="0" fontId="3" fillId="0" borderId="13" xfId="59" applyFont="1" applyBorder="1" applyAlignment="1" applyProtection="1">
      <alignment horizontal="center" vertical="center"/>
      <protection/>
    </xf>
    <xf numFmtId="0" fontId="3" fillId="0" borderId="0" xfId="59" applyFont="1" applyBorder="1" applyAlignment="1" applyProtection="1">
      <alignment horizontal="center"/>
      <protection/>
    </xf>
    <xf numFmtId="0" fontId="3" fillId="0" borderId="10" xfId="59" applyFont="1" applyBorder="1" applyAlignment="1" applyProtection="1">
      <alignment horizontal="center" vertical="center"/>
      <protection/>
    </xf>
    <xf numFmtId="0" fontId="3" fillId="0" borderId="11" xfId="59" applyFont="1" applyBorder="1" applyAlignment="1" applyProtection="1">
      <alignment horizontal="center" vertical="center"/>
      <protection/>
    </xf>
    <xf numFmtId="0" fontId="3" fillId="0" borderId="14" xfId="59" applyFont="1" applyBorder="1" applyAlignment="1" applyProtection="1">
      <alignment horizontal="center" vertical="center"/>
      <protection/>
    </xf>
    <xf numFmtId="0" fontId="3" fillId="0" borderId="30" xfId="59" applyFont="1" applyBorder="1" applyAlignment="1" applyProtection="1">
      <alignment horizontal="left"/>
      <protection/>
    </xf>
    <xf numFmtId="0" fontId="3" fillId="0" borderId="13" xfId="59" applyFont="1" applyBorder="1" applyAlignment="1" applyProtection="1">
      <alignment horizontal="left" vertical="center"/>
      <protection/>
    </xf>
    <xf numFmtId="3" fontId="5" fillId="0" borderId="29" xfId="59" applyNumberFormat="1" applyFont="1" applyBorder="1" applyAlignment="1" applyProtection="1">
      <alignment horizontal="right" vertical="center"/>
      <protection locked="0"/>
    </xf>
    <xf numFmtId="3" fontId="5" fillId="0" borderId="24" xfId="59" applyNumberFormat="1" applyFont="1" applyBorder="1" applyAlignment="1" applyProtection="1">
      <alignment horizontal="right" vertical="center"/>
      <protection locked="0"/>
    </xf>
    <xf numFmtId="3" fontId="5" fillId="0" borderId="41" xfId="59" applyNumberFormat="1" applyFont="1" applyBorder="1" applyAlignment="1" applyProtection="1">
      <alignment horizontal="right" vertical="center"/>
      <protection locked="0"/>
    </xf>
    <xf numFmtId="3" fontId="5" fillId="0" borderId="42" xfId="59" applyNumberFormat="1" applyFont="1" applyBorder="1" applyAlignment="1" applyProtection="1">
      <alignment horizontal="right" vertical="center"/>
      <protection locked="0"/>
    </xf>
    <xf numFmtId="0" fontId="4" fillId="0" borderId="0" xfId="59" applyFont="1" applyAlignment="1" applyProtection="1">
      <alignment vertical="center"/>
      <protection locked="0"/>
    </xf>
    <xf numFmtId="3" fontId="5" fillId="0" borderId="30" xfId="59" applyNumberFormat="1" applyFont="1" applyBorder="1" applyAlignment="1" applyProtection="1">
      <alignment horizontal="right" vertical="center"/>
      <protection locked="0"/>
    </xf>
    <xf numFmtId="3" fontId="5" fillId="0" borderId="19" xfId="59" applyNumberFormat="1" applyFont="1" applyBorder="1" applyAlignment="1" applyProtection="1">
      <alignment horizontal="right" vertical="center"/>
      <protection locked="0"/>
    </xf>
    <xf numFmtId="3" fontId="5" fillId="0" borderId="32" xfId="59" applyNumberFormat="1" applyFont="1" applyBorder="1" applyAlignment="1" applyProtection="1">
      <alignment horizontal="right" vertical="center"/>
      <protection locked="0"/>
    </xf>
    <xf numFmtId="3" fontId="5" fillId="0" borderId="20" xfId="59" applyNumberFormat="1" applyFont="1" applyBorder="1" applyAlignment="1" applyProtection="1">
      <alignment horizontal="right" vertical="center"/>
      <protection locked="0"/>
    </xf>
    <xf numFmtId="0" fontId="3" fillId="0" borderId="38" xfId="59" applyFont="1" applyBorder="1" applyAlignment="1" applyProtection="1">
      <alignment horizontal="left" vertical="center"/>
      <protection/>
    </xf>
    <xf numFmtId="0" fontId="3" fillId="0" borderId="14" xfId="59" applyFont="1" applyBorder="1" applyAlignment="1" applyProtection="1">
      <alignment horizontal="left" vertical="center"/>
      <protection/>
    </xf>
    <xf numFmtId="0" fontId="3" fillId="0" borderId="40" xfId="59" applyFont="1" applyBorder="1" applyAlignment="1" applyProtection="1">
      <alignment horizontal="left" vertical="center"/>
      <protection/>
    </xf>
    <xf numFmtId="3" fontId="5" fillId="0" borderId="43" xfId="59" applyNumberFormat="1" applyFont="1" applyBorder="1" applyAlignment="1" applyProtection="1">
      <alignment horizontal="right" vertical="center"/>
      <protection locked="0"/>
    </xf>
    <xf numFmtId="3" fontId="5" fillId="0" borderId="26" xfId="59" applyNumberFormat="1" applyFont="1" applyBorder="1" applyAlignment="1" applyProtection="1">
      <alignment horizontal="right" vertical="center"/>
      <protection locked="0"/>
    </xf>
    <xf numFmtId="3" fontId="5" fillId="0" borderId="44" xfId="59" applyNumberFormat="1" applyFont="1" applyBorder="1" applyAlignment="1" applyProtection="1">
      <alignment horizontal="right" vertical="center"/>
      <protection locked="0"/>
    </xf>
    <xf numFmtId="3" fontId="5" fillId="0" borderId="45" xfId="59" applyNumberFormat="1" applyFont="1" applyBorder="1" applyAlignment="1" applyProtection="1">
      <alignment horizontal="right" vertical="center"/>
      <protection locked="0"/>
    </xf>
    <xf numFmtId="0" fontId="3" fillId="0" borderId="0" xfId="59" applyFont="1" applyAlignment="1" applyProtection="1">
      <alignment horizontal="center"/>
      <protection locked="0"/>
    </xf>
    <xf numFmtId="0" fontId="3" fillId="0" borderId="0" xfId="63" applyFont="1" applyFill="1" applyAlignment="1" applyProtection="1">
      <alignment horizontal="center"/>
      <protection locked="0"/>
    </xf>
    <xf numFmtId="0" fontId="4" fillId="0" borderId="0" xfId="63" applyFont="1" applyFill="1" applyProtection="1">
      <alignment/>
      <protection locked="0"/>
    </xf>
    <xf numFmtId="0" fontId="3" fillId="0" borderId="17" xfId="63" applyFont="1" applyFill="1" applyBorder="1" applyAlignment="1" applyProtection="1">
      <alignment horizontal="left"/>
      <protection/>
    </xf>
    <xf numFmtId="0" fontId="4" fillId="0" borderId="17" xfId="63" applyFont="1" applyFill="1" applyBorder="1" applyProtection="1">
      <alignment/>
      <protection/>
    </xf>
    <xf numFmtId="0" fontId="9" fillId="0" borderId="0" xfId="63" applyFont="1" applyFill="1" applyBorder="1" applyAlignment="1" applyProtection="1">
      <alignment horizontal="center"/>
      <protection/>
    </xf>
    <xf numFmtId="0" fontId="26" fillId="0" borderId="0" xfId="59" applyFont="1" applyBorder="1" applyAlignment="1" applyProtection="1">
      <alignment/>
      <protection/>
    </xf>
    <xf numFmtId="0" fontId="1" fillId="0" borderId="0" xfId="59" applyBorder="1" applyAlignment="1" applyProtection="1">
      <alignment/>
      <protection/>
    </xf>
    <xf numFmtId="0" fontId="3" fillId="0" borderId="0" xfId="63" applyFont="1" applyFill="1" applyBorder="1" applyAlignment="1" applyProtection="1">
      <alignment horizontal="left"/>
      <protection/>
    </xf>
    <xf numFmtId="0" fontId="3" fillId="0" borderId="0" xfId="63" applyFont="1" applyFill="1" applyBorder="1" applyProtection="1">
      <alignment/>
      <protection/>
    </xf>
    <xf numFmtId="0" fontId="26" fillId="0" borderId="0" xfId="59" applyFont="1" applyBorder="1" applyAlignment="1" applyProtection="1">
      <alignment horizontal="center" vertical="top"/>
      <protection/>
    </xf>
    <xf numFmtId="0" fontId="1" fillId="0" borderId="0" xfId="59" applyBorder="1" applyAlignment="1" applyProtection="1">
      <alignment horizontal="center"/>
      <protection/>
    </xf>
    <xf numFmtId="0" fontId="3" fillId="0" borderId="0" xfId="63" applyFont="1" applyFill="1" applyBorder="1" applyAlignment="1" applyProtection="1">
      <alignment horizontal="centerContinuous"/>
      <protection/>
    </xf>
    <xf numFmtId="0" fontId="4" fillId="0" borderId="0" xfId="63" applyFont="1" applyFill="1" applyBorder="1" applyProtection="1">
      <alignment/>
      <protection/>
    </xf>
    <xf numFmtId="0" fontId="4" fillId="0" borderId="32" xfId="63" applyFont="1" applyFill="1" applyBorder="1" applyProtection="1">
      <alignment/>
      <protection/>
    </xf>
    <xf numFmtId="0" fontId="6" fillId="0" borderId="13" xfId="63" applyFont="1" applyFill="1" applyBorder="1" applyAlignment="1" applyProtection="1">
      <alignment horizontal="center" vertical="center"/>
      <protection/>
    </xf>
    <xf numFmtId="0" fontId="3" fillId="0" borderId="34" xfId="63" applyFont="1" applyFill="1" applyBorder="1" applyAlignment="1" applyProtection="1">
      <alignment horizontal="center" vertical="center"/>
      <protection/>
    </xf>
    <xf numFmtId="0" fontId="6" fillId="0" borderId="27" xfId="63" applyFont="1" applyFill="1" applyBorder="1" applyAlignment="1" applyProtection="1">
      <alignment horizontal="center" vertical="center"/>
      <protection/>
    </xf>
    <xf numFmtId="0" fontId="8" fillId="0" borderId="0" xfId="63" applyFont="1" applyFill="1" applyProtection="1">
      <alignment/>
      <protection locked="0"/>
    </xf>
    <xf numFmtId="0" fontId="3" fillId="0" borderId="13" xfId="63" applyFont="1" applyFill="1" applyBorder="1" applyAlignment="1" applyProtection="1">
      <alignment horizontal="center" vertical="center"/>
      <protection/>
    </xf>
    <xf numFmtId="0" fontId="3" fillId="0" borderId="10" xfId="63" applyFont="1" applyFill="1" applyBorder="1" applyAlignment="1" applyProtection="1">
      <alignment horizontal="center" vertical="center"/>
      <protection/>
    </xf>
    <xf numFmtId="0" fontId="3" fillId="0" borderId="27" xfId="63" applyFont="1" applyFill="1" applyBorder="1" applyAlignment="1" applyProtection="1">
      <alignment horizontal="center" vertical="center"/>
      <protection/>
    </xf>
    <xf numFmtId="0" fontId="3" fillId="0" borderId="10" xfId="63" applyFont="1" applyFill="1" applyBorder="1" applyAlignment="1" applyProtection="1">
      <alignment horizontal="center" vertical="center"/>
      <protection/>
    </xf>
    <xf numFmtId="0" fontId="3" fillId="0" borderId="19" xfId="63" applyFont="1" applyFill="1" applyBorder="1" applyProtection="1">
      <alignment/>
      <protection/>
    </xf>
    <xf numFmtId="0" fontId="4" fillId="0" borderId="19" xfId="63" applyFont="1" applyFill="1" applyBorder="1" applyProtection="1">
      <alignment/>
      <protection/>
    </xf>
    <xf numFmtId="3" fontId="5" fillId="0" borderId="24" xfId="63" applyNumberFormat="1" applyFont="1" applyFill="1" applyBorder="1" applyAlignment="1" applyProtection="1">
      <alignment horizontal="right" vertical="center"/>
      <protection locked="0"/>
    </xf>
    <xf numFmtId="3" fontId="5" fillId="0" borderId="42" xfId="63" applyNumberFormat="1" applyFont="1" applyFill="1" applyBorder="1" applyAlignment="1" applyProtection="1">
      <alignment horizontal="right" vertical="center"/>
      <protection locked="0"/>
    </xf>
    <xf numFmtId="0" fontId="4" fillId="0" borderId="0" xfId="63" applyFont="1" applyFill="1" applyAlignment="1" applyProtection="1">
      <alignment vertical="center"/>
      <protection locked="0"/>
    </xf>
    <xf numFmtId="3" fontId="5" fillId="0" borderId="19" xfId="63" applyNumberFormat="1" applyFont="1" applyFill="1" applyBorder="1" applyAlignment="1" applyProtection="1">
      <alignment horizontal="right" vertical="center"/>
      <protection locked="0"/>
    </xf>
    <xf numFmtId="3" fontId="5" fillId="0" borderId="20" xfId="63" applyNumberFormat="1" applyFont="1" applyFill="1" applyBorder="1" applyAlignment="1" applyProtection="1">
      <alignment horizontal="right" vertical="center"/>
      <protection locked="0"/>
    </xf>
    <xf numFmtId="0" fontId="8" fillId="0" borderId="19" xfId="59" applyFont="1" applyBorder="1" applyAlignment="1" applyProtection="1">
      <alignment horizontal="left" vertical="center"/>
      <protection locked="0"/>
    </xf>
    <xf numFmtId="0" fontId="3" fillId="0" borderId="0" xfId="63" applyFont="1" applyFill="1" applyAlignment="1" applyProtection="1">
      <alignment vertical="center"/>
      <protection locked="0"/>
    </xf>
    <xf numFmtId="0" fontId="8" fillId="0" borderId="19" xfId="59" applyFont="1" applyBorder="1" applyAlignment="1" applyProtection="1">
      <alignment vertical="center"/>
      <protection locked="0"/>
    </xf>
    <xf numFmtId="0" fontId="8" fillId="0" borderId="26" xfId="59" applyFont="1" applyBorder="1" applyAlignment="1" applyProtection="1">
      <alignment vertical="center"/>
      <protection locked="0"/>
    </xf>
    <xf numFmtId="3" fontId="5" fillId="0" borderId="26" xfId="63" applyNumberFormat="1" applyFont="1" applyFill="1" applyBorder="1" applyAlignment="1" applyProtection="1">
      <alignment horizontal="right" vertical="center"/>
      <protection locked="0"/>
    </xf>
    <xf numFmtId="3" fontId="5" fillId="0" borderId="45" xfId="63" applyNumberFormat="1" applyFont="1" applyFill="1" applyBorder="1" applyAlignment="1" applyProtection="1">
      <alignment horizontal="right" vertical="center"/>
      <protection locked="0"/>
    </xf>
    <xf numFmtId="0" fontId="3" fillId="0" borderId="0" xfId="63" applyFont="1" applyFill="1" applyBorder="1" applyAlignment="1" applyProtection="1">
      <alignment horizontal="center"/>
      <protection/>
    </xf>
    <xf numFmtId="0" fontId="4" fillId="0" borderId="0" xfId="63" applyFont="1" applyFill="1" applyProtection="1">
      <alignment/>
      <protection/>
    </xf>
    <xf numFmtId="0" fontId="3" fillId="0" borderId="0" xfId="63" applyFont="1" applyFill="1" applyProtection="1">
      <alignment/>
      <protection locked="0"/>
    </xf>
    <xf numFmtId="0" fontId="4" fillId="0" borderId="0" xfId="63" applyFont="1" applyFill="1" applyBorder="1" applyProtection="1">
      <alignment/>
      <protection locked="0"/>
    </xf>
    <xf numFmtId="0" fontId="8"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14" fillId="0" borderId="13" xfId="0" applyFont="1" applyFill="1" applyBorder="1" applyAlignment="1" applyProtection="1">
      <alignment horizontal="left" vertical="center"/>
      <protection/>
    </xf>
    <xf numFmtId="0" fontId="14" fillId="0" borderId="14" xfId="0" applyFont="1" applyFill="1" applyBorder="1" applyAlignment="1" applyProtection="1">
      <alignment horizontal="left" vertical="center"/>
      <protection/>
    </xf>
    <xf numFmtId="0" fontId="14" fillId="0" borderId="11" xfId="0" applyFont="1" applyFill="1" applyBorder="1" applyAlignment="1" applyProtection="1">
      <alignment vertical="center"/>
      <protection/>
    </xf>
    <xf numFmtId="0" fontId="14" fillId="0" borderId="13" xfId="0" applyFont="1" applyFill="1" applyBorder="1" applyAlignment="1" applyProtection="1">
      <alignment horizontal="left" vertical="top"/>
      <protection/>
    </xf>
    <xf numFmtId="0" fontId="14" fillId="0" borderId="26" xfId="0" applyFont="1" applyFill="1" applyBorder="1" applyAlignment="1" applyProtection="1" quotePrefix="1">
      <alignment horizontal="left" vertical="center" indent="1"/>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8" fillId="0" borderId="0" xfId="0" applyFont="1" applyFill="1" applyAlignment="1" applyProtection="1">
      <alignment horizontal="center"/>
      <protection/>
    </xf>
    <xf numFmtId="0" fontId="19" fillId="0" borderId="0" xfId="0" applyFont="1" applyFill="1" applyBorder="1" applyAlignment="1" applyProtection="1">
      <alignment/>
      <protection/>
    </xf>
    <xf numFmtId="0" fontId="11" fillId="0" borderId="32" xfId="0" applyFont="1" applyBorder="1" applyAlignment="1" applyProtection="1">
      <alignment horizontal="left" vertical="center"/>
      <protection/>
    </xf>
    <xf numFmtId="0" fontId="14" fillId="0" borderId="27" xfId="0" applyFont="1" applyFill="1" applyBorder="1" applyAlignment="1" applyProtection="1">
      <alignment horizontal="center" vertical="center"/>
      <protection/>
    </xf>
    <xf numFmtId="0" fontId="14" fillId="0" borderId="11" xfId="0" applyFont="1" applyFill="1" applyBorder="1" applyAlignment="1" applyProtection="1">
      <alignment horizontal="center"/>
      <protection/>
    </xf>
    <xf numFmtId="0" fontId="14" fillId="0" borderId="46"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3" fillId="0" borderId="10" xfId="59" applyFont="1" applyBorder="1" applyAlignment="1" applyProtection="1">
      <alignment horizontal="center" vertical="top" shrinkToFit="1"/>
      <protection/>
    </xf>
    <xf numFmtId="0" fontId="3" fillId="0" borderId="10" xfId="59" applyFont="1" applyBorder="1" applyAlignment="1" applyProtection="1">
      <alignment horizontal="left" vertical="center"/>
      <protection/>
    </xf>
    <xf numFmtId="0" fontId="3" fillId="0" borderId="34" xfId="59" applyFont="1" applyBorder="1" applyAlignment="1" applyProtection="1">
      <alignment vertical="center"/>
      <protection/>
    </xf>
    <xf numFmtId="0" fontId="3" fillId="0" borderId="11" xfId="59" applyFont="1" applyBorder="1" applyAlignment="1" applyProtection="1">
      <alignment horizontal="left" vertical="center"/>
      <protection/>
    </xf>
    <xf numFmtId="0" fontId="3" fillId="0" borderId="19" xfId="59" applyFont="1" applyBorder="1" applyAlignment="1" applyProtection="1">
      <alignment horizontal="center" vertical="top" shrinkToFit="1"/>
      <protection/>
    </xf>
    <xf numFmtId="0" fontId="3" fillId="0" borderId="10" xfId="59" applyFont="1" applyBorder="1" applyAlignment="1" applyProtection="1">
      <alignment horizontal="left" vertical="center" indent="1"/>
      <protection/>
    </xf>
    <xf numFmtId="0" fontId="3" fillId="0" borderId="19" xfId="59" applyFont="1" applyBorder="1" applyAlignment="1" applyProtection="1">
      <alignment horizontal="left" vertical="center" indent="2"/>
      <protection/>
    </xf>
    <xf numFmtId="0" fontId="3" fillId="0" borderId="11" xfId="59" applyFont="1" applyBorder="1" applyAlignment="1" applyProtection="1">
      <alignment horizontal="left" vertical="center" indent="1"/>
      <protection/>
    </xf>
    <xf numFmtId="0" fontId="3" fillId="0" borderId="26" xfId="59" applyFont="1" applyBorder="1" applyAlignment="1" applyProtection="1">
      <alignment horizontal="left" vertical="center" indent="2"/>
      <protection/>
    </xf>
    <xf numFmtId="0" fontId="3" fillId="0" borderId="16" xfId="59" applyFont="1" applyBorder="1" applyAlignment="1" applyProtection="1">
      <alignment horizontal="center" vertical="center"/>
      <protection/>
    </xf>
    <xf numFmtId="0" fontId="3" fillId="0" borderId="16" xfId="63" applyFont="1" applyFill="1" applyBorder="1" applyAlignment="1" applyProtection="1">
      <alignment horizontal="center" vertical="center"/>
      <protection/>
    </xf>
    <xf numFmtId="0" fontId="3" fillId="0" borderId="0" xfId="63" applyFont="1" applyFill="1" applyBorder="1" applyProtection="1">
      <alignment/>
      <protection locked="0"/>
    </xf>
    <xf numFmtId="0" fontId="3" fillId="0" borderId="18" xfId="63" applyFont="1" applyFill="1" applyBorder="1" applyAlignment="1" applyProtection="1">
      <alignment horizontal="center"/>
      <protection/>
    </xf>
    <xf numFmtId="0" fontId="3" fillId="0" borderId="15" xfId="63" applyFont="1" applyFill="1" applyBorder="1" applyAlignment="1" applyProtection="1">
      <alignment horizontal="center"/>
      <protection/>
    </xf>
    <xf numFmtId="0" fontId="3" fillId="0" borderId="36" xfId="63" applyFont="1" applyFill="1" applyBorder="1" applyAlignment="1" applyProtection="1">
      <alignment horizontal="center"/>
      <protection/>
    </xf>
    <xf numFmtId="0" fontId="4" fillId="0" borderId="33" xfId="0" applyFont="1" applyFill="1" applyBorder="1" applyAlignment="1" applyProtection="1">
      <alignment/>
      <protection/>
    </xf>
    <xf numFmtId="0" fontId="14" fillId="0" borderId="35" xfId="0" applyFont="1" applyFill="1" applyBorder="1" applyAlignment="1" applyProtection="1">
      <alignment horizontal="center" vertical="center"/>
      <protection/>
    </xf>
    <xf numFmtId="0" fontId="4" fillId="0" borderId="0" xfId="59" applyFont="1" applyBorder="1" applyProtection="1">
      <alignment/>
      <protection locked="0"/>
    </xf>
    <xf numFmtId="0" fontId="3" fillId="0" borderId="18" xfId="59" applyFont="1" applyBorder="1" applyAlignment="1" applyProtection="1">
      <alignment horizontal="center"/>
      <protection/>
    </xf>
    <xf numFmtId="0" fontId="3" fillId="0" borderId="15" xfId="59" applyFont="1" applyBorder="1" applyAlignment="1" applyProtection="1">
      <alignment horizontal="center"/>
      <protection/>
    </xf>
    <xf numFmtId="0" fontId="3" fillId="0" borderId="36" xfId="59" applyFont="1" applyBorder="1" applyAlignment="1" applyProtection="1">
      <alignment horizontal="center"/>
      <protection/>
    </xf>
    <xf numFmtId="0" fontId="3" fillId="0" borderId="11" xfId="0" applyFont="1" applyFill="1" applyBorder="1" applyAlignment="1" applyProtection="1">
      <alignment horizontal="left" vertical="center" indent="1"/>
      <protection/>
    </xf>
    <xf numFmtId="0" fontId="14" fillId="0" borderId="0" xfId="0" applyFont="1" applyFill="1" applyBorder="1" applyAlignment="1" applyProtection="1">
      <alignment horizontal="center" vertical="center"/>
      <protection/>
    </xf>
    <xf numFmtId="0" fontId="14" fillId="0" borderId="35" xfId="0" applyFont="1" applyFill="1" applyBorder="1" applyAlignment="1" applyProtection="1">
      <alignment horizontal="center"/>
      <protection/>
    </xf>
    <xf numFmtId="0" fontId="3" fillId="0" borderId="15" xfId="60" applyFont="1" applyFill="1" applyBorder="1" applyAlignment="1" applyProtection="1">
      <alignment horizontal="center" vertical="center"/>
      <protection/>
    </xf>
    <xf numFmtId="0" fontId="3" fillId="0" borderId="36" xfId="6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4" fillId="0" borderId="24" xfId="0" applyFont="1" applyBorder="1" applyAlignment="1" applyProtection="1" quotePrefix="1">
      <alignment horizontal="center" vertical="center"/>
      <protection/>
    </xf>
    <xf numFmtId="0" fontId="4" fillId="0" borderId="24" xfId="0" applyFont="1" applyFill="1" applyBorder="1" applyAlignment="1" applyProtection="1">
      <alignment horizontal="center" vertical="center"/>
      <protection/>
    </xf>
    <xf numFmtId="3" fontId="4" fillId="0" borderId="21" xfId="0" applyNumberFormat="1" applyFont="1" applyBorder="1" applyAlignment="1" applyProtection="1">
      <alignment horizontal="center" vertical="center"/>
      <protection locked="0"/>
    </xf>
    <xf numFmtId="0" fontId="4" fillId="0" borderId="19" xfId="59" applyFont="1" applyBorder="1" applyAlignment="1" applyProtection="1">
      <alignment horizontal="center" vertical="center"/>
      <protection/>
    </xf>
    <xf numFmtId="0" fontId="4" fillId="0" borderId="26" xfId="59" applyFont="1" applyBorder="1" applyAlignment="1" applyProtection="1">
      <alignment horizontal="center" vertical="center"/>
      <protection/>
    </xf>
    <xf numFmtId="0" fontId="4" fillId="0" borderId="11" xfId="63" applyFont="1" applyFill="1" applyBorder="1" applyAlignment="1" applyProtection="1">
      <alignment horizontal="center"/>
      <protection/>
    </xf>
    <xf numFmtId="0" fontId="14" fillId="0" borderId="19" xfId="0" applyFont="1" applyFill="1" applyBorder="1" applyAlignment="1" applyProtection="1">
      <alignment vertical="center"/>
      <protection/>
    </xf>
    <xf numFmtId="0" fontId="6" fillId="0" borderId="41" xfId="0" applyFont="1" applyFill="1" applyBorder="1" applyAlignment="1" applyProtection="1">
      <alignment vertical="center"/>
      <protection locked="0"/>
    </xf>
    <xf numFmtId="0" fontId="3" fillId="34" borderId="11"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3" fillId="0" borderId="24" xfId="0" applyFont="1" applyFill="1" applyBorder="1" applyAlignment="1" applyProtection="1">
      <alignment horizontal="left" vertical="center"/>
      <protection/>
    </xf>
    <xf numFmtId="0" fontId="20" fillId="0" borderId="0" xfId="63" applyFont="1" applyFill="1" applyBorder="1" applyAlignment="1" applyProtection="1">
      <alignment horizontal="center"/>
      <protection/>
    </xf>
    <xf numFmtId="0" fontId="14" fillId="35" borderId="11" xfId="0" applyFont="1" applyFill="1" applyBorder="1" applyAlignment="1" applyProtection="1">
      <alignment horizontal="left" vertical="center"/>
      <protection/>
    </xf>
    <xf numFmtId="0" fontId="13" fillId="35" borderId="27" xfId="0" applyFont="1" applyFill="1" applyBorder="1" applyAlignment="1" applyProtection="1">
      <alignment horizontal="center" vertical="center"/>
      <protection/>
    </xf>
    <xf numFmtId="3" fontId="13" fillId="35" borderId="19" xfId="0" applyNumberFormat="1" applyFont="1" applyFill="1" applyBorder="1" applyAlignment="1" applyProtection="1">
      <alignment horizontal="right" vertical="center"/>
      <protection locked="0"/>
    </xf>
    <xf numFmtId="0" fontId="4" fillId="35" borderId="0" xfId="0" applyFont="1" applyFill="1" applyAlignment="1" applyProtection="1">
      <alignment vertical="center"/>
      <protection locked="0"/>
    </xf>
    <xf numFmtId="0" fontId="3" fillId="35" borderId="10" xfId="0" applyFont="1" applyFill="1" applyBorder="1" applyAlignment="1" applyProtection="1">
      <alignment horizontal="center" vertical="center"/>
      <protection/>
    </xf>
    <xf numFmtId="0" fontId="3" fillId="35" borderId="13" xfId="0" applyFont="1" applyFill="1" applyBorder="1" applyAlignment="1" applyProtection="1">
      <alignment horizontal="left" vertical="center"/>
      <protection/>
    </xf>
    <xf numFmtId="0" fontId="14" fillId="35" borderId="27" xfId="0" applyFont="1" applyFill="1" applyBorder="1" applyAlignment="1" applyProtection="1">
      <alignment horizontal="left" vertical="center"/>
      <protection/>
    </xf>
    <xf numFmtId="3" fontId="13" fillId="35" borderId="24" xfId="0" applyNumberFormat="1" applyFont="1" applyFill="1" applyBorder="1" applyAlignment="1" applyProtection="1">
      <alignment horizontal="right" vertical="center"/>
      <protection locked="0"/>
    </xf>
    <xf numFmtId="3" fontId="13" fillId="35" borderId="29" xfId="0" applyNumberFormat="1" applyFont="1" applyFill="1" applyBorder="1" applyAlignment="1" applyProtection="1">
      <alignment horizontal="right" vertical="center"/>
      <protection locked="0"/>
    </xf>
    <xf numFmtId="0" fontId="3" fillId="35" borderId="38" xfId="0" applyFont="1" applyFill="1" applyBorder="1" applyAlignment="1" applyProtection="1">
      <alignment horizontal="left" vertical="center"/>
      <protection/>
    </xf>
    <xf numFmtId="0" fontId="13" fillId="35" borderId="11" xfId="0" applyFont="1" applyFill="1" applyBorder="1" applyAlignment="1" applyProtection="1">
      <alignment horizontal="center" vertical="center"/>
      <protection/>
    </xf>
    <xf numFmtId="3" fontId="13" fillId="35" borderId="30" xfId="0" applyNumberFormat="1" applyFont="1" applyFill="1" applyBorder="1" applyAlignment="1" applyProtection="1">
      <alignment horizontal="right" vertical="center"/>
      <protection locked="0"/>
    </xf>
    <xf numFmtId="0" fontId="14" fillId="35" borderId="19" xfId="0" applyFont="1" applyFill="1" applyBorder="1" applyAlignment="1" applyProtection="1">
      <alignment horizontal="left" vertical="center"/>
      <protection/>
    </xf>
    <xf numFmtId="0" fontId="13" fillId="35" borderId="19" xfId="0" applyFont="1" applyFill="1" applyBorder="1" applyAlignment="1" applyProtection="1">
      <alignment horizontal="center" vertical="center"/>
      <protection/>
    </xf>
    <xf numFmtId="0" fontId="3" fillId="35" borderId="15" xfId="0" applyFont="1" applyFill="1" applyBorder="1" applyAlignment="1" applyProtection="1">
      <alignment horizontal="left" vertical="center"/>
      <protection/>
    </xf>
    <xf numFmtId="0" fontId="3" fillId="35" borderId="39" xfId="0" applyFont="1" applyFill="1" applyBorder="1" applyAlignment="1" applyProtection="1">
      <alignment horizontal="left" vertical="center"/>
      <protection/>
    </xf>
    <xf numFmtId="0" fontId="3" fillId="35" borderId="30" xfId="0" applyFont="1" applyFill="1" applyBorder="1" applyAlignment="1" applyProtection="1">
      <alignment horizontal="center" vertical="center"/>
      <protection/>
    </xf>
    <xf numFmtId="0" fontId="3" fillId="35" borderId="36" xfId="0" applyFont="1" applyFill="1" applyBorder="1" applyAlignment="1" applyProtection="1">
      <alignment horizontal="left" vertical="center"/>
      <protection/>
    </xf>
    <xf numFmtId="0" fontId="14" fillId="35" borderId="24" xfId="0" applyFont="1" applyFill="1" applyBorder="1" applyAlignment="1" applyProtection="1">
      <alignment horizontal="left" vertical="center"/>
      <protection/>
    </xf>
    <xf numFmtId="0" fontId="13" fillId="35" borderId="24" xfId="0" applyFont="1" applyFill="1" applyBorder="1" applyAlignment="1" applyProtection="1">
      <alignment horizontal="center" vertical="center"/>
      <protection/>
    </xf>
    <xf numFmtId="0" fontId="3" fillId="35" borderId="48" xfId="0" applyFont="1" applyFill="1" applyBorder="1" applyAlignment="1" applyProtection="1">
      <alignment horizontal="left" vertical="center"/>
      <protection/>
    </xf>
    <xf numFmtId="0" fontId="13" fillId="0" borderId="49" xfId="0" applyFont="1" applyFill="1" applyBorder="1" applyAlignment="1" applyProtection="1">
      <alignment horizontal="center" vertical="center"/>
      <protection/>
    </xf>
    <xf numFmtId="3" fontId="13" fillId="0" borderId="26" xfId="0" applyNumberFormat="1" applyFont="1" applyFill="1" applyBorder="1" applyAlignment="1" applyProtection="1">
      <alignment horizontal="right" vertical="center"/>
      <protection locked="0"/>
    </xf>
    <xf numFmtId="3" fontId="13" fillId="0" borderId="35" xfId="0" applyNumberFormat="1" applyFont="1" applyFill="1" applyBorder="1" applyAlignment="1" applyProtection="1">
      <alignment horizontal="right" vertical="center"/>
      <protection locked="0"/>
    </xf>
    <xf numFmtId="0" fontId="13" fillId="0" borderId="32" xfId="0" applyFont="1" applyFill="1" applyBorder="1" applyAlignment="1" applyProtection="1">
      <alignment horizontal="center"/>
      <protection locked="0"/>
    </xf>
    <xf numFmtId="0" fontId="3" fillId="0" borderId="28" xfId="0" applyFont="1" applyBorder="1" applyAlignment="1" applyProtection="1">
      <alignment horizontal="left" vertical="center" indent="1"/>
      <protection/>
    </xf>
    <xf numFmtId="0" fontId="27" fillId="0" borderId="0" xfId="0" applyFont="1" applyBorder="1" applyAlignment="1">
      <alignment horizontal="right" vertical="center"/>
    </xf>
    <xf numFmtId="0" fontId="4" fillId="0" borderId="35" xfId="0" applyFont="1" applyFill="1" applyBorder="1" applyAlignment="1" applyProtection="1">
      <alignment vertical="center"/>
      <protection locked="0"/>
    </xf>
    <xf numFmtId="0" fontId="4" fillId="0" borderId="35" xfId="0" applyFont="1" applyFill="1" applyBorder="1" applyAlignment="1" applyProtection="1">
      <alignment/>
      <protection locked="0"/>
    </xf>
    <xf numFmtId="0" fontId="33" fillId="0" borderId="33" xfId="0" applyFont="1" applyBorder="1" applyAlignment="1">
      <alignment horizontal="left" vertical="center"/>
    </xf>
    <xf numFmtId="0" fontId="29" fillId="0" borderId="0" xfId="59" applyFont="1" applyBorder="1" applyAlignment="1" applyProtection="1">
      <alignment vertical="center"/>
      <protection locked="0"/>
    </xf>
    <xf numFmtId="0" fontId="13" fillId="0" borderId="50" xfId="0" applyFont="1" applyFill="1" applyBorder="1" applyAlignment="1" applyProtection="1">
      <alignment horizontal="center"/>
      <protection locked="0"/>
    </xf>
    <xf numFmtId="0" fontId="29" fillId="0" borderId="33" xfId="59" applyFont="1" applyBorder="1" applyAlignment="1" applyProtection="1">
      <alignment vertical="center"/>
      <protection locked="0"/>
    </xf>
    <xf numFmtId="0" fontId="0" fillId="0" borderId="0" xfId="0" applyBorder="1" applyAlignment="1">
      <alignment/>
    </xf>
    <xf numFmtId="0" fontId="0" fillId="0" borderId="33" xfId="0" applyBorder="1" applyAlignment="1">
      <alignment/>
    </xf>
    <xf numFmtId="0" fontId="3" fillId="34" borderId="10" xfId="0" applyFont="1" applyFill="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28" fillId="0" borderId="0" xfId="59" applyFont="1" applyBorder="1" applyAlignment="1" applyProtection="1">
      <alignment horizontal="center" vertical="top"/>
      <protection/>
    </xf>
    <xf numFmtId="0" fontId="3" fillId="0" borderId="30"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3" fillId="0" borderId="51" xfId="0" applyFont="1" applyFill="1" applyBorder="1" applyAlignment="1" applyProtection="1">
      <alignment horizontal="center"/>
      <protection/>
    </xf>
    <xf numFmtId="0" fontId="4" fillId="0" borderId="52" xfId="0" applyFont="1" applyFill="1" applyBorder="1" applyAlignment="1" applyProtection="1">
      <alignment/>
      <protection/>
    </xf>
    <xf numFmtId="0" fontId="3" fillId="0" borderId="53" xfId="0" applyFont="1" applyFill="1" applyBorder="1" applyAlignment="1" applyProtection="1">
      <alignment horizontal="center"/>
      <protection/>
    </xf>
    <xf numFmtId="0" fontId="3" fillId="0" borderId="54" xfId="0" applyFont="1" applyFill="1" applyBorder="1" applyAlignment="1" applyProtection="1">
      <alignment horizontal="center"/>
      <protection/>
    </xf>
    <xf numFmtId="0" fontId="14" fillId="0" borderId="55"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49" fontId="3" fillId="35" borderId="55" xfId="0" applyNumberFormat="1" applyFont="1" applyFill="1" applyBorder="1" applyAlignment="1" applyProtection="1">
      <alignment horizontal="left" vertical="center"/>
      <protection/>
    </xf>
    <xf numFmtId="3" fontId="13" fillId="35" borderId="58" xfId="0" applyNumberFormat="1" applyFont="1" applyFill="1" applyBorder="1" applyAlignment="1" applyProtection="1">
      <alignment horizontal="right" vertical="center"/>
      <protection locked="0"/>
    </xf>
    <xf numFmtId="49" fontId="3" fillId="0" borderId="55" xfId="0" applyNumberFormat="1" applyFont="1" applyFill="1" applyBorder="1" applyAlignment="1" applyProtection="1">
      <alignment horizontal="left" vertical="center"/>
      <protection/>
    </xf>
    <xf numFmtId="3" fontId="13" fillId="0" borderId="59" xfId="0" applyNumberFormat="1" applyFont="1" applyFill="1" applyBorder="1" applyAlignment="1" applyProtection="1">
      <alignment horizontal="right" vertical="center"/>
      <protection locked="0"/>
    </xf>
    <xf numFmtId="3" fontId="13" fillId="0" borderId="57" xfId="0" applyNumberFormat="1" applyFont="1" applyFill="1" applyBorder="1" applyAlignment="1" applyProtection="1">
      <alignment horizontal="right" vertical="center"/>
      <protection locked="0"/>
    </xf>
    <xf numFmtId="49" fontId="3" fillId="0" borderId="56"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3" fontId="13" fillId="0" borderId="58" xfId="0" applyNumberFormat="1" applyFont="1" applyFill="1" applyBorder="1" applyAlignment="1" applyProtection="1">
      <alignment horizontal="right" vertical="center"/>
      <protection locked="0"/>
    </xf>
    <xf numFmtId="49" fontId="3" fillId="35" borderId="60" xfId="0" applyNumberFormat="1" applyFont="1" applyFill="1" applyBorder="1" applyAlignment="1" applyProtection="1">
      <alignment horizontal="left" vertical="center"/>
      <protection/>
    </xf>
    <xf numFmtId="3" fontId="13" fillId="35" borderId="57" xfId="0" applyNumberFormat="1" applyFont="1" applyFill="1" applyBorder="1" applyAlignment="1" applyProtection="1">
      <alignment horizontal="right" vertical="center"/>
      <protection locked="0"/>
    </xf>
    <xf numFmtId="49" fontId="3" fillId="35" borderId="61" xfId="0" applyNumberFormat="1" applyFont="1" applyFill="1" applyBorder="1" applyAlignment="1" applyProtection="1">
      <alignment horizontal="left" vertical="center"/>
      <protection/>
    </xf>
    <xf numFmtId="49" fontId="3" fillId="0" borderId="55" xfId="0" applyNumberFormat="1" applyFont="1" applyFill="1" applyBorder="1" applyAlignment="1" applyProtection="1">
      <alignment horizontal="left" vertical="center"/>
      <protection/>
    </xf>
    <xf numFmtId="49" fontId="3" fillId="35" borderId="53" xfId="0" applyNumberFormat="1" applyFont="1" applyFill="1" applyBorder="1" applyAlignment="1" applyProtection="1">
      <alignment horizontal="left" vertical="center"/>
      <protection/>
    </xf>
    <xf numFmtId="49" fontId="3" fillId="0" borderId="54" xfId="0" applyNumberFormat="1" applyFont="1" applyFill="1" applyBorder="1" applyAlignment="1" applyProtection="1">
      <alignment horizontal="left" vertical="center"/>
      <protection/>
    </xf>
    <xf numFmtId="49" fontId="3" fillId="0" borderId="56" xfId="0" applyNumberFormat="1" applyFont="1" applyFill="1" applyBorder="1" applyAlignment="1" applyProtection="1">
      <alignment horizontal="left" vertical="center"/>
      <protection/>
    </xf>
    <xf numFmtId="3" fontId="13" fillId="0" borderId="62" xfId="0" applyNumberFormat="1" applyFont="1" applyFill="1" applyBorder="1" applyAlignment="1" applyProtection="1">
      <alignment horizontal="right" vertical="center"/>
      <protection locked="0"/>
    </xf>
    <xf numFmtId="49" fontId="3" fillId="0" borderId="63" xfId="0" applyNumberFormat="1" applyFont="1" applyFill="1" applyBorder="1" applyAlignment="1" applyProtection="1">
      <alignment horizontal="left" vertical="center"/>
      <protection/>
    </xf>
    <xf numFmtId="0" fontId="14" fillId="0" borderId="64" xfId="0" applyFont="1" applyFill="1" applyBorder="1" applyAlignment="1" applyProtection="1">
      <alignment horizontal="left" vertical="center" indent="1"/>
      <protection/>
    </xf>
    <xf numFmtId="0" fontId="13" fillId="0" borderId="64" xfId="0" applyFont="1" applyFill="1" applyBorder="1" applyAlignment="1" applyProtection="1">
      <alignment horizontal="center" vertical="center"/>
      <protection/>
    </xf>
    <xf numFmtId="3" fontId="13" fillId="0" borderId="64" xfId="0" applyNumberFormat="1" applyFont="1" applyFill="1" applyBorder="1" applyAlignment="1" applyProtection="1">
      <alignment horizontal="right" vertical="center"/>
      <protection locked="0"/>
    </xf>
    <xf numFmtId="3" fontId="13" fillId="0" borderId="65" xfId="0" applyNumberFormat="1" applyFont="1" applyFill="1" applyBorder="1" applyAlignment="1" applyProtection="1">
      <alignment horizontal="right" vertical="center"/>
      <protection locked="0"/>
    </xf>
    <xf numFmtId="0" fontId="4" fillId="0" borderId="0" xfId="0" applyFont="1" applyAlignment="1" applyProtection="1">
      <alignment horizontal="center"/>
      <protection locked="0"/>
    </xf>
    <xf numFmtId="0" fontId="4" fillId="0" borderId="12" xfId="0" applyFont="1" applyBorder="1" applyAlignment="1" applyProtection="1">
      <alignment/>
      <protection locked="0"/>
    </xf>
    <xf numFmtId="0" fontId="4" fillId="0" borderId="28" xfId="0" applyFont="1" applyBorder="1" applyAlignment="1" applyProtection="1">
      <alignment/>
      <protection locked="0"/>
    </xf>
    <xf numFmtId="0" fontId="3" fillId="0" borderId="30" xfId="0" applyFont="1" applyBorder="1" applyAlignment="1" applyProtection="1">
      <alignment horizontal="center" vertical="center"/>
      <protection/>
    </xf>
    <xf numFmtId="0" fontId="4" fillId="0" borderId="49" xfId="0" applyFont="1" applyBorder="1" applyAlignment="1" applyProtection="1">
      <alignment/>
      <protection locked="0"/>
    </xf>
    <xf numFmtId="0" fontId="3" fillId="0" borderId="18" xfId="0" applyFont="1" applyBorder="1" applyAlignment="1" applyProtection="1">
      <alignment horizontal="center"/>
      <protection locked="0"/>
    </xf>
    <xf numFmtId="0" fontId="4" fillId="0" borderId="17" xfId="0" applyFont="1" applyBorder="1" applyAlignment="1" applyProtection="1">
      <alignment/>
      <protection locked="0"/>
    </xf>
    <xf numFmtId="0" fontId="4" fillId="0" borderId="66" xfId="0" applyFont="1" applyBorder="1" applyAlignment="1" applyProtection="1">
      <alignment/>
      <protection locked="0"/>
    </xf>
    <xf numFmtId="0" fontId="3" fillId="0" borderId="13" xfId="0" applyFont="1" applyFill="1" applyBorder="1" applyAlignment="1" applyProtection="1">
      <alignment horizontal="left" vertical="center" indent="2"/>
      <protection/>
    </xf>
    <xf numFmtId="0" fontId="3" fillId="0" borderId="40" xfId="0" applyFont="1" applyFill="1" applyBorder="1" applyAlignment="1" applyProtection="1">
      <alignment horizontal="left" vertical="center" indent="2"/>
      <protection/>
    </xf>
    <xf numFmtId="0" fontId="4" fillId="0" borderId="0" xfId="0" applyFont="1" applyBorder="1" applyAlignment="1" applyProtection="1">
      <alignment/>
      <protection locked="0"/>
    </xf>
    <xf numFmtId="0" fontId="3" fillId="0" borderId="14" xfId="0" applyFont="1" applyFill="1" applyBorder="1" applyAlignment="1" applyProtection="1">
      <alignment horizontal="left" vertical="center" indent="2"/>
      <protection/>
    </xf>
    <xf numFmtId="49" fontId="3" fillId="0" borderId="38" xfId="0" applyNumberFormat="1" applyFont="1" applyBorder="1" applyAlignment="1" applyProtection="1">
      <alignment horizontal="left" vertical="center"/>
      <protection locked="0"/>
    </xf>
    <xf numFmtId="49" fontId="3" fillId="0" borderId="13" xfId="0" applyNumberFormat="1" applyFont="1" applyBorder="1" applyAlignment="1" applyProtection="1">
      <alignment horizontal="left" vertical="center"/>
      <protection locked="0"/>
    </xf>
    <xf numFmtId="0" fontId="4" fillId="0" borderId="0" xfId="0" applyFont="1" applyAlignment="1" applyProtection="1">
      <alignment/>
      <protection/>
    </xf>
    <xf numFmtId="0" fontId="3" fillId="0" borderId="0" xfId="0" applyFont="1" applyAlignment="1" applyProtection="1">
      <alignment/>
      <protection/>
    </xf>
    <xf numFmtId="0" fontId="20" fillId="0" borderId="0" xfId="0" applyFont="1" applyBorder="1" applyAlignment="1" applyProtection="1">
      <alignment horizontal="center" vertical="center"/>
      <protection/>
    </xf>
    <xf numFmtId="0" fontId="35" fillId="0" borderId="0" xfId="0" applyFont="1" applyBorder="1" applyAlignment="1" applyProtection="1">
      <alignment/>
      <protection/>
    </xf>
    <xf numFmtId="0" fontId="4" fillId="0" borderId="32" xfId="0" applyFont="1" applyBorder="1" applyAlignment="1" applyProtection="1">
      <alignment/>
      <protection/>
    </xf>
    <xf numFmtId="0" fontId="3" fillId="0" borderId="0" xfId="0" applyFont="1" applyAlignment="1" applyProtection="1">
      <alignment horizontal="left" vertical="center"/>
      <protection/>
    </xf>
    <xf numFmtId="0" fontId="20" fillId="0" borderId="32" xfId="0" applyFont="1" applyBorder="1" applyAlignment="1" applyProtection="1">
      <alignment horizontal="center" vertical="center"/>
      <protection/>
    </xf>
    <xf numFmtId="0" fontId="3" fillId="0" borderId="34" xfId="0" applyFont="1" applyBorder="1" applyAlignment="1" applyProtection="1">
      <alignment horizontal="center"/>
      <protection/>
    </xf>
    <xf numFmtId="0" fontId="20" fillId="0" borderId="11" xfId="0" applyFont="1" applyBorder="1" applyAlignment="1" applyProtection="1">
      <alignment horizontal="center" vertical="center"/>
      <protection/>
    </xf>
    <xf numFmtId="0" fontId="3" fillId="0" borderId="27" xfId="0" applyFont="1" applyBorder="1" applyAlignment="1" applyProtection="1">
      <alignment horizontal="right"/>
      <protection/>
    </xf>
    <xf numFmtId="0" fontId="3" fillId="0" borderId="28" xfId="0" applyFont="1" applyBorder="1" applyAlignment="1" applyProtection="1">
      <alignment horizontal="right"/>
      <protection/>
    </xf>
    <xf numFmtId="0" fontId="3" fillId="0" borderId="10" xfId="0" applyFont="1" applyBorder="1" applyAlignment="1" applyProtection="1">
      <alignment horizontal="center"/>
      <protection/>
    </xf>
    <xf numFmtId="0" fontId="20" fillId="0" borderId="19" xfId="0" applyFont="1" applyBorder="1" applyAlignment="1" applyProtection="1">
      <alignment horizontal="center" vertical="center"/>
      <protection/>
    </xf>
    <xf numFmtId="0" fontId="4" fillId="0" borderId="11" xfId="0" applyFont="1" applyBorder="1" applyAlignment="1" applyProtection="1">
      <alignment/>
      <protection/>
    </xf>
    <xf numFmtId="0" fontId="3" fillId="0" borderId="11" xfId="0" applyFont="1" applyBorder="1" applyAlignment="1" applyProtection="1">
      <alignment horizontal="right"/>
      <protection/>
    </xf>
    <xf numFmtId="0" fontId="3" fillId="0" borderId="35" xfId="0" applyFont="1" applyBorder="1" applyAlignment="1" applyProtection="1">
      <alignment horizontal="right"/>
      <protection/>
    </xf>
    <xf numFmtId="0" fontId="3" fillId="33" borderId="19" xfId="0" applyFont="1" applyFill="1" applyBorder="1" applyAlignment="1" applyProtection="1">
      <alignment horizontal="center" vertical="center"/>
      <protection/>
    </xf>
    <xf numFmtId="3" fontId="3" fillId="0" borderId="27" xfId="0" applyNumberFormat="1" applyFont="1" applyBorder="1" applyAlignment="1" applyProtection="1">
      <alignment horizontal="right" vertical="center"/>
      <protection/>
    </xf>
    <xf numFmtId="3" fontId="3" fillId="0" borderId="28" xfId="0" applyNumberFormat="1" applyFont="1" applyBorder="1" applyAlignment="1" applyProtection="1">
      <alignment horizontal="right" vertical="center"/>
      <protection/>
    </xf>
    <xf numFmtId="3" fontId="4" fillId="0" borderId="11" xfId="0" applyNumberFormat="1" applyFont="1" applyBorder="1" applyAlignment="1" applyProtection="1">
      <alignment horizontal="right" vertical="center"/>
      <protection/>
    </xf>
    <xf numFmtId="3" fontId="4" fillId="0" borderId="35" xfId="0" applyNumberFormat="1" applyFont="1" applyBorder="1" applyAlignment="1" applyProtection="1">
      <alignment horizontal="right" vertical="center"/>
      <protection/>
    </xf>
    <xf numFmtId="3" fontId="4" fillId="0" borderId="19" xfId="0" applyNumberFormat="1" applyFont="1" applyBorder="1" applyAlignment="1" applyProtection="1">
      <alignment horizontal="right" vertical="center"/>
      <protection/>
    </xf>
    <xf numFmtId="3" fontId="4" fillId="0" borderId="49" xfId="0" applyNumberFormat="1" applyFont="1" applyBorder="1" applyAlignment="1" applyProtection="1">
      <alignment horizontal="right" vertical="center"/>
      <protection/>
    </xf>
    <xf numFmtId="3" fontId="3" fillId="0" borderId="27" xfId="0" applyNumberFormat="1" applyFont="1" applyBorder="1" applyAlignment="1" applyProtection="1">
      <alignment vertical="center"/>
      <protection/>
    </xf>
    <xf numFmtId="3" fontId="3" fillId="0" borderId="28" xfId="0" applyNumberFormat="1" applyFont="1" applyBorder="1" applyAlignment="1" applyProtection="1">
      <alignment vertical="center"/>
      <protection/>
    </xf>
    <xf numFmtId="0" fontId="4" fillId="0" borderId="11" xfId="0" applyFont="1" applyBorder="1" applyAlignment="1" applyProtection="1">
      <alignment vertical="center"/>
      <protection/>
    </xf>
    <xf numFmtId="0" fontId="4" fillId="0" borderId="35"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49" xfId="0" applyFont="1" applyBorder="1" applyAlignment="1" applyProtection="1">
      <alignment vertical="center"/>
      <protection/>
    </xf>
    <xf numFmtId="3" fontId="4" fillId="0" borderId="11" xfId="0" applyNumberFormat="1" applyFont="1" applyBorder="1" applyAlignment="1" applyProtection="1">
      <alignment vertical="center"/>
      <protection/>
    </xf>
    <xf numFmtId="3" fontId="4" fillId="0" borderId="35" xfId="0" applyNumberFormat="1" applyFont="1" applyBorder="1" applyAlignment="1" applyProtection="1">
      <alignment vertical="center"/>
      <protection/>
    </xf>
    <xf numFmtId="3" fontId="3" fillId="0" borderId="11" xfId="0" applyNumberFormat="1" applyFont="1" applyBorder="1" applyAlignment="1" applyProtection="1">
      <alignment vertical="center"/>
      <protection/>
    </xf>
    <xf numFmtId="3" fontId="3" fillId="0" borderId="35" xfId="0" applyNumberFormat="1" applyFont="1" applyBorder="1" applyAlignment="1" applyProtection="1">
      <alignment vertical="center"/>
      <protection/>
    </xf>
    <xf numFmtId="0" fontId="3" fillId="33" borderId="11" xfId="0" applyFont="1" applyFill="1" applyBorder="1" applyAlignment="1" applyProtection="1">
      <alignment horizontal="left" vertical="center"/>
      <protection/>
    </xf>
    <xf numFmtId="0" fontId="3" fillId="33" borderId="24"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3" fillId="34" borderId="10" xfId="6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24" xfId="0" applyFont="1" applyBorder="1" applyAlignment="1" applyProtection="1">
      <alignment vertical="center"/>
      <protection/>
    </xf>
    <xf numFmtId="0" fontId="4" fillId="0" borderId="47" xfId="0" applyFont="1" applyBorder="1" applyAlignment="1" applyProtection="1">
      <alignment vertical="center"/>
      <protection/>
    </xf>
    <xf numFmtId="0" fontId="3" fillId="33" borderId="3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3" fillId="0" borderId="26" xfId="0" applyFont="1" applyBorder="1" applyAlignment="1" applyProtection="1">
      <alignment horizontal="left" vertical="center"/>
      <protection/>
    </xf>
    <xf numFmtId="0" fontId="11"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11" fillId="0" borderId="0" xfId="0" applyFont="1" applyBorder="1" applyAlignment="1" applyProtection="1">
      <alignment/>
      <protection/>
    </xf>
    <xf numFmtId="0" fontId="12" fillId="0" borderId="41" xfId="0" applyFont="1" applyBorder="1" applyAlignment="1" applyProtection="1">
      <alignment vertical="center"/>
      <protection/>
    </xf>
    <xf numFmtId="0" fontId="3" fillId="0" borderId="41" xfId="0" applyFont="1" applyFill="1" applyBorder="1" applyAlignment="1" applyProtection="1">
      <alignment vertical="center"/>
      <protection/>
    </xf>
    <xf numFmtId="0" fontId="3" fillId="0" borderId="67" xfId="0" applyFont="1" applyFill="1" applyBorder="1" applyAlignment="1" applyProtection="1">
      <alignment/>
      <protection/>
    </xf>
    <xf numFmtId="0" fontId="19" fillId="0" borderId="0" xfId="0" applyFont="1" applyFill="1" applyAlignment="1" applyProtection="1">
      <alignment/>
      <protection/>
    </xf>
    <xf numFmtId="0" fontId="20"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68" xfId="0" applyFont="1" applyFill="1" applyBorder="1" applyAlignment="1" applyProtection="1">
      <alignment/>
      <protection/>
    </xf>
    <xf numFmtId="0" fontId="20" fillId="0" borderId="69" xfId="0" applyFont="1" applyFill="1" applyBorder="1" applyAlignment="1" applyProtection="1">
      <alignment horizontal="center" vertical="center"/>
      <protection/>
    </xf>
    <xf numFmtId="0" fontId="4" fillId="0" borderId="37" xfId="0" applyFont="1" applyFill="1" applyBorder="1" applyAlignment="1" applyProtection="1">
      <alignment/>
      <protection/>
    </xf>
    <xf numFmtId="0" fontId="8" fillId="0" borderId="50" xfId="0" applyFont="1" applyFill="1" applyBorder="1" applyAlignment="1" applyProtection="1">
      <alignment/>
      <protection/>
    </xf>
    <xf numFmtId="0" fontId="8" fillId="0" borderId="13" xfId="0" applyFont="1" applyFill="1" applyBorder="1" applyAlignment="1" applyProtection="1">
      <alignment/>
      <protection/>
    </xf>
    <xf numFmtId="3" fontId="3" fillId="35" borderId="24" xfId="0" applyNumberFormat="1" applyFont="1" applyFill="1" applyBorder="1" applyAlignment="1" applyProtection="1">
      <alignment vertical="center"/>
      <protection/>
    </xf>
    <xf numFmtId="0" fontId="3" fillId="35" borderId="24" xfId="0" applyFont="1" applyFill="1" applyBorder="1" applyAlignment="1" applyProtection="1">
      <alignment vertical="center"/>
      <protection/>
    </xf>
    <xf numFmtId="0" fontId="3" fillId="35" borderId="25"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50" xfId="0" applyFont="1" applyFill="1" applyBorder="1" applyAlignment="1" applyProtection="1">
      <alignment vertical="center"/>
      <protection/>
    </xf>
    <xf numFmtId="0" fontId="4" fillId="35" borderId="19" xfId="0" applyFont="1" applyFill="1" applyBorder="1" applyAlignment="1" applyProtection="1">
      <alignment vertical="center"/>
      <protection/>
    </xf>
    <xf numFmtId="0" fontId="4" fillId="35" borderId="50" xfId="0" applyFont="1" applyFill="1" applyBorder="1" applyAlignment="1" applyProtection="1">
      <alignment vertical="center"/>
      <protection/>
    </xf>
    <xf numFmtId="0" fontId="3" fillId="35" borderId="19" xfId="0" applyFont="1" applyFill="1" applyBorder="1" applyAlignment="1" applyProtection="1">
      <alignment vertical="center"/>
      <protection/>
    </xf>
    <xf numFmtId="0" fontId="3" fillId="35" borderId="50" xfId="0" applyFont="1" applyFill="1" applyBorder="1" applyAlignment="1" applyProtection="1">
      <alignment vertical="center"/>
      <protection/>
    </xf>
    <xf numFmtId="0" fontId="3" fillId="34" borderId="11" xfId="60" applyFont="1" applyFill="1" applyBorder="1" applyAlignment="1" applyProtection="1">
      <alignment horizontal="center" vertical="center"/>
      <protection/>
    </xf>
    <xf numFmtId="0" fontId="4" fillId="0" borderId="19" xfId="0" applyFont="1" applyFill="1" applyBorder="1" applyAlignment="1" applyProtection="1">
      <alignment vertical="center"/>
      <protection/>
    </xf>
    <xf numFmtId="0" fontId="4" fillId="0" borderId="50" xfId="0" applyFont="1" applyFill="1" applyBorder="1" applyAlignment="1" applyProtection="1">
      <alignment vertical="center"/>
      <protection/>
    </xf>
    <xf numFmtId="0" fontId="3" fillId="0" borderId="24" xfId="0" applyFont="1" applyFill="1" applyBorder="1" applyAlignment="1" applyProtection="1">
      <alignment vertical="center"/>
      <protection/>
    </xf>
    <xf numFmtId="0" fontId="3" fillId="0" borderId="25" xfId="0" applyFont="1" applyFill="1" applyBorder="1" applyAlignment="1" applyProtection="1">
      <alignment vertical="center"/>
      <protection/>
    </xf>
    <xf numFmtId="3" fontId="3" fillId="0" borderId="19" xfId="0" applyNumberFormat="1" applyFont="1" applyBorder="1" applyAlignment="1" applyProtection="1">
      <alignment vertical="center"/>
      <protection/>
    </xf>
    <xf numFmtId="3" fontId="3" fillId="0" borderId="50" xfId="0" applyNumberFormat="1" applyFont="1" applyBorder="1" applyAlignment="1" applyProtection="1">
      <alignment vertical="center"/>
      <protection/>
    </xf>
    <xf numFmtId="0" fontId="4" fillId="0" borderId="26" xfId="0" applyFont="1" applyFill="1" applyBorder="1" applyAlignment="1" applyProtection="1">
      <alignment vertical="center"/>
      <protection/>
    </xf>
    <xf numFmtId="0" fontId="4" fillId="0" borderId="70"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10" xfId="0" applyFont="1" applyBorder="1" applyAlignment="1" applyProtection="1">
      <alignment/>
      <protection/>
    </xf>
    <xf numFmtId="0" fontId="3" fillId="0" borderId="0" xfId="0" applyFont="1" applyFill="1" applyAlignment="1" applyProtection="1">
      <alignment horizontal="center"/>
      <protection/>
    </xf>
    <xf numFmtId="0" fontId="4" fillId="0" borderId="17" xfId="0" applyFont="1" applyBorder="1" applyAlignment="1" applyProtection="1">
      <alignment/>
      <protection/>
    </xf>
    <xf numFmtId="0" fontId="4" fillId="0" borderId="66" xfId="0" applyFont="1" applyFill="1" applyBorder="1" applyAlignment="1" applyProtection="1">
      <alignment/>
      <protection/>
    </xf>
    <xf numFmtId="3" fontId="4" fillId="0" borderId="20" xfId="0" applyNumberFormat="1" applyFont="1" applyBorder="1" applyAlignment="1" applyProtection="1">
      <alignment horizontal="right" vertic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8" fillId="0" borderId="0" xfId="0" applyFont="1" applyFill="1" applyAlignment="1" applyProtection="1">
      <alignment/>
      <protection/>
    </xf>
    <xf numFmtId="0" fontId="8" fillId="0" borderId="0" xfId="0" applyFont="1" applyFill="1" applyBorder="1" applyAlignment="1" applyProtection="1">
      <alignment/>
      <protection/>
    </xf>
    <xf numFmtId="0" fontId="3" fillId="0" borderId="0"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vertical="center" wrapText="1"/>
      <protection/>
    </xf>
    <xf numFmtId="49" fontId="3"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27" fillId="0" borderId="32" xfId="0" applyFont="1" applyBorder="1" applyAlignment="1" applyProtection="1">
      <alignment horizontal="left" vertical="center"/>
      <protection locked="0"/>
    </xf>
    <xf numFmtId="0" fontId="6" fillId="0" borderId="0" xfId="0" applyFont="1" applyFill="1" applyBorder="1" applyAlignment="1" applyProtection="1">
      <alignment vertical="center"/>
      <protection/>
    </xf>
    <xf numFmtId="0" fontId="12" fillId="0" borderId="0" xfId="0" applyFont="1" applyBorder="1" applyAlignment="1" applyProtection="1">
      <alignment vertical="center"/>
      <protection/>
    </xf>
    <xf numFmtId="0" fontId="3" fillId="0" borderId="33" xfId="0" applyFont="1" applyFill="1" applyBorder="1" applyAlignment="1" applyProtection="1">
      <alignment vertical="center"/>
      <protection/>
    </xf>
    <xf numFmtId="0" fontId="14" fillId="0" borderId="32" xfId="0" applyFont="1" applyFill="1" applyBorder="1" applyAlignment="1" applyProtection="1">
      <alignment vertical="center"/>
      <protection/>
    </xf>
    <xf numFmtId="0" fontId="4" fillId="0" borderId="11" xfId="0" applyFont="1" applyBorder="1" applyAlignment="1" applyProtection="1">
      <alignment horizontal="center" vertical="center"/>
      <protection/>
    </xf>
    <xf numFmtId="1" fontId="4" fillId="34" borderId="11" xfId="0" applyNumberFormat="1" applyFont="1" applyFill="1" applyBorder="1" applyAlignment="1" applyProtection="1">
      <alignment horizontal="right" vertical="center"/>
      <protection/>
    </xf>
    <xf numFmtId="0" fontId="4" fillId="0" borderId="35" xfId="0" applyFont="1" applyFill="1" applyBorder="1" applyAlignment="1" applyProtection="1">
      <alignment vertical="center"/>
      <protection/>
    </xf>
    <xf numFmtId="0" fontId="4" fillId="0" borderId="0" xfId="0" applyFont="1" applyFill="1" applyAlignment="1" applyProtection="1">
      <alignment horizontal="left"/>
      <protection/>
    </xf>
    <xf numFmtId="0" fontId="14" fillId="0" borderId="0" xfId="59" applyFont="1" applyBorder="1" applyAlignment="1" applyProtection="1">
      <alignment horizontal="left" vertical="center"/>
      <protection/>
    </xf>
    <xf numFmtId="0" fontId="29" fillId="0" borderId="0" xfId="59" applyFont="1" applyBorder="1" applyAlignment="1" applyProtection="1">
      <alignment vertical="center"/>
      <protection/>
    </xf>
    <xf numFmtId="0" fontId="29" fillId="0" borderId="33" xfId="59" applyFont="1" applyBorder="1" applyAlignment="1" applyProtection="1">
      <alignment vertical="center"/>
      <protection/>
    </xf>
    <xf numFmtId="0" fontId="27" fillId="0" borderId="0" xfId="0" applyFont="1" applyBorder="1" applyAlignment="1" applyProtection="1">
      <alignment horizontal="left" vertical="center"/>
      <protection locked="0"/>
    </xf>
    <xf numFmtId="0" fontId="14" fillId="0" borderId="0" xfId="63" applyFont="1" applyBorder="1" applyAlignment="1" applyProtection="1">
      <alignment horizontal="left" vertical="center"/>
      <protection/>
    </xf>
    <xf numFmtId="0" fontId="14" fillId="0" borderId="33" xfId="63" applyFont="1" applyBorder="1" applyAlignment="1" applyProtection="1">
      <alignment horizontal="left" vertical="center"/>
      <protection/>
    </xf>
    <xf numFmtId="0" fontId="20" fillId="0" borderId="71"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36" fillId="0" borderId="30" xfId="0" applyNumberFormat="1" applyFont="1" applyFill="1" applyBorder="1" applyAlignment="1" applyProtection="1">
      <alignment vertical="center"/>
      <protection locked="0"/>
    </xf>
    <xf numFmtId="0" fontId="36" fillId="0" borderId="19" xfId="0" applyNumberFormat="1" applyFont="1" applyFill="1" applyBorder="1" applyAlignment="1" applyProtection="1">
      <alignment vertical="center"/>
      <protection locked="0"/>
    </xf>
    <xf numFmtId="0" fontId="36" fillId="0" borderId="20" xfId="0" applyNumberFormat="1" applyFont="1" applyFill="1" applyBorder="1" applyAlignment="1" applyProtection="1">
      <alignment vertical="center"/>
      <protection locked="0"/>
    </xf>
    <xf numFmtId="0" fontId="36" fillId="0" borderId="10" xfId="0" applyNumberFormat="1" applyFont="1" applyFill="1" applyBorder="1" applyAlignment="1" applyProtection="1">
      <alignment vertical="center"/>
      <protection locked="0"/>
    </xf>
    <xf numFmtId="0" fontId="36" fillId="0" borderId="24" xfId="0" applyNumberFormat="1" applyFont="1" applyFill="1" applyBorder="1" applyAlignment="1" applyProtection="1">
      <alignment vertical="center"/>
      <protection locked="0"/>
    </xf>
    <xf numFmtId="0" fontId="36" fillId="0" borderId="42" xfId="0" applyNumberFormat="1" applyFont="1" applyFill="1" applyBorder="1" applyAlignment="1" applyProtection="1">
      <alignment vertical="center"/>
      <protection locked="0"/>
    </xf>
    <xf numFmtId="0" fontId="36" fillId="0" borderId="29" xfId="0" applyNumberFormat="1" applyFont="1" applyFill="1" applyBorder="1" applyAlignment="1" applyProtection="1">
      <alignment vertical="center"/>
      <protection locked="0"/>
    </xf>
    <xf numFmtId="0" fontId="36" fillId="0" borderId="11" xfId="0" applyNumberFormat="1" applyFont="1" applyFill="1" applyBorder="1" applyAlignment="1" applyProtection="1">
      <alignment vertical="center"/>
      <protection locked="0"/>
    </xf>
    <xf numFmtId="0" fontId="36" fillId="0" borderId="26" xfId="0" applyNumberFormat="1" applyFont="1" applyFill="1" applyBorder="1" applyAlignment="1" applyProtection="1">
      <alignment vertical="center"/>
      <protection locked="0"/>
    </xf>
    <xf numFmtId="0" fontId="36" fillId="0" borderId="43" xfId="0" applyNumberFormat="1" applyFont="1" applyFill="1" applyBorder="1" applyAlignment="1" applyProtection="1">
      <alignment vertical="center"/>
      <protection locked="0"/>
    </xf>
    <xf numFmtId="0" fontId="36" fillId="0" borderId="22" xfId="0" applyNumberFormat="1" applyFont="1" applyFill="1" applyBorder="1" applyAlignment="1" applyProtection="1">
      <alignment vertical="center"/>
      <protection locked="0"/>
    </xf>
    <xf numFmtId="3" fontId="37" fillId="0" borderId="50" xfId="0" applyNumberFormat="1" applyFont="1" applyBorder="1" applyAlignment="1" applyProtection="1">
      <alignment horizontal="right" vertical="center"/>
      <protection locked="0"/>
    </xf>
    <xf numFmtId="3" fontId="37" fillId="0" borderId="19" xfId="0" applyNumberFormat="1" applyFont="1" applyBorder="1" applyAlignment="1" applyProtection="1">
      <alignment horizontal="right" vertical="center"/>
      <protection locked="0"/>
    </xf>
    <xf numFmtId="3" fontId="37" fillId="0" borderId="20" xfId="0" applyNumberFormat="1" applyFont="1" applyBorder="1" applyAlignment="1" applyProtection="1">
      <alignment horizontal="right" vertical="center"/>
      <protection locked="0"/>
    </xf>
    <xf numFmtId="3" fontId="37" fillId="0" borderId="24" xfId="0" applyNumberFormat="1" applyFont="1" applyBorder="1" applyAlignment="1" applyProtection="1">
      <alignment horizontal="right" vertical="center"/>
      <protection locked="0"/>
    </xf>
    <xf numFmtId="3" fontId="37" fillId="0" borderId="42" xfId="0" applyNumberFormat="1" applyFont="1" applyBorder="1" applyAlignment="1" applyProtection="1">
      <alignment horizontal="right" vertical="center"/>
      <protection locked="0"/>
    </xf>
    <xf numFmtId="3" fontId="37" fillId="0" borderId="21" xfId="0" applyNumberFormat="1" applyFont="1" applyBorder="1" applyAlignment="1" applyProtection="1">
      <alignment horizontal="right" vertical="center"/>
      <protection locked="0"/>
    </xf>
    <xf numFmtId="3" fontId="37" fillId="0" borderId="22" xfId="0" applyNumberFormat="1" applyFont="1" applyBorder="1" applyAlignment="1" applyProtection="1">
      <alignment horizontal="right" vertical="center"/>
      <protection locked="0"/>
    </xf>
    <xf numFmtId="0" fontId="14" fillId="0" borderId="32"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3" fontId="0" fillId="0" borderId="0" xfId="0" applyNumberFormat="1" applyAlignment="1">
      <alignment/>
    </xf>
    <xf numFmtId="0" fontId="4" fillId="0" borderId="35" xfId="0" applyFont="1" applyBorder="1" applyAlignment="1" applyProtection="1">
      <alignment/>
      <protection locked="0"/>
    </xf>
    <xf numFmtId="0" fontId="4" fillId="0" borderId="27" xfId="0" applyFont="1" applyBorder="1" applyAlignment="1" applyProtection="1">
      <alignment horizontal="center"/>
      <protection locked="0"/>
    </xf>
    <xf numFmtId="0" fontId="4" fillId="0" borderId="19" xfId="0" applyFont="1" applyBorder="1" applyAlignment="1" applyProtection="1">
      <alignment horizontal="center" vertical="center"/>
      <protection/>
    </xf>
    <xf numFmtId="0" fontId="3" fillId="0" borderId="72"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locked="0"/>
    </xf>
    <xf numFmtId="3" fontId="4" fillId="0" borderId="24" xfId="0" applyNumberFormat="1" applyFont="1" applyBorder="1" applyAlignment="1" applyProtection="1">
      <alignment horizontal="right" vertical="center"/>
      <protection/>
    </xf>
    <xf numFmtId="3" fontId="4" fillId="0" borderId="42"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34" xfId="0" applyFont="1" applyBorder="1" applyAlignment="1" applyProtection="1">
      <alignment/>
      <protection/>
    </xf>
    <xf numFmtId="0" fontId="3" fillId="0" borderId="0" xfId="0" applyFont="1" applyAlignment="1" applyProtection="1">
      <alignment horizontal="center"/>
      <protection/>
    </xf>
    <xf numFmtId="0" fontId="3" fillId="0" borderId="19"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27" xfId="0" applyFont="1" applyBorder="1" applyAlignment="1" applyProtection="1">
      <alignment/>
      <protection/>
    </xf>
    <xf numFmtId="0" fontId="3" fillId="0" borderId="11" xfId="0" applyFont="1" applyBorder="1" applyAlignment="1" applyProtection="1">
      <alignment/>
      <protection/>
    </xf>
    <xf numFmtId="0" fontId="3" fillId="0" borderId="19" xfId="0" applyFont="1" applyBorder="1" applyAlignment="1" applyProtection="1">
      <alignment/>
      <protection locked="0"/>
    </xf>
    <xf numFmtId="0" fontId="3" fillId="0" borderId="19" xfId="60" applyFont="1" applyFill="1" applyBorder="1" applyAlignment="1" applyProtection="1">
      <alignment horizontal="left" vertical="center"/>
      <protection/>
    </xf>
    <xf numFmtId="3" fontId="4" fillId="0" borderId="45" xfId="0" applyNumberFormat="1" applyFont="1" applyBorder="1" applyAlignment="1" applyProtection="1">
      <alignment horizontal="right" vertical="center"/>
      <protection locked="0"/>
    </xf>
    <xf numFmtId="0" fontId="14" fillId="0" borderId="26" xfId="0" applyFont="1" applyFill="1" applyBorder="1" applyAlignment="1" applyProtection="1">
      <alignment horizontal="center" vertical="center"/>
      <protection/>
    </xf>
    <xf numFmtId="3" fontId="13" fillId="0" borderId="45" xfId="0" applyNumberFormat="1" applyFont="1" applyFill="1" applyBorder="1" applyAlignment="1" applyProtection="1">
      <alignment horizontal="right" vertical="center"/>
      <protection locked="0"/>
    </xf>
    <xf numFmtId="0" fontId="3" fillId="0" borderId="0" xfId="0" applyFont="1" applyBorder="1" applyAlignment="1" applyProtection="1">
      <alignment/>
      <protection locked="0"/>
    </xf>
    <xf numFmtId="0" fontId="14" fillId="0" borderId="40" xfId="60" applyFont="1" applyFill="1" applyBorder="1" applyAlignment="1" applyProtection="1" quotePrefix="1">
      <alignment horizontal="left" vertical="center" indent="2"/>
      <protection/>
    </xf>
    <xf numFmtId="3" fontId="4" fillId="35" borderId="0" xfId="0" applyNumberFormat="1" applyFont="1" applyFill="1" applyAlignment="1" applyProtection="1">
      <alignment horizontal="right" vertical="center" wrapText="1"/>
      <protection locked="0"/>
    </xf>
    <xf numFmtId="0" fontId="14" fillId="0" borderId="34" xfId="0" applyFont="1" applyFill="1" applyBorder="1" applyAlignment="1" applyProtection="1">
      <alignment horizontal="right" vertical="center"/>
      <protection/>
    </xf>
    <xf numFmtId="49" fontId="4" fillId="0" borderId="0" xfId="0" applyNumberFormat="1" applyFont="1" applyFill="1" applyAlignment="1" applyProtection="1">
      <alignment/>
      <protection locked="0"/>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3" fontId="4" fillId="0" borderId="49" xfId="0" applyNumberFormat="1" applyFont="1" applyFill="1" applyBorder="1" applyAlignment="1" applyProtection="1">
      <alignment/>
      <protection locked="0"/>
    </xf>
    <xf numFmtId="0" fontId="20" fillId="0" borderId="18" xfId="0" applyFont="1" applyFill="1" applyBorder="1" applyAlignment="1" applyProtection="1">
      <alignment horizontal="center"/>
      <protection/>
    </xf>
    <xf numFmtId="0" fontId="4" fillId="0" borderId="73" xfId="0" applyFont="1" applyFill="1" applyBorder="1" applyAlignment="1" applyProtection="1">
      <alignment/>
      <protection locked="0"/>
    </xf>
    <xf numFmtId="0" fontId="4" fillId="0" borderId="74" xfId="0" applyFont="1" applyFill="1" applyBorder="1" applyAlignment="1" applyProtection="1">
      <alignment/>
      <protection locked="0"/>
    </xf>
    <xf numFmtId="0" fontId="4" fillId="0" borderId="75" xfId="0" applyFont="1" applyFill="1" applyBorder="1" applyAlignment="1" applyProtection="1">
      <alignment/>
      <protection locked="0"/>
    </xf>
    <xf numFmtId="3" fontId="4" fillId="0" borderId="0" xfId="0" applyNumberFormat="1" applyFont="1" applyFill="1" applyBorder="1" applyAlignment="1" applyProtection="1">
      <alignment/>
      <protection locked="0"/>
    </xf>
    <xf numFmtId="0" fontId="14" fillId="0" borderId="46" xfId="0" applyFont="1" applyFill="1" applyBorder="1" applyAlignment="1" applyProtection="1">
      <alignment horizontal="right" vertical="center"/>
      <protection/>
    </xf>
    <xf numFmtId="49" fontId="3" fillId="35" borderId="14" xfId="0" applyNumberFormat="1" applyFont="1" applyFill="1" applyBorder="1" applyAlignment="1" applyProtection="1">
      <alignment vertical="center"/>
      <protection/>
    </xf>
    <xf numFmtId="49" fontId="3" fillId="35" borderId="15" xfId="0" applyNumberFormat="1" applyFont="1" applyFill="1" applyBorder="1" applyAlignment="1" applyProtection="1">
      <alignment vertical="center"/>
      <protection/>
    </xf>
    <xf numFmtId="49" fontId="3" fillId="35" borderId="72" xfId="0" applyNumberFormat="1" applyFont="1" applyFill="1" applyBorder="1" applyAlignment="1" applyProtection="1">
      <alignment vertical="center"/>
      <protection/>
    </xf>
    <xf numFmtId="3" fontId="3" fillId="35" borderId="19" xfId="0" applyNumberFormat="1" applyFont="1" applyFill="1" applyBorder="1" applyAlignment="1" applyProtection="1">
      <alignment horizontal="right" vertical="center" wrapText="1"/>
      <protection locked="0"/>
    </xf>
    <xf numFmtId="3" fontId="3" fillId="35" borderId="20" xfId="0" applyNumberFormat="1" applyFont="1" applyFill="1" applyBorder="1" applyAlignment="1" applyProtection="1">
      <alignment horizontal="right" vertical="center" wrapText="1"/>
      <protection locked="0"/>
    </xf>
    <xf numFmtId="3" fontId="3" fillId="35" borderId="24" xfId="0" applyNumberFormat="1" applyFont="1" applyFill="1" applyBorder="1" applyAlignment="1" applyProtection="1">
      <alignment horizontal="right" vertical="center" wrapText="1"/>
      <protection locked="0"/>
    </xf>
    <xf numFmtId="3" fontId="3" fillId="35" borderId="42" xfId="0" applyNumberFormat="1" applyFont="1" applyFill="1" applyBorder="1" applyAlignment="1" applyProtection="1">
      <alignment horizontal="right" vertical="center" wrapText="1"/>
      <protection locked="0"/>
    </xf>
    <xf numFmtId="3" fontId="3" fillId="35" borderId="27" xfId="0" applyNumberFormat="1" applyFont="1" applyFill="1" applyBorder="1" applyAlignment="1" applyProtection="1">
      <alignment horizontal="right" vertical="center" wrapText="1"/>
      <protection locked="0"/>
    </xf>
    <xf numFmtId="3" fontId="3" fillId="35" borderId="29" xfId="0" applyNumberFormat="1" applyFont="1" applyFill="1" applyBorder="1" applyAlignment="1" applyProtection="1">
      <alignment horizontal="right" vertical="center" wrapText="1"/>
      <protection locked="0"/>
    </xf>
    <xf numFmtId="3" fontId="3" fillId="0" borderId="19" xfId="0" applyNumberFormat="1" applyFont="1" applyFill="1" applyBorder="1" applyAlignment="1" applyProtection="1">
      <alignment horizontal="right" vertical="center" wrapText="1"/>
      <protection locked="0"/>
    </xf>
    <xf numFmtId="3" fontId="3" fillId="0" borderId="20" xfId="0" applyNumberFormat="1" applyFont="1" applyFill="1" applyBorder="1" applyAlignment="1" applyProtection="1">
      <alignment horizontal="right" vertical="center" wrapText="1"/>
      <protection locked="0"/>
    </xf>
    <xf numFmtId="3" fontId="3" fillId="0" borderId="27"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pplyProtection="1">
      <alignment horizontal="right" vertical="center" wrapText="1"/>
      <protection locked="0"/>
    </xf>
    <xf numFmtId="0" fontId="3" fillId="0" borderId="0" xfId="0" applyFont="1" applyFill="1" applyAlignment="1" applyProtection="1">
      <alignment horizontal="right"/>
      <protection locked="0"/>
    </xf>
    <xf numFmtId="3" fontId="3" fillId="0" borderId="31" xfId="0" applyNumberFormat="1" applyFont="1" applyFill="1" applyBorder="1" applyAlignment="1" applyProtection="1">
      <alignment horizontal="right" vertical="center" wrapText="1"/>
      <protection locked="0"/>
    </xf>
    <xf numFmtId="0" fontId="4" fillId="33" borderId="11" xfId="0" applyFont="1" applyFill="1" applyBorder="1" applyAlignment="1" applyProtection="1">
      <alignment horizontal="center" vertical="center"/>
      <protection/>
    </xf>
    <xf numFmtId="0" fontId="4" fillId="33" borderId="11" xfId="0" applyFont="1" applyFill="1" applyBorder="1" applyAlignment="1" applyProtection="1">
      <alignment/>
      <protection/>
    </xf>
    <xf numFmtId="0" fontId="14" fillId="0" borderId="15" xfId="0" applyFont="1" applyFill="1" applyBorder="1" applyAlignment="1" applyProtection="1">
      <alignment horizontal="center" vertical="center"/>
      <protection/>
    </xf>
    <xf numFmtId="0" fontId="14" fillId="0" borderId="15" xfId="0" applyFont="1" applyFill="1" applyBorder="1" applyAlignment="1" applyProtection="1">
      <alignment horizontal="left" vertical="center"/>
      <protection/>
    </xf>
    <xf numFmtId="0" fontId="14" fillId="0" borderId="36" xfId="0" applyFont="1" applyFill="1" applyBorder="1" applyAlignment="1" applyProtection="1">
      <alignment horizontal="left" vertical="center"/>
      <protection/>
    </xf>
    <xf numFmtId="0" fontId="14" fillId="0" borderId="15" xfId="0" applyFont="1" applyFill="1" applyBorder="1" applyAlignment="1" applyProtection="1">
      <alignment horizontal="left" vertical="top"/>
      <protection/>
    </xf>
    <xf numFmtId="0" fontId="14" fillId="0" borderId="23" xfId="0" applyFont="1" applyFill="1" applyBorder="1" applyAlignment="1" applyProtection="1">
      <alignment horizontal="left" vertical="center"/>
      <protection/>
    </xf>
    <xf numFmtId="0" fontId="14" fillId="0" borderId="13" xfId="0" applyFont="1" applyBorder="1" applyAlignment="1" applyProtection="1">
      <alignment horizontal="left" vertical="center" indent="1"/>
      <protection/>
    </xf>
    <xf numFmtId="0" fontId="14" fillId="0" borderId="14" xfId="0" applyFont="1" applyFill="1" applyBorder="1" applyAlignment="1" applyProtection="1">
      <alignment horizontal="left" vertical="center" indent="2"/>
      <protection/>
    </xf>
    <xf numFmtId="0" fontId="14" fillId="0" borderId="13" xfId="0" applyFont="1" applyFill="1" applyBorder="1" applyAlignment="1" applyProtection="1">
      <alignment vertical="center"/>
      <protection/>
    </xf>
    <xf numFmtId="0" fontId="14" fillId="0" borderId="14" xfId="0" applyFont="1" applyFill="1" applyBorder="1" applyAlignment="1" applyProtection="1">
      <alignment vertical="center"/>
      <protection/>
    </xf>
    <xf numFmtId="0" fontId="14" fillId="0" borderId="13" xfId="0" applyFont="1" applyFill="1" applyBorder="1" applyAlignment="1" applyProtection="1">
      <alignment horizontal="left" vertical="center" indent="1"/>
      <protection/>
    </xf>
    <xf numFmtId="0" fontId="14" fillId="0" borderId="40" xfId="0" applyFont="1" applyFill="1" applyBorder="1" applyAlignment="1" applyProtection="1" quotePrefix="1">
      <alignment horizontal="left" vertical="center" indent="1"/>
      <protection/>
    </xf>
    <xf numFmtId="0" fontId="8" fillId="35" borderId="10" xfId="59" applyFont="1" applyFill="1" applyBorder="1" applyAlignment="1" applyProtection="1">
      <alignment vertical="center"/>
      <protection/>
    </xf>
    <xf numFmtId="0" fontId="6" fillId="35" borderId="10" xfId="59" applyFont="1" applyFill="1" applyBorder="1" applyAlignment="1" applyProtection="1">
      <alignment vertical="center"/>
      <protection/>
    </xf>
    <xf numFmtId="3" fontId="5" fillId="35" borderId="24" xfId="63" applyNumberFormat="1" applyFont="1" applyFill="1" applyBorder="1" applyAlignment="1" applyProtection="1">
      <alignment horizontal="right" vertical="center"/>
      <protection locked="0"/>
    </xf>
    <xf numFmtId="3" fontId="5" fillId="35" borderId="42" xfId="63" applyNumberFormat="1" applyFont="1" applyFill="1" applyBorder="1" applyAlignment="1" applyProtection="1">
      <alignment horizontal="right" vertical="center"/>
      <protection locked="0"/>
    </xf>
    <xf numFmtId="0" fontId="4" fillId="35" borderId="0" xfId="63" applyFont="1" applyFill="1" applyAlignment="1" applyProtection="1">
      <alignment vertical="center"/>
      <protection locked="0"/>
    </xf>
    <xf numFmtId="0" fontId="8" fillId="35" borderId="10" xfId="59" applyFont="1" applyFill="1" applyBorder="1" applyAlignment="1" applyProtection="1">
      <alignment vertical="center" wrapText="1"/>
      <protection/>
    </xf>
    <xf numFmtId="3" fontId="5" fillId="35" borderId="19" xfId="63" applyNumberFormat="1" applyFont="1" applyFill="1" applyBorder="1" applyAlignment="1" applyProtection="1">
      <alignment horizontal="right" vertical="center"/>
      <protection locked="0"/>
    </xf>
    <xf numFmtId="3" fontId="5" fillId="35" borderId="20" xfId="63" applyNumberFormat="1" applyFont="1" applyFill="1" applyBorder="1" applyAlignment="1" applyProtection="1">
      <alignment horizontal="right" vertical="center"/>
      <protection locked="0"/>
    </xf>
    <xf numFmtId="0" fontId="8" fillId="35" borderId="11" xfId="63" applyFont="1" applyFill="1" applyBorder="1" applyAlignment="1" applyProtection="1">
      <alignment horizontal="left" vertical="center"/>
      <protection/>
    </xf>
    <xf numFmtId="0" fontId="8" fillId="35" borderId="10" xfId="59" applyFont="1" applyFill="1" applyBorder="1" applyAlignment="1" applyProtection="1">
      <alignment horizontal="left" vertical="center"/>
      <protection/>
    </xf>
    <xf numFmtId="0" fontId="14" fillId="0" borderId="11" xfId="0" applyFont="1" applyFill="1" applyBorder="1" applyAlignment="1" applyProtection="1">
      <alignment horizontal="left" vertical="top"/>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35" xfId="0" applyFont="1" applyFill="1" applyBorder="1" applyAlignment="1" applyProtection="1">
      <alignment vertical="center"/>
      <protection locked="0"/>
    </xf>
    <xf numFmtId="1" fontId="4" fillId="33" borderId="11" xfId="0" applyNumberFormat="1" applyFont="1" applyFill="1" applyBorder="1" applyAlignment="1" applyProtection="1">
      <alignment horizontal="right" vertical="center"/>
      <protection/>
    </xf>
    <xf numFmtId="1" fontId="4" fillId="33" borderId="35" xfId="0" applyNumberFormat="1" applyFont="1" applyFill="1" applyBorder="1" applyAlignment="1" applyProtection="1">
      <alignment horizontal="right" vertical="center"/>
      <protection/>
    </xf>
    <xf numFmtId="0" fontId="21" fillId="33" borderId="11" xfId="0" applyFont="1" applyFill="1" applyBorder="1" applyAlignment="1" applyProtection="1">
      <alignment horizontal="center" vertical="center"/>
      <protection/>
    </xf>
    <xf numFmtId="0" fontId="0" fillId="0" borderId="19" xfId="0" applyBorder="1" applyAlignment="1">
      <alignment/>
    </xf>
    <xf numFmtId="0" fontId="14" fillId="0" borderId="10" xfId="0" applyFont="1" applyBorder="1" applyAlignment="1" applyProtection="1">
      <alignment horizontal="left" vertical="center"/>
      <protection/>
    </xf>
    <xf numFmtId="3" fontId="3" fillId="0" borderId="42" xfId="0" applyNumberFormat="1" applyFont="1" applyFill="1" applyBorder="1" applyAlignment="1" applyProtection="1">
      <alignment horizontal="right" vertical="center" wrapText="1"/>
      <protection locked="0"/>
    </xf>
    <xf numFmtId="0" fontId="42" fillId="0" borderId="32" xfId="0" applyFont="1" applyBorder="1" applyAlignment="1" applyProtection="1">
      <alignment horizontal="right" vertical="center"/>
      <protection locked="0"/>
    </xf>
    <xf numFmtId="0" fontId="41" fillId="0" borderId="0" xfId="0" applyFont="1" applyBorder="1" applyAlignment="1" applyProtection="1">
      <alignment horizontal="right" vertical="center"/>
      <protection/>
    </xf>
    <xf numFmtId="0" fontId="42" fillId="0" borderId="0" xfId="0" applyFont="1" applyBorder="1" applyAlignment="1" applyProtection="1">
      <alignment horizontal="right" vertical="center"/>
      <protection locked="0"/>
    </xf>
    <xf numFmtId="0" fontId="41" fillId="0" borderId="0" xfId="0" applyFont="1" applyBorder="1" applyAlignment="1">
      <alignment horizontal="right" vertical="center"/>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36" fillId="0" borderId="29" xfId="0" applyNumberFormat="1" applyFont="1" applyFill="1" applyBorder="1" applyAlignment="1" applyProtection="1">
      <alignment horizontal="right" vertical="center"/>
      <protection locked="0"/>
    </xf>
    <xf numFmtId="0" fontId="14" fillId="0" borderId="36"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4" fillId="0" borderId="0" xfId="0" applyFont="1" applyFill="1" applyAlignment="1" applyProtection="1">
      <alignment/>
      <protection/>
    </xf>
    <xf numFmtId="0" fontId="43" fillId="0" borderId="0" xfId="0" applyFont="1" applyBorder="1" applyAlignment="1" applyProtection="1">
      <alignment/>
      <protection/>
    </xf>
    <xf numFmtId="0" fontId="0" fillId="0" borderId="0" xfId="0" applyFont="1" applyAlignment="1" applyProtection="1">
      <alignment/>
      <protection locked="0"/>
    </xf>
    <xf numFmtId="0" fontId="13" fillId="0" borderId="17" xfId="0" applyFont="1" applyFill="1" applyBorder="1" applyAlignment="1" applyProtection="1">
      <alignment/>
      <protection/>
    </xf>
    <xf numFmtId="0" fontId="4" fillId="0" borderId="0" xfId="59" applyFont="1" applyAlignment="1" applyProtection="1">
      <alignment/>
      <protection/>
    </xf>
    <xf numFmtId="0" fontId="4" fillId="0" borderId="0" xfId="59" applyFont="1" applyAlignment="1" applyProtection="1">
      <alignment/>
      <protection locked="0"/>
    </xf>
    <xf numFmtId="0" fontId="4" fillId="0" borderId="0" xfId="59" applyFont="1" applyAlignment="1" applyProtection="1">
      <alignment vertical="center"/>
      <protection/>
    </xf>
    <xf numFmtId="0" fontId="3" fillId="0" borderId="0" xfId="63" applyFont="1" applyFill="1" applyAlignment="1" applyProtection="1">
      <alignment vertical="center"/>
      <protection/>
    </xf>
    <xf numFmtId="0" fontId="4" fillId="0" borderId="0" xfId="63" applyFont="1" applyFill="1" applyAlignment="1" applyProtection="1">
      <alignment vertical="center"/>
      <protection/>
    </xf>
    <xf numFmtId="0" fontId="3" fillId="0" borderId="0" xfId="63" applyFont="1" applyFill="1" applyAlignment="1" applyProtection="1">
      <alignment/>
      <protection locked="0"/>
    </xf>
    <xf numFmtId="0" fontId="4" fillId="0" borderId="0" xfId="63" applyFont="1" applyFill="1" applyAlignment="1" applyProtection="1">
      <alignment/>
      <protection locked="0"/>
    </xf>
    <xf numFmtId="0" fontId="3" fillId="33" borderId="15" xfId="0" applyFont="1" applyFill="1" applyBorder="1" applyAlignment="1" applyProtection="1">
      <alignment horizontal="left" vertical="center"/>
      <protection/>
    </xf>
    <xf numFmtId="0" fontId="14" fillId="33" borderId="15" xfId="0" applyFont="1" applyFill="1" applyBorder="1" applyAlignment="1" applyProtection="1">
      <alignment horizontal="left" vertical="center"/>
      <protection/>
    </xf>
    <xf numFmtId="0" fontId="3" fillId="0" borderId="29" xfId="0" applyFont="1" applyFill="1" applyBorder="1" applyAlignment="1" applyProtection="1">
      <alignment vertical="center"/>
      <protection/>
    </xf>
    <xf numFmtId="0" fontId="3" fillId="0" borderId="74" xfId="59" applyFont="1" applyBorder="1" applyAlignment="1" applyProtection="1">
      <alignment horizontal="left" vertical="center"/>
      <protection/>
    </xf>
    <xf numFmtId="0" fontId="4" fillId="0" borderId="73" xfId="59" applyFont="1" applyBorder="1" applyAlignment="1" applyProtection="1">
      <alignment vertical="center"/>
      <protection locked="0"/>
    </xf>
    <xf numFmtId="0" fontId="4" fillId="0" borderId="75" xfId="59" applyFont="1" applyBorder="1" applyAlignment="1" applyProtection="1">
      <alignment vertical="center"/>
      <protection locked="0"/>
    </xf>
    <xf numFmtId="0" fontId="3" fillId="0" borderId="29" xfId="63" applyFont="1" applyBorder="1" applyAlignment="1" applyProtection="1">
      <alignment horizontal="left" vertical="center"/>
      <protection/>
    </xf>
    <xf numFmtId="0" fontId="4" fillId="0" borderId="41" xfId="59" applyFont="1" applyBorder="1" applyAlignment="1" applyProtection="1">
      <alignment vertical="center"/>
      <protection/>
    </xf>
    <xf numFmtId="0" fontId="4" fillId="0" borderId="41" xfId="59" applyFont="1" applyBorder="1" applyAlignment="1" applyProtection="1">
      <alignment vertical="center"/>
      <protection locked="0"/>
    </xf>
    <xf numFmtId="0" fontId="4" fillId="0" borderId="25" xfId="59" applyFont="1" applyBorder="1" applyAlignment="1" applyProtection="1">
      <alignment vertical="center"/>
      <protection locked="0"/>
    </xf>
    <xf numFmtId="0" fontId="3" fillId="0" borderId="41" xfId="59" applyFont="1" applyBorder="1" applyAlignment="1" applyProtection="1">
      <alignment vertical="center"/>
      <protection locked="0"/>
    </xf>
    <xf numFmtId="0" fontId="3" fillId="0" borderId="25" xfId="59" applyFont="1" applyBorder="1" applyAlignment="1" applyProtection="1">
      <alignment vertical="center"/>
      <protection locked="0"/>
    </xf>
    <xf numFmtId="0" fontId="3" fillId="0" borderId="29" xfId="59" applyFont="1" applyBorder="1" applyAlignment="1" applyProtection="1">
      <alignment horizontal="left" vertical="center"/>
      <protection/>
    </xf>
    <xf numFmtId="0" fontId="4" fillId="0" borderId="47" xfId="59" applyFont="1" applyBorder="1" applyAlignment="1" applyProtection="1">
      <alignment vertical="center"/>
      <protection locked="0"/>
    </xf>
    <xf numFmtId="0" fontId="3" fillId="0" borderId="71" xfId="0" applyFont="1" applyBorder="1" applyAlignment="1" applyProtection="1">
      <alignment horizontal="left" vertical="center"/>
      <protection/>
    </xf>
    <xf numFmtId="0" fontId="4" fillId="0" borderId="73" xfId="0" applyFont="1" applyBorder="1" applyAlignment="1" applyProtection="1">
      <alignment vertical="center"/>
      <protection locked="0"/>
    </xf>
    <xf numFmtId="0" fontId="3" fillId="0" borderId="76" xfId="0" applyFont="1" applyBorder="1" applyAlignment="1" applyProtection="1">
      <alignment vertical="center"/>
      <protection locked="0"/>
    </xf>
    <xf numFmtId="0" fontId="4" fillId="0" borderId="41" xfId="0" applyFont="1" applyBorder="1" applyAlignment="1" applyProtection="1">
      <alignment vertical="center"/>
      <protection/>
    </xf>
    <xf numFmtId="0" fontId="4" fillId="0" borderId="25"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3" fillId="0" borderId="41" xfId="0" applyFont="1" applyBorder="1" applyAlignment="1" applyProtection="1">
      <alignment horizontal="left" vertical="center"/>
      <protection/>
    </xf>
    <xf numFmtId="0" fontId="3" fillId="0" borderId="12" xfId="0" applyFont="1" applyBorder="1" applyAlignment="1" applyProtection="1">
      <alignment horizontal="left" vertical="center"/>
      <protection locked="0"/>
    </xf>
    <xf numFmtId="0" fontId="4" fillId="0" borderId="12" xfId="0" applyFont="1" applyBorder="1" applyAlignment="1" applyProtection="1">
      <alignment vertical="center"/>
      <protection locked="0"/>
    </xf>
    <xf numFmtId="0" fontId="4" fillId="0" borderId="77"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14" fillId="0" borderId="78" xfId="0" applyFont="1" applyBorder="1" applyAlignment="1" applyProtection="1">
      <alignment horizontal="left" vertical="center"/>
      <protection/>
    </xf>
    <xf numFmtId="0" fontId="14" fillId="0" borderId="79" xfId="0" applyFont="1" applyFill="1" applyBorder="1" applyAlignment="1" applyProtection="1">
      <alignment/>
      <protection locked="0"/>
    </xf>
    <xf numFmtId="0" fontId="14" fillId="0" borderId="29" xfId="0" applyFont="1" applyBorder="1" applyAlignment="1" applyProtection="1">
      <alignment vertical="center"/>
      <protection/>
    </xf>
    <xf numFmtId="0" fontId="14" fillId="0" borderId="41" xfId="0" applyFont="1" applyBorder="1" applyAlignment="1" applyProtection="1">
      <alignment vertical="center"/>
      <protection/>
    </xf>
    <xf numFmtId="0" fontId="14" fillId="0" borderId="41" xfId="0" applyFont="1" applyBorder="1" applyAlignment="1" applyProtection="1">
      <alignment vertical="center"/>
      <protection locked="0"/>
    </xf>
    <xf numFmtId="0" fontId="14" fillId="0" borderId="41" xfId="0" applyFont="1" applyFill="1" applyBorder="1" applyAlignment="1" applyProtection="1">
      <alignment vertical="center"/>
      <protection locked="0"/>
    </xf>
    <xf numFmtId="0" fontId="14" fillId="0" borderId="67" xfId="0" applyFont="1" applyFill="1" applyBorder="1" applyAlignment="1" applyProtection="1">
      <alignment/>
      <protection locked="0"/>
    </xf>
    <xf numFmtId="0" fontId="14" fillId="0" borderId="29" xfId="0" applyFont="1" applyFill="1" applyBorder="1" applyAlignment="1" applyProtection="1">
      <alignment vertical="center"/>
      <protection/>
    </xf>
    <xf numFmtId="0" fontId="3" fillId="0" borderId="41"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3" fillId="0" borderId="74" xfId="0" applyFont="1" applyBorder="1" applyAlignment="1" applyProtection="1">
      <alignment vertical="center"/>
      <protection/>
    </xf>
    <xf numFmtId="0" fontId="3" fillId="0" borderId="71" xfId="0" applyFont="1" applyBorder="1" applyAlignment="1" applyProtection="1">
      <alignment vertical="center"/>
      <protection locked="0"/>
    </xf>
    <xf numFmtId="0" fontId="3" fillId="0" borderId="29" xfId="0" applyFont="1" applyBorder="1" applyAlignment="1" applyProtection="1">
      <alignment vertical="center"/>
      <protection/>
    </xf>
    <xf numFmtId="0" fontId="3" fillId="0" borderId="25" xfId="0" applyFont="1" applyFill="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80" xfId="63" applyFont="1" applyBorder="1" applyAlignment="1" applyProtection="1">
      <alignment horizontal="left" vertical="center"/>
      <protection/>
    </xf>
    <xf numFmtId="0" fontId="4" fillId="0" borderId="80" xfId="59" applyFont="1" applyBorder="1" applyAlignment="1" applyProtection="1">
      <alignment/>
      <protection locked="0"/>
    </xf>
    <xf numFmtId="0" fontId="4" fillId="0" borderId="74" xfId="59" applyFont="1" applyBorder="1" applyAlignment="1" applyProtection="1">
      <alignment/>
      <protection locked="0"/>
    </xf>
    <xf numFmtId="0" fontId="4" fillId="0" borderId="41" xfId="59" applyFont="1" applyBorder="1" applyAlignment="1" applyProtection="1">
      <alignment horizontal="center" vertical="center"/>
      <protection locked="0"/>
    </xf>
    <xf numFmtId="0" fontId="4" fillId="0" borderId="25" xfId="59" applyFont="1" applyBorder="1" applyAlignment="1" applyProtection="1">
      <alignment horizontal="center" vertical="center"/>
      <protection locked="0"/>
    </xf>
    <xf numFmtId="0" fontId="3" fillId="0" borderId="30" xfId="63" applyFont="1" applyBorder="1" applyAlignment="1" applyProtection="1">
      <alignment horizontal="left" vertical="center"/>
      <protection/>
    </xf>
    <xf numFmtId="0" fontId="4" fillId="0" borderId="32" xfId="59" applyFont="1" applyBorder="1" applyAlignment="1" applyProtection="1">
      <alignment vertical="center"/>
      <protection locked="0"/>
    </xf>
    <xf numFmtId="0" fontId="14" fillId="0" borderId="74" xfId="59" applyFont="1" applyBorder="1" applyAlignment="1" applyProtection="1">
      <alignment vertical="center"/>
      <protection/>
    </xf>
    <xf numFmtId="0" fontId="14" fillId="0" borderId="24" xfId="63" applyFont="1" applyBorder="1" applyAlignment="1" applyProtection="1">
      <alignment horizontal="left" vertical="center"/>
      <protection/>
    </xf>
    <xf numFmtId="0" fontId="13" fillId="0" borderId="19" xfId="59" applyFont="1" applyBorder="1" applyAlignment="1" applyProtection="1">
      <alignment vertical="center"/>
      <protection/>
    </xf>
    <xf numFmtId="0" fontId="13" fillId="0" borderId="29" xfId="59" applyFont="1" applyBorder="1" applyAlignment="1" applyProtection="1">
      <alignment vertical="center"/>
      <protection locked="0"/>
    </xf>
    <xf numFmtId="0" fontId="13" fillId="0" borderId="32" xfId="59" applyFont="1" applyBorder="1" applyAlignment="1" applyProtection="1">
      <alignment horizontal="center" vertical="center"/>
      <protection locked="0"/>
    </xf>
    <xf numFmtId="0" fontId="13" fillId="0" borderId="41" xfId="59" applyFont="1" applyBorder="1" applyAlignment="1" applyProtection="1">
      <alignment horizontal="center" vertical="center"/>
      <protection locked="0"/>
    </xf>
    <xf numFmtId="0" fontId="13" fillId="0" borderId="25" xfId="59" applyFont="1" applyBorder="1" applyAlignment="1" applyProtection="1">
      <alignment horizontal="center" vertical="center"/>
      <protection locked="0"/>
    </xf>
    <xf numFmtId="0" fontId="14" fillId="0" borderId="24" xfId="63" applyFont="1" applyBorder="1" applyAlignment="1" applyProtection="1">
      <alignment horizontal="left" vertical="center"/>
      <protection locked="0"/>
    </xf>
    <xf numFmtId="0" fontId="14" fillId="0" borderId="30" xfId="59" applyFont="1" applyBorder="1" applyAlignment="1" applyProtection="1">
      <alignment vertical="center"/>
      <protection/>
    </xf>
    <xf numFmtId="0" fontId="14" fillId="0" borderId="29" xfId="63" applyFont="1" applyBorder="1" applyAlignment="1" applyProtection="1">
      <alignment horizontal="left" vertical="center"/>
      <protection/>
    </xf>
    <xf numFmtId="0" fontId="3" fillId="0" borderId="0" xfId="63" applyFont="1" applyFill="1" applyAlignment="1" applyProtection="1">
      <alignment horizontal="center"/>
      <protection locked="0"/>
    </xf>
    <xf numFmtId="0" fontId="3" fillId="0" borderId="0" xfId="63" applyFont="1" applyFill="1" applyBorder="1" applyProtection="1">
      <alignment/>
      <protection locked="0"/>
    </xf>
    <xf numFmtId="0" fontId="4" fillId="0" borderId="0" xfId="63" applyFont="1" applyFill="1" applyBorder="1" applyProtection="1">
      <alignment/>
      <protection locked="0"/>
    </xf>
    <xf numFmtId="0" fontId="4" fillId="0" borderId="0" xfId="63" applyFont="1" applyFill="1" applyProtection="1">
      <alignment/>
      <protection locked="0"/>
    </xf>
    <xf numFmtId="0" fontId="3" fillId="0" borderId="18" xfId="63" applyFont="1" applyFill="1" applyBorder="1" applyAlignment="1" applyProtection="1">
      <alignment horizontal="center"/>
      <protection/>
    </xf>
    <xf numFmtId="0" fontId="3" fillId="0" borderId="17" xfId="63" applyFont="1" applyFill="1" applyBorder="1" applyAlignment="1" applyProtection="1">
      <alignment horizontal="left"/>
      <protection/>
    </xf>
    <xf numFmtId="0" fontId="4" fillId="0" borderId="17" xfId="63" applyFont="1" applyFill="1" applyBorder="1" applyProtection="1">
      <alignment/>
      <protection/>
    </xf>
    <xf numFmtId="0" fontId="3" fillId="0" borderId="15" xfId="63" applyFont="1" applyFill="1" applyBorder="1" applyAlignment="1" applyProtection="1">
      <alignment horizontal="center"/>
      <protection/>
    </xf>
    <xf numFmtId="0" fontId="7" fillId="0" borderId="0" xfId="63" applyFont="1" applyFill="1" applyBorder="1" applyAlignment="1" applyProtection="1">
      <alignment horizontal="center"/>
      <protection/>
    </xf>
    <xf numFmtId="0" fontId="4" fillId="0" borderId="0" xfId="63" applyFont="1" applyFill="1" applyBorder="1" applyProtection="1">
      <alignment/>
      <protection/>
    </xf>
    <xf numFmtId="0" fontId="10" fillId="0" borderId="0" xfId="59" applyFont="1" applyBorder="1" applyAlignment="1" applyProtection="1">
      <alignment horizontal="center" vertical="center"/>
      <protection/>
    </xf>
    <xf numFmtId="0" fontId="10" fillId="0" borderId="0" xfId="63" applyFont="1" applyFill="1" applyBorder="1" applyAlignment="1" applyProtection="1">
      <alignment horizontal="center"/>
      <protection/>
    </xf>
    <xf numFmtId="0" fontId="10" fillId="0" borderId="0" xfId="59" applyFont="1" applyBorder="1" applyAlignment="1">
      <alignment horizontal="center"/>
      <protection/>
    </xf>
    <xf numFmtId="0" fontId="3" fillId="0" borderId="0" xfId="63" applyFont="1" applyFill="1" applyBorder="1" applyProtection="1">
      <alignment/>
      <protection/>
    </xf>
    <xf numFmtId="0" fontId="20" fillId="0" borderId="0" xfId="63" applyFont="1" applyFill="1" applyBorder="1" applyAlignment="1" applyProtection="1">
      <alignment horizontal="center" vertical="center"/>
      <protection/>
    </xf>
    <xf numFmtId="0" fontId="9" fillId="0" borderId="0" xfId="63" applyFont="1" applyFill="1" applyBorder="1" applyAlignment="1" applyProtection="1">
      <alignment horizontal="center" vertical="center"/>
      <protection/>
    </xf>
    <xf numFmtId="0" fontId="3" fillId="0" borderId="36" xfId="63" applyFont="1" applyFill="1" applyBorder="1" applyAlignment="1" applyProtection="1">
      <alignment horizontal="center"/>
      <protection/>
    </xf>
    <xf numFmtId="0" fontId="3" fillId="0" borderId="32" xfId="63" applyFont="1" applyFill="1" applyBorder="1" applyAlignment="1" applyProtection="1">
      <alignment horizontal="centerContinuous"/>
      <protection/>
    </xf>
    <xf numFmtId="0" fontId="4" fillId="0" borderId="0" xfId="63" applyFont="1" applyFill="1" applyBorder="1" applyAlignment="1" applyProtection="1">
      <alignment/>
      <protection/>
    </xf>
    <xf numFmtId="0" fontId="4" fillId="0" borderId="32" xfId="63" applyFont="1" applyFill="1" applyBorder="1" applyAlignment="1" applyProtection="1">
      <alignment/>
      <protection/>
    </xf>
    <xf numFmtId="0" fontId="4" fillId="0" borderId="32" xfId="63" applyFont="1" applyFill="1" applyBorder="1" applyProtection="1">
      <alignment/>
      <protection/>
    </xf>
    <xf numFmtId="0" fontId="44" fillId="0" borderId="32" xfId="63" applyFont="1" applyFill="1" applyBorder="1" applyAlignment="1" applyProtection="1">
      <alignment horizontal="left"/>
      <protection/>
    </xf>
    <xf numFmtId="0" fontId="4" fillId="0" borderId="32" xfId="63" applyFont="1" applyFill="1" applyBorder="1" applyAlignment="1" applyProtection="1">
      <alignment horizontal="left"/>
      <protection/>
    </xf>
    <xf numFmtId="0" fontId="4" fillId="0" borderId="50" xfId="63" applyFont="1" applyFill="1" applyBorder="1" applyProtection="1">
      <alignment/>
      <protection/>
    </xf>
    <xf numFmtId="0" fontId="8" fillId="0" borderId="29" xfId="59" applyFont="1" applyBorder="1" applyAlignment="1" applyProtection="1">
      <alignment/>
      <protection locked="0"/>
    </xf>
    <xf numFmtId="0" fontId="8" fillId="0" borderId="24" xfId="59" applyFont="1" applyBorder="1" applyAlignment="1" applyProtection="1">
      <alignment/>
      <protection locked="0"/>
    </xf>
    <xf numFmtId="0" fontId="8" fillId="0" borderId="42" xfId="59" applyFont="1" applyBorder="1" applyAlignment="1" applyProtection="1">
      <alignment/>
      <protection locked="0"/>
    </xf>
    <xf numFmtId="0" fontId="8" fillId="0" borderId="19" xfId="59" applyFont="1" applyBorder="1" applyAlignment="1" applyProtection="1">
      <alignment/>
      <protection locked="0"/>
    </xf>
    <xf numFmtId="0" fontId="8" fillId="0" borderId="41" xfId="59" applyFont="1" applyBorder="1" applyAlignment="1" applyProtection="1">
      <alignment/>
      <protection locked="0"/>
    </xf>
    <xf numFmtId="0" fontId="8" fillId="0" borderId="25" xfId="59" applyFont="1" applyBorder="1" applyAlignment="1" applyProtection="1">
      <alignment/>
      <protection locked="0"/>
    </xf>
    <xf numFmtId="0" fontId="6" fillId="0" borderId="29" xfId="59" applyFont="1" applyFill="1" applyBorder="1" applyAlignment="1" applyProtection="1">
      <alignment horizontal="left" vertical="center"/>
      <protection locked="0"/>
    </xf>
    <xf numFmtId="0" fontId="3" fillId="0" borderId="0" xfId="63" applyFont="1" applyFill="1" applyProtection="1">
      <alignment/>
      <protection locked="0"/>
    </xf>
    <xf numFmtId="0" fontId="6" fillId="0" borderId="0" xfId="63" applyFont="1" applyFill="1" applyBorder="1" applyProtection="1">
      <alignment/>
      <protection locked="0"/>
    </xf>
    <xf numFmtId="0" fontId="8" fillId="0" borderId="0" xfId="63" applyFont="1" applyFill="1" applyBorder="1" applyProtection="1">
      <alignment/>
      <protection locked="0"/>
    </xf>
    <xf numFmtId="0" fontId="8" fillId="0" borderId="0" xfId="63" applyFont="1" applyFill="1" applyProtection="1">
      <alignment/>
      <protection locked="0"/>
    </xf>
    <xf numFmtId="0" fontId="6" fillId="0" borderId="17" xfId="63" applyFont="1" applyFill="1" applyBorder="1" applyAlignment="1" applyProtection="1">
      <alignment horizontal="left"/>
      <protection/>
    </xf>
    <xf numFmtId="0" fontId="8" fillId="0" borderId="17" xfId="63" applyFont="1" applyFill="1" applyBorder="1" applyProtection="1">
      <alignment/>
      <protection/>
    </xf>
    <xf numFmtId="0" fontId="3" fillId="0" borderId="74" xfId="63" applyFont="1" applyFill="1" applyBorder="1" applyAlignment="1" applyProtection="1">
      <alignment vertical="center"/>
      <protection/>
    </xf>
    <xf numFmtId="0" fontId="6" fillId="0" borderId="15" xfId="63" applyFont="1" applyFill="1" applyBorder="1" applyAlignment="1" applyProtection="1">
      <alignment horizontal="center"/>
      <protection/>
    </xf>
    <xf numFmtId="0" fontId="9" fillId="0" borderId="0" xfId="63" applyFont="1" applyFill="1" applyBorder="1" applyAlignment="1" applyProtection="1">
      <alignment horizontal="center"/>
      <protection/>
    </xf>
    <xf numFmtId="0" fontId="8" fillId="0" borderId="0" xfId="63" applyFont="1" applyFill="1" applyBorder="1" applyProtection="1">
      <alignment/>
      <protection/>
    </xf>
    <xf numFmtId="0" fontId="3" fillId="0" borderId="29" xfId="63" applyFont="1" applyFill="1" applyBorder="1" applyAlignment="1" applyProtection="1">
      <alignment vertical="center"/>
      <protection/>
    </xf>
    <xf numFmtId="0" fontId="4" fillId="0" borderId="32" xfId="58" applyFont="1" applyBorder="1" applyAlignment="1" applyProtection="1">
      <alignment vertical="center"/>
      <protection locked="0"/>
    </xf>
    <xf numFmtId="0" fontId="4" fillId="0" borderId="41" xfId="58" applyFont="1" applyBorder="1" applyAlignment="1" applyProtection="1">
      <alignment vertical="center"/>
      <protection locked="0"/>
    </xf>
    <xf numFmtId="0" fontId="4" fillId="0" borderId="25" xfId="58" applyFont="1" applyBorder="1" applyAlignment="1" applyProtection="1">
      <alignment vertical="center"/>
      <protection locked="0"/>
    </xf>
    <xf numFmtId="0" fontId="8" fillId="0" borderId="0" xfId="63" applyFont="1" applyFill="1" applyAlignment="1" applyProtection="1">
      <alignment/>
      <protection locked="0"/>
    </xf>
    <xf numFmtId="0" fontId="6" fillId="0" borderId="0" xfId="63" applyFont="1" applyFill="1" applyBorder="1" applyAlignment="1" applyProtection="1">
      <alignment horizontal="left"/>
      <protection/>
    </xf>
    <xf numFmtId="0" fontId="3" fillId="0" borderId="30" xfId="63" applyFont="1" applyFill="1" applyBorder="1" applyAlignment="1" applyProtection="1">
      <alignment vertical="center"/>
      <protection locked="0"/>
    </xf>
    <xf numFmtId="0" fontId="6" fillId="0" borderId="0" xfId="63" applyFont="1" applyBorder="1" applyAlignment="1" applyProtection="1">
      <alignment horizontal="left" vertical="center"/>
      <protection/>
    </xf>
    <xf numFmtId="0" fontId="8" fillId="0" borderId="0" xfId="63" applyNumberFormat="1" applyFont="1" applyFill="1" applyBorder="1" applyAlignment="1" applyProtection="1">
      <alignment vertical="center"/>
      <protection/>
    </xf>
    <xf numFmtId="0" fontId="45" fillId="0" borderId="0" xfId="63" applyFont="1" applyBorder="1" applyAlignment="1" applyProtection="1">
      <alignment vertical="center"/>
      <protection/>
    </xf>
    <xf numFmtId="0" fontId="6" fillId="0" borderId="33" xfId="63" applyFont="1" applyBorder="1" applyAlignment="1" applyProtection="1">
      <alignment vertical="center"/>
      <protection/>
    </xf>
    <xf numFmtId="0" fontId="41" fillId="0" borderId="0" xfId="0" applyFont="1" applyFill="1" applyBorder="1" applyAlignment="1" applyProtection="1">
      <alignment horizontal="right" vertical="center"/>
      <protection/>
    </xf>
    <xf numFmtId="0" fontId="33" fillId="0" borderId="0" xfId="0" applyFont="1" applyBorder="1" applyAlignment="1" applyProtection="1">
      <alignment horizontal="right" vertical="center"/>
      <protection locked="0"/>
    </xf>
    <xf numFmtId="0" fontId="27" fillId="0" borderId="0" xfId="0" applyFont="1" applyBorder="1" applyAlignment="1" applyProtection="1">
      <alignment horizontal="left" vertical="center"/>
      <protection locked="0"/>
    </xf>
    <xf numFmtId="0" fontId="6" fillId="0" borderId="0" xfId="63" applyFont="1" applyBorder="1" applyAlignment="1" applyProtection="1">
      <alignment horizontal="left" vertical="center"/>
      <protection locked="0"/>
    </xf>
    <xf numFmtId="0" fontId="6" fillId="0" borderId="36" xfId="63" applyFont="1" applyFill="1" applyBorder="1" applyAlignment="1" applyProtection="1">
      <alignment horizontal="center"/>
      <protection/>
    </xf>
    <xf numFmtId="0" fontId="6" fillId="0" borderId="0" xfId="63" applyFont="1" applyFill="1" applyBorder="1" applyAlignment="1" applyProtection="1">
      <alignment horizontal="centerContinuous"/>
      <protection/>
    </xf>
    <xf numFmtId="0" fontId="8" fillId="0" borderId="32" xfId="63" applyFont="1" applyFill="1" applyBorder="1" applyProtection="1">
      <alignment/>
      <protection/>
    </xf>
    <xf numFmtId="0" fontId="46" fillId="0" borderId="0" xfId="63" applyFont="1" applyFill="1" applyBorder="1" applyAlignment="1" applyProtection="1">
      <alignment horizontal="left"/>
      <protection/>
    </xf>
    <xf numFmtId="0" fontId="8" fillId="0" borderId="0" xfId="63" applyFont="1" applyFill="1" applyBorder="1" applyAlignment="1" applyProtection="1">
      <alignment horizontal="left"/>
      <protection/>
    </xf>
    <xf numFmtId="0" fontId="8" fillId="0" borderId="33" xfId="63" applyFont="1" applyFill="1" applyBorder="1" applyProtection="1">
      <alignment/>
      <protection/>
    </xf>
    <xf numFmtId="0" fontId="6" fillId="0" borderId="13" xfId="63" applyFont="1" applyFill="1" applyBorder="1" applyAlignment="1" applyProtection="1">
      <alignment horizontal="center" vertical="center"/>
      <protection/>
    </xf>
    <xf numFmtId="0" fontId="6" fillId="0" borderId="34" xfId="63" applyFont="1" applyFill="1" applyBorder="1" applyAlignment="1" applyProtection="1">
      <alignment horizontal="center" vertical="center"/>
      <protection/>
    </xf>
    <xf numFmtId="0" fontId="6" fillId="0" borderId="27" xfId="63" applyFont="1" applyFill="1" applyBorder="1" applyAlignment="1" applyProtection="1">
      <alignment horizontal="center" vertical="center"/>
      <protection/>
    </xf>
    <xf numFmtId="0" fontId="6" fillId="0" borderId="10" xfId="63" applyFont="1" applyFill="1" applyBorder="1" applyAlignment="1" applyProtection="1">
      <alignment horizontal="center" vertical="center"/>
      <protection/>
    </xf>
    <xf numFmtId="0" fontId="8" fillId="0" borderId="11" xfId="63" applyFont="1" applyFill="1" applyBorder="1" applyAlignment="1" applyProtection="1">
      <alignment horizontal="left" vertical="center"/>
      <protection/>
    </xf>
    <xf numFmtId="0" fontId="6" fillId="0" borderId="24" xfId="63" applyFont="1" applyFill="1" applyBorder="1" applyAlignment="1" applyProtection="1">
      <alignment horizontal="center" vertical="center"/>
      <protection/>
    </xf>
    <xf numFmtId="0" fontId="6" fillId="0" borderId="42" xfId="63" applyFont="1" applyFill="1" applyBorder="1" applyAlignment="1" applyProtection="1">
      <alignment horizontal="center" vertical="center"/>
      <protection/>
    </xf>
    <xf numFmtId="3" fontId="27" fillId="0" borderId="19" xfId="63" applyNumberFormat="1" applyFont="1" applyFill="1" applyBorder="1" applyAlignment="1" applyProtection="1">
      <alignment horizontal="right" vertical="center"/>
      <protection locked="0"/>
    </xf>
    <xf numFmtId="3" fontId="27" fillId="0" borderId="32" xfId="63" applyNumberFormat="1" applyFont="1" applyFill="1" applyBorder="1" applyAlignment="1" applyProtection="1">
      <alignment horizontal="right" vertical="center"/>
      <protection locked="0"/>
    </xf>
    <xf numFmtId="3" fontId="27" fillId="0" borderId="30" xfId="63" applyNumberFormat="1" applyFont="1" applyFill="1" applyBorder="1" applyAlignment="1" applyProtection="1">
      <alignment horizontal="right" vertical="center"/>
      <protection locked="0"/>
    </xf>
    <xf numFmtId="3" fontId="27" fillId="0" borderId="20" xfId="63" applyNumberFormat="1" applyFont="1" applyFill="1" applyBorder="1" applyAlignment="1" applyProtection="1">
      <alignment horizontal="right" vertical="center"/>
      <protection locked="0"/>
    </xf>
    <xf numFmtId="0" fontId="8" fillId="0" borderId="0" xfId="63" applyFont="1" applyFill="1" applyAlignment="1" applyProtection="1">
      <alignment vertical="center"/>
      <protection locked="0"/>
    </xf>
    <xf numFmtId="0" fontId="6" fillId="0" borderId="13" xfId="63" applyFont="1" applyFill="1" applyBorder="1" applyAlignment="1" applyProtection="1">
      <alignment horizontal="left" vertical="center"/>
      <protection/>
    </xf>
    <xf numFmtId="0" fontId="6" fillId="0" borderId="24" xfId="58" applyFont="1" applyFill="1" applyBorder="1" applyAlignment="1" applyProtection="1">
      <alignment vertical="center"/>
      <protection/>
    </xf>
    <xf numFmtId="3" fontId="27" fillId="0" borderId="27" xfId="63" applyNumberFormat="1" applyFont="1" applyFill="1" applyBorder="1" applyAlignment="1" applyProtection="1">
      <alignment horizontal="right" vertical="center"/>
      <protection locked="0"/>
    </xf>
    <xf numFmtId="3" fontId="27" fillId="0" borderId="41" xfId="63" applyNumberFormat="1" applyFont="1" applyFill="1" applyBorder="1" applyAlignment="1" applyProtection="1">
      <alignment horizontal="right" vertical="center"/>
      <protection locked="0"/>
    </xf>
    <xf numFmtId="3" fontId="27" fillId="0" borderId="24" xfId="63" applyNumberFormat="1" applyFont="1" applyFill="1" applyBorder="1" applyAlignment="1" applyProtection="1">
      <alignment horizontal="right" vertical="center"/>
      <protection locked="0"/>
    </xf>
    <xf numFmtId="3" fontId="27" fillId="0" borderId="29" xfId="63" applyNumberFormat="1" applyFont="1" applyFill="1" applyBorder="1" applyAlignment="1" applyProtection="1">
      <alignment horizontal="right" vertical="center"/>
      <protection locked="0"/>
    </xf>
    <xf numFmtId="3" fontId="27" fillId="0" borderId="42" xfId="63" applyNumberFormat="1" applyFont="1" applyFill="1" applyBorder="1" applyAlignment="1" applyProtection="1">
      <alignment horizontal="right" vertical="center"/>
      <protection locked="0"/>
    </xf>
    <xf numFmtId="0" fontId="6" fillId="0" borderId="0" xfId="63" applyFont="1" applyFill="1" applyAlignment="1" applyProtection="1">
      <alignment vertical="center"/>
      <protection locked="0"/>
    </xf>
    <xf numFmtId="0" fontId="6" fillId="0" borderId="24" xfId="58" applyFont="1" applyFill="1" applyBorder="1" applyAlignment="1" applyProtection="1">
      <alignment horizontal="left" vertical="center"/>
      <protection/>
    </xf>
    <xf numFmtId="0" fontId="6" fillId="0" borderId="11" xfId="58" applyFont="1" applyFill="1" applyBorder="1" applyAlignment="1" applyProtection="1">
      <alignment horizontal="left" vertical="center"/>
      <protection/>
    </xf>
    <xf numFmtId="0" fontId="14" fillId="0" borderId="11" xfId="0" applyFont="1" applyBorder="1" applyAlignment="1" applyProtection="1">
      <alignment horizontal="left" vertical="center" indent="1"/>
      <protection/>
    </xf>
    <xf numFmtId="0" fontId="14" fillId="0" borderId="11" xfId="0" applyFont="1" applyFill="1" applyBorder="1" applyAlignment="1" applyProtection="1">
      <alignment horizontal="left" vertical="center" indent="2"/>
      <protection/>
    </xf>
    <xf numFmtId="0" fontId="14" fillId="0" borderId="11" xfId="0" applyFont="1" applyFill="1" applyBorder="1" applyAlignment="1" applyProtection="1">
      <alignment horizontal="left" vertical="center" indent="3"/>
      <protection/>
    </xf>
    <xf numFmtId="0" fontId="14" fillId="0" borderId="11" xfId="0" applyFont="1" applyFill="1" applyBorder="1" applyAlignment="1" applyProtection="1">
      <alignment horizontal="left" vertical="center" indent="1"/>
      <protection/>
    </xf>
    <xf numFmtId="0" fontId="14" fillId="0" borderId="19"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1"/>
      <protection/>
    </xf>
    <xf numFmtId="0" fontId="14" fillId="0" borderId="11" xfId="0" applyFont="1" applyFill="1" applyBorder="1" applyAlignment="1" applyProtection="1" quotePrefix="1">
      <alignment horizontal="left" vertical="center" indent="2"/>
      <protection/>
    </xf>
    <xf numFmtId="0" fontId="6" fillId="0" borderId="0" xfId="0" applyFont="1" applyFill="1" applyAlignment="1">
      <alignment horizontal="center"/>
    </xf>
    <xf numFmtId="0" fontId="6" fillId="0" borderId="0" xfId="0" applyFont="1" applyFill="1" applyBorder="1" applyAlignment="1">
      <alignment/>
    </xf>
    <xf numFmtId="0" fontId="8" fillId="0" borderId="0" xfId="0" applyFont="1" applyAlignment="1">
      <alignment/>
    </xf>
    <xf numFmtId="0" fontId="6" fillId="0" borderId="18" xfId="0" applyFont="1" applyFill="1" applyBorder="1" applyAlignment="1">
      <alignment horizontal="center"/>
    </xf>
    <xf numFmtId="0" fontId="6" fillId="0" borderId="17" xfId="0" applyFont="1" applyFill="1" applyBorder="1" applyAlignment="1" applyProtection="1">
      <alignment horizontal="left"/>
      <protection/>
    </xf>
    <xf numFmtId="0" fontId="8" fillId="0" borderId="17" xfId="0" applyFont="1" applyBorder="1" applyAlignment="1">
      <alignment/>
    </xf>
    <xf numFmtId="0" fontId="8" fillId="0" borderId="66" xfId="0" applyFont="1" applyBorder="1" applyAlignment="1">
      <alignment/>
    </xf>
    <xf numFmtId="0" fontId="6" fillId="0" borderId="15" xfId="0" applyFont="1" applyFill="1" applyBorder="1" applyAlignment="1">
      <alignment horizontal="center"/>
    </xf>
    <xf numFmtId="0" fontId="9" fillId="0" borderId="0" xfId="0" applyFont="1" applyFill="1" applyBorder="1" applyAlignment="1" applyProtection="1">
      <alignment horizontal="center"/>
      <protection/>
    </xf>
    <xf numFmtId="0" fontId="8" fillId="0" borderId="0" xfId="0" applyFont="1" applyBorder="1" applyAlignment="1">
      <alignment/>
    </xf>
    <xf numFmtId="0" fontId="8" fillId="0" borderId="33" xfId="0" applyFont="1" applyBorder="1" applyAlignment="1">
      <alignment/>
    </xf>
    <xf numFmtId="0" fontId="6" fillId="0" borderId="0" xfId="0" applyFont="1" applyFill="1" applyBorder="1" applyAlignment="1" applyProtection="1">
      <alignment horizontal="left"/>
      <protection/>
    </xf>
    <xf numFmtId="0" fontId="6" fillId="0" borderId="36" xfId="0" applyFont="1" applyFill="1" applyBorder="1" applyAlignment="1">
      <alignment horizontal="center"/>
    </xf>
    <xf numFmtId="0" fontId="6" fillId="0" borderId="32" xfId="0" applyFont="1" applyFill="1" applyBorder="1" applyAlignment="1" applyProtection="1">
      <alignment horizontal="centerContinuous"/>
      <protection/>
    </xf>
    <xf numFmtId="0" fontId="8" fillId="0" borderId="50" xfId="0" applyFont="1" applyBorder="1" applyAlignment="1">
      <alignment/>
    </xf>
    <xf numFmtId="0" fontId="6" fillId="0" borderId="13" xfId="0" applyFont="1" applyFill="1" applyBorder="1" applyAlignment="1">
      <alignment horizontal="center" vertical="center"/>
    </xf>
    <xf numFmtId="0" fontId="6" fillId="0" borderId="1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8" fillId="0" borderId="19" xfId="0" applyFont="1" applyFill="1" applyBorder="1" applyAlignment="1">
      <alignment/>
    </xf>
    <xf numFmtId="49" fontId="14" fillId="0" borderId="13" xfId="0" applyNumberFormat="1" applyFont="1" applyFill="1" applyBorder="1" applyAlignment="1" applyProtection="1">
      <alignment horizontal="left" vertical="center"/>
      <protection/>
    </xf>
    <xf numFmtId="0" fontId="14" fillId="0" borderId="46" xfId="0" applyFont="1" applyBorder="1" applyAlignment="1">
      <alignment horizontal="left" vertical="top" wrapText="1"/>
    </xf>
    <xf numFmtId="0" fontId="14" fillId="0" borderId="42" xfId="0" applyFont="1" applyBorder="1" applyAlignment="1">
      <alignment horizontal="left" vertical="top" wrapText="1"/>
    </xf>
    <xf numFmtId="0" fontId="14" fillId="0" borderId="20" xfId="0" applyFont="1" applyBorder="1" applyAlignment="1">
      <alignment horizontal="left" vertical="top" wrapText="1"/>
    </xf>
    <xf numFmtId="0" fontId="8" fillId="0" borderId="0" xfId="0" applyFont="1" applyAlignment="1">
      <alignment vertical="top"/>
    </xf>
    <xf numFmtId="0" fontId="14" fillId="0" borderId="16" xfId="0" applyFont="1" applyBorder="1" applyAlignment="1">
      <alignment horizontal="left" vertical="top" wrapText="1"/>
    </xf>
    <xf numFmtId="0" fontId="14" fillId="0" borderId="24" xfId="0" applyFont="1" applyFill="1" applyBorder="1" applyAlignment="1" applyProtection="1">
      <alignment horizontal="left" vertical="center"/>
      <protection/>
    </xf>
    <xf numFmtId="49" fontId="14" fillId="0" borderId="36" xfId="0" applyNumberFormat="1" applyFont="1" applyFill="1" applyBorder="1" applyAlignment="1" applyProtection="1">
      <alignment horizontal="left" vertical="center"/>
      <protection/>
    </xf>
    <xf numFmtId="49" fontId="14" fillId="0" borderId="38" xfId="0" applyNumberFormat="1" applyFont="1" applyFill="1" applyBorder="1" applyAlignment="1" applyProtection="1">
      <alignment horizontal="left" vertical="center"/>
      <protection/>
    </xf>
    <xf numFmtId="0" fontId="14" fillId="0" borderId="27" xfId="0" applyFont="1" applyFill="1" applyBorder="1" applyAlignment="1" applyProtection="1">
      <alignment horizontal="left" vertical="center"/>
      <protection/>
    </xf>
    <xf numFmtId="0" fontId="14" fillId="0" borderId="20" xfId="0" applyFont="1" applyBorder="1" applyAlignment="1" quotePrefix="1">
      <alignment horizontal="left" vertical="top" wrapText="1"/>
    </xf>
    <xf numFmtId="49" fontId="14" fillId="0" borderId="14" xfId="0" applyNumberFormat="1" applyFont="1" applyFill="1" applyBorder="1" applyAlignment="1" applyProtection="1">
      <alignment horizontal="left" vertical="center"/>
      <protection/>
    </xf>
    <xf numFmtId="49" fontId="14" fillId="0" borderId="15" xfId="0" applyNumberFormat="1" applyFont="1" applyFill="1" applyBorder="1" applyAlignment="1" applyProtection="1">
      <alignment horizontal="left" vertical="center"/>
      <protection/>
    </xf>
    <xf numFmtId="0" fontId="14" fillId="0" borderId="24" xfId="0" applyFont="1" applyFill="1" applyBorder="1" applyAlignment="1" applyProtection="1">
      <alignment horizontal="left" vertical="center" indent="1"/>
      <protection/>
    </xf>
    <xf numFmtId="49" fontId="14" fillId="0" borderId="39" xfId="0" applyNumberFormat="1" applyFont="1" applyFill="1" applyBorder="1" applyAlignment="1" applyProtection="1">
      <alignment horizontal="left" vertical="center"/>
      <protection/>
    </xf>
    <xf numFmtId="0" fontId="14" fillId="0" borderId="19" xfId="0" applyFont="1" applyFill="1" applyBorder="1" applyAlignment="1" applyProtection="1">
      <alignment horizontal="left" vertical="center"/>
      <protection/>
    </xf>
    <xf numFmtId="0" fontId="6"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vertical="top" wrapText="1" indent="2"/>
      <protection/>
    </xf>
    <xf numFmtId="0" fontId="8" fillId="0" borderId="0" xfId="0" applyFont="1" applyBorder="1" applyAlignment="1">
      <alignment horizontal="left" vertical="top" wrapText="1"/>
    </xf>
    <xf numFmtId="0" fontId="21" fillId="0" borderId="0" xfId="0" applyFont="1" applyFill="1" applyBorder="1" applyAlignment="1" applyProtection="1" quotePrefix="1">
      <alignment horizontal="left" vertical="top" wrapText="1"/>
      <protection/>
    </xf>
    <xf numFmtId="0" fontId="4" fillId="0" borderId="0" xfId="0" applyFont="1" applyAlignment="1">
      <alignment vertical="top" wrapText="1"/>
    </xf>
    <xf numFmtId="0" fontId="6" fillId="0" borderId="0" xfId="0" applyFont="1" applyFill="1" applyBorder="1" applyAlignment="1" applyProtection="1">
      <alignment horizontal="centerContinuous"/>
      <protection/>
    </xf>
    <xf numFmtId="0" fontId="6" fillId="0" borderId="68" xfId="0" applyFont="1" applyFill="1" applyBorder="1" applyAlignment="1">
      <alignment horizontal="center" vertical="center"/>
    </xf>
    <xf numFmtId="0" fontId="6" fillId="0" borderId="17" xfId="0" applyFont="1" applyFill="1" applyBorder="1" applyAlignment="1" applyProtection="1">
      <alignment horizontal="center" vertical="center"/>
      <protection/>
    </xf>
    <xf numFmtId="0" fontId="14" fillId="33" borderId="15" xfId="0" applyFont="1" applyFill="1" applyBorder="1" applyAlignment="1" applyProtection="1">
      <alignment horizontal="left" vertical="center"/>
      <protection/>
    </xf>
    <xf numFmtId="0" fontId="8" fillId="33" borderId="0" xfId="0" applyFont="1" applyFill="1" applyAlignment="1">
      <alignment/>
    </xf>
    <xf numFmtId="0" fontId="14" fillId="0" borderId="13" xfId="0" applyFont="1" applyFill="1" applyBorder="1" applyAlignment="1" applyProtection="1">
      <alignment horizontal="left" vertical="center"/>
      <protection/>
    </xf>
    <xf numFmtId="0" fontId="14" fillId="0" borderId="11" xfId="0" applyFont="1" applyFill="1" applyBorder="1" applyAlignment="1" applyProtection="1">
      <alignment vertical="center"/>
      <protection/>
    </xf>
    <xf numFmtId="0" fontId="14" fillId="0" borderId="19" xfId="0" applyFont="1" applyFill="1" applyBorder="1" applyAlignment="1" applyProtection="1">
      <alignment vertical="center"/>
      <protection/>
    </xf>
    <xf numFmtId="0" fontId="8" fillId="33" borderId="0" xfId="0" applyFont="1" applyFill="1" applyAlignment="1">
      <alignment vertical="top"/>
    </xf>
    <xf numFmtId="0" fontId="14" fillId="0" borderId="40" xfId="0" applyFont="1" applyFill="1" applyBorder="1" applyAlignment="1" applyProtection="1">
      <alignment horizontal="left" vertical="center"/>
      <protection/>
    </xf>
    <xf numFmtId="0" fontId="14" fillId="0" borderId="26" xfId="0" applyFont="1" applyFill="1" applyBorder="1" applyAlignment="1" applyProtection="1" quotePrefix="1">
      <alignment horizontal="left" vertical="center" indent="1"/>
      <protection/>
    </xf>
    <xf numFmtId="0" fontId="14" fillId="0" borderId="19" xfId="0" applyFont="1" applyBorder="1" applyAlignment="1" applyProtection="1">
      <alignment horizontal="left" vertical="center" indent="1"/>
      <protection/>
    </xf>
    <xf numFmtId="0" fontId="8" fillId="0" borderId="0" xfId="63" applyFont="1" applyFill="1" applyAlignment="1" applyProtection="1">
      <alignment horizontal="left"/>
      <protection locked="0"/>
    </xf>
    <xf numFmtId="0" fontId="6" fillId="0" borderId="0" xfId="63" applyFont="1" applyFill="1" applyAlignment="1" applyProtection="1">
      <alignment horizontal="left"/>
      <protection locked="0"/>
    </xf>
    <xf numFmtId="0" fontId="3" fillId="0" borderId="29" xfId="63" applyFont="1" applyBorder="1" applyAlignment="1" applyProtection="1">
      <alignment horizontal="left" vertical="center"/>
      <protection locked="0"/>
    </xf>
    <xf numFmtId="0" fontId="14" fillId="0" borderId="29" xfId="0" applyFont="1" applyBorder="1" applyAlignment="1" applyProtection="1">
      <alignment horizontal="left" vertical="center"/>
      <protection/>
    </xf>
    <xf numFmtId="0" fontId="14" fillId="0" borderId="29" xfId="59" applyFont="1" applyBorder="1" applyAlignment="1" applyProtection="1">
      <alignment horizontal="left" vertical="center"/>
      <protection/>
    </xf>
    <xf numFmtId="0" fontId="14" fillId="0" borderId="74" xfId="59" applyFont="1" applyBorder="1" applyAlignment="1" applyProtection="1">
      <alignment horizontal="left" vertical="center"/>
      <protection/>
    </xf>
    <xf numFmtId="0" fontId="3" fillId="0" borderId="74" xfId="63" applyFont="1" applyBorder="1" applyAlignment="1" applyProtection="1">
      <alignment horizontal="left" vertical="center"/>
      <protection/>
    </xf>
    <xf numFmtId="0" fontId="3" fillId="0" borderId="17" xfId="0" applyFont="1" applyFill="1" applyBorder="1" applyAlignment="1" applyProtection="1">
      <alignment horizontal="center"/>
      <protection/>
    </xf>
    <xf numFmtId="0" fontId="0" fillId="0" borderId="32" xfId="0" applyBorder="1" applyAlignment="1" applyProtection="1">
      <alignment horizontal="center"/>
      <protection/>
    </xf>
    <xf numFmtId="0" fontId="14" fillId="0" borderId="30" xfId="0" applyFont="1" applyFill="1" applyBorder="1" applyAlignment="1" applyProtection="1">
      <alignment horizontal="left" vertical="top" wrapText="1"/>
      <protection/>
    </xf>
    <xf numFmtId="0" fontId="3" fillId="35" borderId="38" xfId="63" applyFont="1" applyFill="1" applyBorder="1" applyAlignment="1" applyProtection="1">
      <alignment horizontal="left" vertical="center"/>
      <protection/>
    </xf>
    <xf numFmtId="0" fontId="8" fillId="0" borderId="24" xfId="59" applyFont="1" applyBorder="1" applyAlignment="1" applyProtection="1">
      <alignment horizontal="left" vertical="center"/>
      <protection locked="0"/>
    </xf>
    <xf numFmtId="3" fontId="3" fillId="0" borderId="0" xfId="0" applyNumberFormat="1" applyFont="1" applyFill="1" applyBorder="1" applyAlignment="1" applyProtection="1">
      <alignment vertical="center"/>
      <protection/>
    </xf>
    <xf numFmtId="0" fontId="4" fillId="0" borderId="19" xfId="0" applyFont="1" applyFill="1" applyBorder="1" applyAlignment="1" applyProtection="1">
      <alignment/>
      <protection locked="0"/>
    </xf>
    <xf numFmtId="0" fontId="4" fillId="0" borderId="20" xfId="0" applyFont="1" applyFill="1" applyBorder="1" applyAlignment="1" applyProtection="1">
      <alignment/>
      <protection locked="0"/>
    </xf>
    <xf numFmtId="3" fontId="3" fillId="0" borderId="24" xfId="0" applyNumberFormat="1" applyFont="1" applyFill="1" applyBorder="1" applyAlignment="1" applyProtection="1">
      <alignment horizontal="right" vertical="center" wrapText="1"/>
      <protection locked="0"/>
    </xf>
    <xf numFmtId="49" fontId="3" fillId="0" borderId="38"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36" xfId="0" applyNumberFormat="1" applyFont="1" applyFill="1" applyBorder="1" applyAlignment="1" applyProtection="1">
      <alignment vertical="center"/>
      <protection/>
    </xf>
    <xf numFmtId="49" fontId="3" fillId="0" borderId="4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14" fillId="0" borderId="0" xfId="0" applyFont="1" applyBorder="1" applyAlignment="1" applyProtection="1">
      <alignment horizontal="left" vertical="center"/>
      <protection/>
    </xf>
    <xf numFmtId="0" fontId="4" fillId="0" borderId="20" xfId="0" applyFont="1" applyFill="1" applyBorder="1" applyAlignment="1" applyProtection="1">
      <alignment vertical="center"/>
      <protection/>
    </xf>
    <xf numFmtId="0" fontId="14" fillId="0" borderId="24" xfId="0" applyFont="1" applyFill="1" applyBorder="1" applyAlignment="1" applyProtection="1">
      <alignment horizontal="left" vertical="top"/>
      <protection/>
    </xf>
    <xf numFmtId="0" fontId="14" fillId="0" borderId="81" xfId="0" applyFont="1" applyFill="1" applyBorder="1" applyAlignment="1" applyProtection="1">
      <alignment horizontal="left" vertical="center"/>
      <protection/>
    </xf>
    <xf numFmtId="49" fontId="14" fillId="0" borderId="48" xfId="0" applyNumberFormat="1" applyFont="1" applyFill="1" applyBorder="1" applyAlignment="1" applyProtection="1">
      <alignment horizontal="left" vertical="center"/>
      <protection/>
    </xf>
    <xf numFmtId="0" fontId="50" fillId="0" borderId="0" xfId="0" applyFont="1" applyAlignment="1" quotePrefix="1">
      <alignment horizontal="left" vertical="top" wrapText="1"/>
    </xf>
    <xf numFmtId="0" fontId="50" fillId="0" borderId="0" xfId="0" applyFont="1" applyAlignment="1">
      <alignment vertical="top" wrapText="1"/>
    </xf>
    <xf numFmtId="0" fontId="57" fillId="0" borderId="0" xfId="0" applyFont="1" applyFill="1" applyAlignment="1">
      <alignment horizontal="left"/>
    </xf>
    <xf numFmtId="0" fontId="57" fillId="0" borderId="13" xfId="0" applyFont="1" applyFill="1" applyBorder="1" applyAlignment="1">
      <alignment horizontal="left" vertical="center"/>
    </xf>
    <xf numFmtId="0" fontId="57" fillId="0" borderId="14" xfId="0" applyFont="1" applyFill="1" applyBorder="1" applyAlignment="1" applyProtection="1">
      <alignment horizontal="left" vertical="center"/>
      <protection/>
    </xf>
    <xf numFmtId="0" fontId="57" fillId="0" borderId="19" xfId="0" applyFont="1" applyFill="1" applyBorder="1" applyAlignment="1">
      <alignment/>
    </xf>
    <xf numFmtId="0" fontId="57" fillId="0" borderId="0" xfId="0" applyFont="1" applyFill="1" applyAlignment="1">
      <alignment/>
    </xf>
    <xf numFmtId="0" fontId="14" fillId="0" borderId="82" xfId="0" applyFont="1" applyFill="1" applyBorder="1" applyAlignment="1" applyProtection="1">
      <alignment horizontal="left" vertical="center"/>
      <protection/>
    </xf>
    <xf numFmtId="0" fontId="14" fillId="0" borderId="83" xfId="0" applyFont="1" applyBorder="1" applyAlignment="1" applyProtection="1">
      <alignment horizontal="left" vertical="center" indent="1"/>
      <protection/>
    </xf>
    <xf numFmtId="0" fontId="14" fillId="0" borderId="83" xfId="0" applyFont="1" applyFill="1" applyBorder="1" applyAlignment="1" applyProtection="1">
      <alignment horizontal="left" vertical="center"/>
      <protection/>
    </xf>
    <xf numFmtId="0" fontId="14" fillId="0" borderId="83" xfId="0" applyFont="1" applyFill="1" applyBorder="1" applyAlignment="1" applyProtection="1">
      <alignment horizontal="left" vertical="center" indent="3"/>
      <protection/>
    </xf>
    <xf numFmtId="49" fontId="14" fillId="0" borderId="15" xfId="0" applyNumberFormat="1" applyFont="1" applyFill="1" applyBorder="1" applyAlignment="1" applyProtection="1">
      <alignment horizontal="left" vertical="top"/>
      <protection/>
    </xf>
    <xf numFmtId="0" fontId="14" fillId="0" borderId="83" xfId="0" applyFont="1" applyFill="1" applyBorder="1" applyAlignment="1" applyProtection="1">
      <alignment horizontal="left" vertical="top" indent="3"/>
      <protection/>
    </xf>
    <xf numFmtId="0" fontId="14" fillId="0" borderId="83" xfId="0" applyFont="1" applyFill="1" applyBorder="1" applyAlignment="1" applyProtection="1">
      <alignment horizontal="left" vertical="center" indent="2"/>
      <protection/>
    </xf>
    <xf numFmtId="0" fontId="14" fillId="0" borderId="83" xfId="0" applyFont="1" applyFill="1" applyBorder="1" applyAlignment="1" applyProtection="1">
      <alignment horizontal="left" vertical="center" indent="1"/>
      <protection/>
    </xf>
    <xf numFmtId="0" fontId="14" fillId="0" borderId="27" xfId="0" applyFont="1" applyFill="1" applyBorder="1" applyAlignment="1" applyProtection="1">
      <alignment horizontal="left" vertical="top" indent="1"/>
      <protection/>
    </xf>
    <xf numFmtId="49" fontId="14" fillId="0" borderId="13" xfId="0" applyNumberFormat="1" applyFont="1" applyFill="1" applyBorder="1" applyAlignment="1" applyProtection="1">
      <alignment horizontal="left" vertical="top"/>
      <protection/>
    </xf>
    <xf numFmtId="0" fontId="14" fillId="0" borderId="11" xfId="0" applyFont="1" applyFill="1" applyBorder="1" applyAlignment="1" applyProtection="1">
      <alignment horizontal="left" vertical="top" indent="2"/>
      <protection/>
    </xf>
    <xf numFmtId="49" fontId="14" fillId="0" borderId="23" xfId="0" applyNumberFormat="1" applyFont="1" applyFill="1" applyBorder="1" applyAlignment="1" applyProtection="1">
      <alignment horizontal="left" vertical="top"/>
      <protection/>
    </xf>
    <xf numFmtId="0" fontId="14" fillId="0" borderId="26" xfId="0" applyFont="1" applyFill="1" applyBorder="1" applyAlignment="1" applyProtection="1">
      <alignment horizontal="left" vertical="top" indent="1"/>
      <protection/>
    </xf>
    <xf numFmtId="0" fontId="14" fillId="0" borderId="83" xfId="0" applyFont="1" applyFill="1" applyBorder="1" applyAlignment="1" applyProtection="1">
      <alignment vertical="center"/>
      <protection/>
    </xf>
    <xf numFmtId="0" fontId="14" fillId="0" borderId="72" xfId="0" applyFont="1" applyFill="1" applyBorder="1" applyAlignment="1" applyProtection="1">
      <alignment vertical="center"/>
      <protection/>
    </xf>
    <xf numFmtId="0" fontId="14" fillId="0" borderId="72" xfId="0" applyFont="1" applyFill="1" applyBorder="1" applyAlignment="1" applyProtection="1">
      <alignment horizontal="left" vertical="center"/>
      <protection/>
    </xf>
    <xf numFmtId="0" fontId="6" fillId="0" borderId="18" xfId="63" applyFont="1" applyFill="1" applyBorder="1" applyAlignment="1" applyProtection="1">
      <alignment horizontal="left"/>
      <protection/>
    </xf>
    <xf numFmtId="0" fontId="8" fillId="0" borderId="0" xfId="63" applyFont="1" applyFill="1" applyProtection="1" quotePrefix="1">
      <alignment/>
      <protection locked="0"/>
    </xf>
    <xf numFmtId="0" fontId="9" fillId="0" borderId="0" xfId="63" applyFont="1" applyFill="1" applyProtection="1">
      <alignment/>
      <protection locked="0"/>
    </xf>
    <xf numFmtId="0" fontId="6" fillId="0" borderId="38" xfId="63" applyFont="1" applyFill="1" applyBorder="1" applyAlignment="1" applyProtection="1">
      <alignment horizontal="center" vertical="center"/>
      <protection/>
    </xf>
    <xf numFmtId="0" fontId="6" fillId="0" borderId="11" xfId="63" applyFont="1" applyFill="1" applyBorder="1" applyAlignment="1" applyProtection="1">
      <alignment horizontal="center"/>
      <protection locked="0"/>
    </xf>
    <xf numFmtId="0" fontId="6" fillId="0" borderId="10" xfId="63" applyFont="1" applyFill="1" applyBorder="1" applyAlignment="1" applyProtection="1">
      <alignment horizontal="center" vertical="center"/>
      <protection/>
    </xf>
    <xf numFmtId="0" fontId="6" fillId="0" borderId="14" xfId="63" applyFont="1" applyFill="1" applyBorder="1" applyAlignment="1" applyProtection="1">
      <alignment horizontal="center" vertical="center"/>
      <protection/>
    </xf>
    <xf numFmtId="0" fontId="6" fillId="0" borderId="19" xfId="58" applyFont="1" applyBorder="1" applyAlignment="1" applyProtection="1">
      <alignment horizontal="center" vertical="center"/>
      <protection/>
    </xf>
    <xf numFmtId="0" fontId="6" fillId="0" borderId="19" xfId="63" applyFont="1" applyFill="1" applyBorder="1" applyAlignment="1" applyProtection="1">
      <alignment horizontal="center"/>
      <protection locked="0"/>
    </xf>
    <xf numFmtId="0" fontId="6" fillId="35" borderId="38" xfId="63" applyFont="1" applyFill="1" applyBorder="1" applyAlignment="1" applyProtection="1">
      <alignment horizontal="left" vertical="center"/>
      <protection/>
    </xf>
    <xf numFmtId="0" fontId="6" fillId="35" borderId="24" xfId="58" applyFont="1" applyFill="1" applyBorder="1" applyAlignment="1" applyProtection="1">
      <alignment vertical="center"/>
      <protection/>
    </xf>
    <xf numFmtId="0" fontId="6" fillId="35" borderId="34" xfId="58" applyFont="1" applyFill="1" applyBorder="1" applyAlignment="1" applyProtection="1">
      <alignment vertical="center"/>
      <protection/>
    </xf>
    <xf numFmtId="0" fontId="8" fillId="35" borderId="10" xfId="58" applyFont="1" applyFill="1" applyBorder="1" applyAlignment="1" applyProtection="1">
      <alignment horizontal="center" vertical="center"/>
      <protection/>
    </xf>
    <xf numFmtId="3" fontId="27" fillId="35" borderId="19" xfId="63" applyNumberFormat="1" applyFont="1" applyFill="1" applyBorder="1" applyAlignment="1" applyProtection="1">
      <alignment horizontal="right" vertical="center"/>
      <protection locked="0"/>
    </xf>
    <xf numFmtId="3" fontId="27" fillId="35" borderId="32" xfId="63" applyNumberFormat="1" applyFont="1" applyFill="1" applyBorder="1" applyAlignment="1" applyProtection="1">
      <alignment horizontal="right" vertical="center"/>
      <protection locked="0"/>
    </xf>
    <xf numFmtId="3" fontId="27" fillId="35" borderId="30" xfId="63" applyNumberFormat="1" applyFont="1" applyFill="1" applyBorder="1" applyAlignment="1" applyProtection="1">
      <alignment horizontal="right" vertical="center"/>
      <protection locked="0"/>
    </xf>
    <xf numFmtId="3" fontId="27" fillId="35" borderId="20" xfId="63" applyNumberFormat="1" applyFont="1" applyFill="1" applyBorder="1" applyAlignment="1" applyProtection="1">
      <alignment horizontal="right" vertical="center"/>
      <protection locked="0"/>
    </xf>
    <xf numFmtId="3" fontId="42" fillId="35" borderId="19" xfId="63" applyNumberFormat="1" applyFont="1" applyFill="1" applyBorder="1" applyAlignment="1" applyProtection="1">
      <alignment vertical="center"/>
      <protection locked="0"/>
    </xf>
    <xf numFmtId="3" fontId="42" fillId="35" borderId="32" xfId="63" applyNumberFormat="1" applyFont="1" applyFill="1" applyBorder="1" applyAlignment="1" applyProtection="1">
      <alignment vertical="center"/>
      <protection locked="0"/>
    </xf>
    <xf numFmtId="3" fontId="42" fillId="35" borderId="30" xfId="63" applyNumberFormat="1" applyFont="1" applyFill="1" applyBorder="1" applyAlignment="1" applyProtection="1">
      <alignment vertical="center"/>
      <protection locked="0"/>
    </xf>
    <xf numFmtId="3" fontId="42" fillId="35" borderId="20" xfId="63" applyNumberFormat="1" applyFont="1" applyFill="1" applyBorder="1" applyAlignment="1" applyProtection="1">
      <alignment vertical="center"/>
      <protection locked="0"/>
    </xf>
    <xf numFmtId="0" fontId="8" fillId="0" borderId="35" xfId="58" applyFont="1" applyFill="1" applyBorder="1" applyAlignment="1" applyProtection="1">
      <alignment horizontal="center" vertical="center"/>
      <protection/>
    </xf>
    <xf numFmtId="3" fontId="42" fillId="0" borderId="19" xfId="63" applyNumberFormat="1" applyFont="1" applyFill="1" applyBorder="1" applyAlignment="1" applyProtection="1">
      <alignment vertical="center"/>
      <protection locked="0"/>
    </xf>
    <xf numFmtId="3" fontId="42" fillId="0" borderId="32" xfId="63" applyNumberFormat="1" applyFont="1" applyFill="1" applyBorder="1" applyAlignment="1" applyProtection="1">
      <alignment vertical="center"/>
      <protection locked="0"/>
    </xf>
    <xf numFmtId="3" fontId="42" fillId="0" borderId="30" xfId="63" applyNumberFormat="1" applyFont="1" applyFill="1" applyBorder="1" applyAlignment="1" applyProtection="1">
      <alignment vertical="center"/>
      <protection locked="0"/>
    </xf>
    <xf numFmtId="3" fontId="42" fillId="0" borderId="20" xfId="63" applyNumberFormat="1" applyFont="1" applyFill="1" applyBorder="1" applyAlignment="1" applyProtection="1">
      <alignment vertical="center"/>
      <protection locked="0"/>
    </xf>
    <xf numFmtId="0" fontId="8" fillId="0" borderId="35" xfId="58" applyFont="1" applyFill="1" applyBorder="1" applyAlignment="1" applyProtection="1">
      <alignment horizontal="left" vertical="center" indent="2"/>
      <protection/>
    </xf>
    <xf numFmtId="3" fontId="27" fillId="36" borderId="24" xfId="63" applyNumberFormat="1" applyFont="1" applyFill="1" applyBorder="1" applyAlignment="1" applyProtection="1">
      <alignment horizontal="left" vertical="center"/>
      <protection locked="0"/>
    </xf>
    <xf numFmtId="3" fontId="27" fillId="36" borderId="41" xfId="63" applyNumberFormat="1" applyFont="1" applyFill="1" applyBorder="1" applyAlignment="1" applyProtection="1">
      <alignment horizontal="left" vertical="center"/>
      <protection locked="0"/>
    </xf>
    <xf numFmtId="3" fontId="27" fillId="36" borderId="29" xfId="63" applyNumberFormat="1" applyFont="1" applyFill="1" applyBorder="1" applyAlignment="1" applyProtection="1">
      <alignment horizontal="left" vertical="center"/>
      <protection locked="0"/>
    </xf>
    <xf numFmtId="3" fontId="27" fillId="36" borderId="42" xfId="63" applyNumberFormat="1" applyFont="1" applyFill="1" applyBorder="1" applyAlignment="1" applyProtection="1">
      <alignment horizontal="left" vertical="center"/>
      <protection locked="0"/>
    </xf>
    <xf numFmtId="3" fontId="42" fillId="0" borderId="24" xfId="63" applyNumberFormat="1" applyFont="1" applyFill="1" applyBorder="1" applyAlignment="1" applyProtection="1">
      <alignment vertical="center"/>
      <protection locked="0"/>
    </xf>
    <xf numFmtId="3" fontId="42" fillId="0" borderId="41" xfId="63" applyNumberFormat="1" applyFont="1" applyFill="1" applyBorder="1" applyAlignment="1" applyProtection="1">
      <alignment vertical="center"/>
      <protection locked="0"/>
    </xf>
    <xf numFmtId="3" fontId="42" fillId="0" borderId="29" xfId="63" applyNumberFormat="1" applyFont="1" applyFill="1" applyBorder="1" applyAlignment="1" applyProtection="1">
      <alignment vertical="center"/>
      <protection locked="0"/>
    </xf>
    <xf numFmtId="3" fontId="42" fillId="0" borderId="42" xfId="63" applyNumberFormat="1" applyFont="1" applyFill="1" applyBorder="1" applyAlignment="1" applyProtection="1">
      <alignment vertical="center"/>
      <protection locked="0"/>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8" fillId="0" borderId="35" xfId="58" applyNumberFormat="1" applyFont="1" applyFill="1" applyBorder="1" applyAlignment="1" applyProtection="1">
      <alignment horizontal="left" vertical="center" indent="1"/>
      <protection/>
    </xf>
    <xf numFmtId="3" fontId="27" fillId="35" borderId="24" xfId="63" applyNumberFormat="1" applyFont="1" applyFill="1" applyBorder="1" applyAlignment="1" applyProtection="1">
      <alignment horizontal="right" vertical="center"/>
      <protection locked="0"/>
    </xf>
    <xf numFmtId="0" fontId="8" fillId="0" borderId="35" xfId="58" applyFont="1" applyFill="1" applyBorder="1" applyAlignment="1" applyProtection="1">
      <alignment horizontal="left" vertical="center" indent="3"/>
      <protection/>
    </xf>
    <xf numFmtId="0" fontId="8" fillId="0" borderId="19" xfId="58" applyFont="1" applyFill="1" applyBorder="1" applyAlignment="1" applyProtection="1">
      <alignment horizontal="left" vertical="center" indent="3"/>
      <protection/>
    </xf>
    <xf numFmtId="3" fontId="27" fillId="0" borderId="24" xfId="63" applyNumberFormat="1" applyFont="1" applyFill="1" applyBorder="1" applyAlignment="1" applyProtection="1">
      <alignment horizontal="left" vertical="center"/>
      <protection locked="0"/>
    </xf>
    <xf numFmtId="3" fontId="27" fillId="0" borderId="41" xfId="63" applyNumberFormat="1" applyFont="1" applyFill="1" applyBorder="1" applyAlignment="1" applyProtection="1">
      <alignment horizontal="left" vertical="center"/>
      <protection locked="0"/>
    </xf>
    <xf numFmtId="3" fontId="27" fillId="0" borderId="29" xfId="63" applyNumberFormat="1" applyFont="1" applyFill="1" applyBorder="1" applyAlignment="1" applyProtection="1">
      <alignment horizontal="left" vertical="center"/>
      <protection locked="0"/>
    </xf>
    <xf numFmtId="3" fontId="27" fillId="0" borderId="42" xfId="63" applyNumberFormat="1" applyFont="1" applyFill="1" applyBorder="1" applyAlignment="1" applyProtection="1">
      <alignment horizontal="left" vertical="center"/>
      <protection locked="0"/>
    </xf>
    <xf numFmtId="0" fontId="6" fillId="0" borderId="14" xfId="63" applyFont="1" applyFill="1" applyBorder="1" applyAlignment="1" applyProtection="1">
      <alignment horizontal="left" vertical="center"/>
      <protection/>
    </xf>
    <xf numFmtId="0" fontId="6" fillId="35" borderId="13" xfId="63" applyFont="1" applyFill="1" applyBorder="1" applyAlignment="1" applyProtection="1">
      <alignment horizontal="left" vertical="center"/>
      <protection/>
    </xf>
    <xf numFmtId="0" fontId="6" fillId="35" borderId="27" xfId="58" applyFont="1" applyFill="1" applyBorder="1" applyAlignment="1" applyProtection="1">
      <alignment horizontal="left" vertical="center"/>
      <protection/>
    </xf>
    <xf numFmtId="0" fontId="6" fillId="35" borderId="10" xfId="58" applyFont="1" applyFill="1" applyBorder="1" applyAlignment="1" applyProtection="1">
      <alignment vertical="center"/>
      <protection/>
    </xf>
    <xf numFmtId="0" fontId="6" fillId="0" borderId="19" xfId="58" applyFont="1" applyFill="1" applyBorder="1" applyAlignment="1" applyProtection="1">
      <alignment horizontal="left" vertical="center"/>
      <protection/>
    </xf>
    <xf numFmtId="0" fontId="8" fillId="0" borderId="19" xfId="58" applyNumberFormat="1" applyFont="1" applyFill="1" applyBorder="1" applyAlignment="1" applyProtection="1">
      <alignment horizontal="center" vertical="center"/>
      <protection/>
    </xf>
    <xf numFmtId="0" fontId="6" fillId="35" borderId="11" xfId="58" applyFont="1" applyFill="1" applyBorder="1" applyAlignment="1" applyProtection="1">
      <alignment horizontal="left" vertical="center"/>
      <protection/>
    </xf>
    <xf numFmtId="0" fontId="6" fillId="0" borderId="40" xfId="63" applyFont="1" applyFill="1" applyBorder="1" applyAlignment="1" applyProtection="1">
      <alignment horizontal="left" vertical="center"/>
      <protection/>
    </xf>
    <xf numFmtId="0" fontId="8" fillId="0" borderId="26" xfId="58" applyFont="1" applyFill="1" applyBorder="1" applyAlignment="1" applyProtection="1">
      <alignment horizontal="center" vertical="center"/>
      <protection/>
    </xf>
    <xf numFmtId="3" fontId="27" fillId="0" borderId="21" xfId="63" applyNumberFormat="1" applyFont="1" applyFill="1" applyBorder="1" applyAlignment="1" applyProtection="1">
      <alignment horizontal="right" vertical="center"/>
      <protection locked="0"/>
    </xf>
    <xf numFmtId="3" fontId="27" fillId="0" borderId="43" xfId="63" applyNumberFormat="1" applyFont="1" applyFill="1" applyBorder="1" applyAlignment="1" applyProtection="1">
      <alignment horizontal="right" vertical="center"/>
      <protection locked="0"/>
    </xf>
    <xf numFmtId="3" fontId="27" fillId="0" borderId="22" xfId="63" applyNumberFormat="1" applyFont="1" applyFill="1" applyBorder="1" applyAlignment="1" applyProtection="1">
      <alignment horizontal="right" vertical="center"/>
      <protection locked="0"/>
    </xf>
    <xf numFmtId="3" fontId="42" fillId="0" borderId="21" xfId="63" applyNumberFormat="1" applyFont="1" applyFill="1" applyBorder="1" applyAlignment="1" applyProtection="1">
      <alignment vertical="center"/>
      <protection locked="0"/>
    </xf>
    <xf numFmtId="3" fontId="42" fillId="0" borderId="43" xfId="63" applyNumberFormat="1" applyFont="1" applyFill="1" applyBorder="1" applyAlignment="1" applyProtection="1">
      <alignment vertical="center"/>
      <protection locked="0"/>
    </xf>
    <xf numFmtId="3" fontId="42" fillId="0" borderId="22" xfId="63" applyNumberFormat="1" applyFont="1" applyFill="1" applyBorder="1" applyAlignment="1" applyProtection="1">
      <alignment vertical="center"/>
      <protection locked="0"/>
    </xf>
    <xf numFmtId="0" fontId="8" fillId="36" borderId="0" xfId="58" applyFont="1" applyFill="1" applyAlignment="1" applyProtection="1">
      <alignment horizontal="left"/>
      <protection/>
    </xf>
    <xf numFmtId="0" fontId="8" fillId="36" borderId="0" xfId="63" applyFont="1" applyFill="1" applyBorder="1" applyProtection="1">
      <alignment/>
      <protection/>
    </xf>
    <xf numFmtId="0" fontId="8" fillId="36" borderId="0" xfId="63" applyFont="1" applyFill="1" applyProtection="1">
      <alignment/>
      <protection locked="0"/>
    </xf>
    <xf numFmtId="0" fontId="3" fillId="0" borderId="30" xfId="0" applyFont="1" applyBorder="1" applyAlignment="1" applyProtection="1">
      <alignment horizontal="center"/>
      <protection/>
    </xf>
    <xf numFmtId="0" fontId="4" fillId="0" borderId="10" xfId="0" applyFont="1" applyFill="1" applyBorder="1" applyAlignment="1" applyProtection="1">
      <alignment/>
      <protection/>
    </xf>
    <xf numFmtId="0" fontId="3" fillId="34" borderId="10" xfId="0" applyFont="1" applyFill="1" applyBorder="1" applyAlignment="1" applyProtection="1">
      <alignment/>
      <protection/>
    </xf>
    <xf numFmtId="0" fontId="0" fillId="0" borderId="10" xfId="0" applyBorder="1" applyAlignment="1">
      <alignment/>
    </xf>
    <xf numFmtId="0" fontId="0" fillId="0" borderId="30" xfId="0" applyBorder="1" applyAlignment="1">
      <alignment/>
    </xf>
    <xf numFmtId="0" fontId="3" fillId="0" borderId="68" xfId="0" applyFont="1" applyBorder="1" applyAlignment="1" applyProtection="1">
      <alignment horizontal="center" vertical="center"/>
      <protection/>
    </xf>
    <xf numFmtId="0" fontId="20" fillId="0" borderId="84"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33" borderId="38" xfId="0" applyFont="1" applyFill="1" applyBorder="1" applyAlignment="1" applyProtection="1">
      <alignment horizontal="left" vertical="center"/>
      <protection/>
    </xf>
    <xf numFmtId="0" fontId="4" fillId="33" borderId="33" xfId="0" applyFont="1" applyFill="1" applyBorder="1" applyAlignment="1" applyProtection="1">
      <alignment/>
      <protection/>
    </xf>
    <xf numFmtId="0" fontId="3" fillId="0" borderId="13" xfId="0" applyFont="1" applyBorder="1" applyAlignment="1" applyProtection="1">
      <alignment horizontal="left" vertical="center"/>
      <protection/>
    </xf>
    <xf numFmtId="1" fontId="4" fillId="34" borderId="16" xfId="0" applyNumberFormat="1" applyFont="1" applyFill="1" applyBorder="1" applyAlignment="1" applyProtection="1">
      <alignment horizontal="right" vertical="center"/>
      <protection/>
    </xf>
    <xf numFmtId="0" fontId="3" fillId="0" borderId="14" xfId="0" applyFont="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1" fontId="4" fillId="33" borderId="33" xfId="0" applyNumberFormat="1" applyFont="1" applyFill="1" applyBorder="1" applyAlignment="1" applyProtection="1">
      <alignment horizontal="right" vertical="center"/>
      <protection/>
    </xf>
    <xf numFmtId="0" fontId="3" fillId="0" borderId="40" xfId="0" applyFont="1" applyBorder="1" applyAlignment="1" applyProtection="1">
      <alignment horizontal="left" vertical="center"/>
      <protection/>
    </xf>
    <xf numFmtId="0" fontId="4" fillId="0" borderId="85" xfId="0" applyFont="1" applyFill="1" applyBorder="1" applyAlignment="1" applyProtection="1">
      <alignment vertical="center"/>
      <protection/>
    </xf>
    <xf numFmtId="0" fontId="14" fillId="0" borderId="11" xfId="0" applyFont="1" applyFill="1" applyBorder="1" applyAlignment="1" applyProtection="1" quotePrefix="1">
      <alignment horizontal="left" vertical="center" indent="1"/>
      <protection/>
    </xf>
    <xf numFmtId="0" fontId="14" fillId="0" borderId="14" xfId="0" applyFont="1" applyFill="1" applyBorder="1" applyAlignment="1" applyProtection="1">
      <alignment horizontal="left" vertical="center"/>
      <protection/>
    </xf>
    <xf numFmtId="0" fontId="6" fillId="0" borderId="27" xfId="58" applyFont="1" applyFill="1" applyBorder="1" applyAlignment="1" applyProtection="1">
      <alignment horizontal="left" vertical="center"/>
      <protection/>
    </xf>
    <xf numFmtId="0" fontId="3" fillId="0" borderId="11" xfId="0" applyFont="1" applyFill="1" applyBorder="1" applyAlignment="1" applyProtection="1" quotePrefix="1">
      <alignment horizontal="left" vertical="center" indent="1"/>
      <protection/>
    </xf>
    <xf numFmtId="0" fontId="14" fillId="0" borderId="29" xfId="0" applyFont="1" applyFill="1" applyBorder="1" applyAlignment="1" applyProtection="1">
      <alignment horizontal="left" vertical="top" wrapText="1"/>
      <protection/>
    </xf>
    <xf numFmtId="0" fontId="8" fillId="0" borderId="35" xfId="58" applyFont="1" applyFill="1" applyBorder="1" applyAlignment="1" applyProtection="1">
      <alignment horizontal="left" vertical="center" indent="2"/>
      <protection/>
    </xf>
    <xf numFmtId="0" fontId="8" fillId="0" borderId="24" xfId="58" applyFont="1" applyFill="1" applyBorder="1" applyAlignment="1" applyProtection="1">
      <alignment horizontal="left" vertical="center" indent="2"/>
      <protection/>
    </xf>
    <xf numFmtId="0" fontId="8" fillId="0" borderId="35" xfId="58" applyFont="1" applyFill="1" applyBorder="1" applyAlignment="1" applyProtection="1">
      <alignment horizontal="left" vertical="center" indent="1"/>
      <protection/>
    </xf>
    <xf numFmtId="0" fontId="8" fillId="0" borderId="19" xfId="58" applyFont="1" applyFill="1" applyBorder="1" applyAlignment="1" applyProtection="1">
      <alignment horizontal="left" vertical="center" indent="2"/>
      <protection/>
    </xf>
    <xf numFmtId="0" fontId="8" fillId="0" borderId="35" xfId="58" applyNumberFormat="1" applyFont="1" applyFill="1" applyBorder="1" applyAlignment="1" applyProtection="1">
      <alignment horizontal="left" vertical="center" indent="1"/>
      <protection/>
    </xf>
    <xf numFmtId="0" fontId="8" fillId="0" borderId="35" xfId="58" applyNumberFormat="1" applyFont="1" applyFill="1" applyBorder="1" applyAlignment="1" applyProtection="1">
      <alignment horizontal="left" vertical="center" indent="2"/>
      <protection/>
    </xf>
    <xf numFmtId="0" fontId="8" fillId="0" borderId="26" xfId="58" applyFont="1" applyFill="1" applyBorder="1" applyAlignment="1" applyProtection="1">
      <alignment horizontal="left" vertical="center" indent="2"/>
      <protection/>
    </xf>
    <xf numFmtId="0" fontId="8" fillId="0" borderId="27" xfId="58" applyFont="1" applyFill="1" applyBorder="1" applyAlignment="1" applyProtection="1">
      <alignment horizontal="center" vertical="center"/>
      <protection/>
    </xf>
    <xf numFmtId="0" fontId="8" fillId="0" borderId="11" xfId="58"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3" fillId="0" borderId="12" xfId="0" applyFont="1" applyBorder="1" applyAlignment="1" applyProtection="1">
      <alignment horizontal="center"/>
      <protection/>
    </xf>
    <xf numFmtId="0" fontId="8" fillId="0" borderId="11" xfId="58" applyFont="1" applyFill="1" applyBorder="1" applyAlignment="1" applyProtection="1">
      <alignment horizontal="left" vertical="center" indent="2"/>
      <protection/>
    </xf>
    <xf numFmtId="0" fontId="3" fillId="0" borderId="11" xfId="0" applyFont="1" applyBorder="1" applyAlignment="1" applyProtection="1">
      <alignment horizontal="left" vertical="center" indent="1"/>
      <protection/>
    </xf>
    <xf numFmtId="0" fontId="3" fillId="0" borderId="11" xfId="0" applyFont="1" applyBorder="1" applyAlignment="1" applyProtection="1">
      <alignment horizontal="left" vertical="center"/>
      <protection/>
    </xf>
    <xf numFmtId="0" fontId="3" fillId="0" borderId="27" xfId="0" applyFont="1" applyBorder="1" applyAlignment="1" applyProtection="1">
      <alignment horizontal="left" vertical="center" indent="1"/>
      <protection/>
    </xf>
    <xf numFmtId="0" fontId="3" fillId="0" borderId="11" xfId="0" applyFont="1" applyBorder="1" applyAlignment="1" applyProtection="1">
      <alignment horizontal="left" vertical="center" indent="2"/>
      <protection/>
    </xf>
    <xf numFmtId="0" fontId="3" fillId="0" borderId="11" xfId="0" applyFont="1" applyBorder="1" applyAlignment="1" applyProtection="1">
      <alignment horizontal="left" vertical="center" indent="3"/>
      <protection/>
    </xf>
    <xf numFmtId="0" fontId="3" fillId="0" borderId="19" xfId="0" applyFont="1" applyBorder="1" applyAlignment="1" applyProtection="1">
      <alignment horizontal="left" vertical="center" indent="3"/>
      <protection/>
    </xf>
    <xf numFmtId="0" fontId="3" fillId="0" borderId="34" xfId="0" applyFont="1" applyFill="1" applyBorder="1" applyAlignment="1" applyProtection="1">
      <alignment horizontal="left" vertical="center"/>
      <protection/>
    </xf>
    <xf numFmtId="0" fontId="3" fillId="0" borderId="27" xfId="0" applyFont="1" applyBorder="1" applyAlignment="1" applyProtection="1">
      <alignment horizontal="left" vertical="center"/>
      <protection/>
    </xf>
    <xf numFmtId="0" fontId="3" fillId="0" borderId="35" xfId="0" applyFont="1" applyBorder="1" applyAlignment="1" applyProtection="1">
      <alignment horizontal="left" vertical="center" indent="2"/>
      <protection/>
    </xf>
    <xf numFmtId="0" fontId="3" fillId="0" borderId="35" xfId="0" applyFont="1" applyBorder="1" applyAlignment="1" applyProtection="1">
      <alignment horizontal="left" vertical="center" indent="1"/>
      <protection/>
    </xf>
    <xf numFmtId="0" fontId="3" fillId="0" borderId="19" xfId="0" applyFont="1" applyBorder="1" applyAlignment="1" applyProtection="1">
      <alignment horizontal="left" vertical="center" indent="1"/>
      <protection/>
    </xf>
    <xf numFmtId="0" fontId="3" fillId="0" borderId="24" xfId="0" applyFont="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indent="1"/>
      <protection/>
    </xf>
    <xf numFmtId="0" fontId="3" fillId="0" borderId="11" xfId="0" applyFont="1" applyFill="1" applyBorder="1" applyAlignment="1" applyProtection="1">
      <alignment horizontal="left" vertical="center" indent="2"/>
      <protection/>
    </xf>
    <xf numFmtId="0" fontId="3" fillId="0" borderId="26" xfId="0" applyFont="1" applyFill="1" applyBorder="1" applyAlignment="1" applyProtection="1">
      <alignment horizontal="left" vertical="center" indent="1"/>
      <protection/>
    </xf>
    <xf numFmtId="0" fontId="3" fillId="33" borderId="24" xfId="0" applyFont="1" applyFill="1" applyBorder="1" applyAlignment="1" applyProtection="1">
      <alignment vertical="center"/>
      <protection/>
    </xf>
    <xf numFmtId="0" fontId="3" fillId="33" borderId="47" xfId="0" applyFont="1" applyFill="1" applyBorder="1" applyAlignment="1" applyProtection="1">
      <alignment vertical="center"/>
      <protection/>
    </xf>
    <xf numFmtId="3" fontId="13" fillId="35" borderId="11" xfId="0" applyNumberFormat="1" applyFont="1" applyFill="1" applyBorder="1" applyAlignment="1" applyProtection="1">
      <alignment horizontal="right" vertical="center"/>
      <protection locked="0"/>
    </xf>
    <xf numFmtId="0" fontId="14" fillId="0" borderId="24" xfId="0" applyFont="1" applyBorder="1" applyAlignment="1" applyProtection="1">
      <alignment horizontal="left" vertical="center" indent="1"/>
      <protection/>
    </xf>
    <xf numFmtId="3" fontId="13" fillId="0" borderId="47" xfId="0" applyNumberFormat="1" applyFont="1" applyFill="1" applyBorder="1" applyAlignment="1" applyProtection="1">
      <alignment horizontal="right" vertical="center"/>
      <protection locked="0"/>
    </xf>
    <xf numFmtId="0" fontId="14" fillId="0" borderId="19" xfId="0" applyFont="1" applyBorder="1" applyAlignment="1" applyProtection="1" quotePrefix="1">
      <alignment horizontal="left" vertical="center" indent="2"/>
      <protection/>
    </xf>
    <xf numFmtId="0" fontId="14" fillId="0" borderId="24" xfId="0" applyFont="1" applyFill="1" applyBorder="1" applyAlignment="1" applyProtection="1">
      <alignment horizontal="left" vertical="center" indent="1"/>
      <protection/>
    </xf>
    <xf numFmtId="0" fontId="13" fillId="0" borderId="47" xfId="0" applyFont="1" applyFill="1" applyBorder="1" applyAlignment="1" applyProtection="1">
      <alignment horizontal="center" vertical="center"/>
      <protection/>
    </xf>
    <xf numFmtId="3" fontId="3" fillId="0" borderId="22" xfId="0" applyNumberFormat="1" applyFont="1" applyFill="1" applyBorder="1" applyAlignment="1" applyProtection="1">
      <alignment horizontal="right" vertical="center" wrapText="1"/>
      <protection locked="0"/>
    </xf>
    <xf numFmtId="0" fontId="14" fillId="0" borderId="11" xfId="0" applyFont="1" applyFill="1" applyBorder="1" applyAlignment="1" applyProtection="1" quotePrefix="1">
      <alignment horizontal="left" vertical="center" indent="1"/>
      <protection/>
    </xf>
    <xf numFmtId="0" fontId="14" fillId="0" borderId="24" xfId="0" applyFont="1" applyFill="1" applyBorder="1" applyAlignment="1" applyProtection="1">
      <alignment vertical="center"/>
      <protection/>
    </xf>
    <xf numFmtId="0" fontId="14" fillId="0" borderId="20" xfId="0" applyFont="1" applyFill="1" applyBorder="1" applyAlignment="1" quotePrefix="1">
      <alignment horizontal="left" vertical="top" wrapText="1"/>
    </xf>
    <xf numFmtId="0" fontId="14" fillId="0" borderId="16" xfId="0" applyFont="1" applyBorder="1" applyAlignment="1">
      <alignment horizontal="left" vertical="top" wrapText="1"/>
    </xf>
    <xf numFmtId="0" fontId="14" fillId="0" borderId="42" xfId="0" applyFont="1" applyBorder="1" applyAlignment="1">
      <alignment horizontal="left" vertical="top" wrapText="1"/>
    </xf>
    <xf numFmtId="0" fontId="14" fillId="0" borderId="46" xfId="0" applyFont="1" applyBorder="1" applyAlignment="1">
      <alignment horizontal="left" vertical="top" wrapText="1"/>
    </xf>
    <xf numFmtId="0" fontId="14" fillId="0" borderId="42" xfId="0" applyFont="1" applyFill="1" applyBorder="1" applyAlignment="1">
      <alignment horizontal="left" vertical="top" wrapText="1"/>
    </xf>
    <xf numFmtId="0" fontId="14" fillId="0" borderId="10" xfId="0" applyFont="1" applyFill="1" applyBorder="1" applyAlignment="1" applyProtection="1">
      <alignment horizontal="left" vertical="top" wrapText="1"/>
      <protection/>
    </xf>
    <xf numFmtId="0" fontId="14" fillId="0" borderId="83" xfId="0" applyFont="1" applyFill="1" applyBorder="1" applyAlignment="1" applyProtection="1">
      <alignment vertical="center"/>
      <protection/>
    </xf>
    <xf numFmtId="0" fontId="6" fillId="0" borderId="30" xfId="63" applyFont="1" applyFill="1" applyBorder="1" applyAlignment="1" applyProtection="1">
      <alignment horizontal="center" vertical="center"/>
      <protection/>
    </xf>
    <xf numFmtId="0" fontId="6" fillId="0" borderId="26" xfId="58" applyFont="1" applyFill="1" applyBorder="1" applyAlignment="1" applyProtection="1">
      <alignment horizontal="left" vertical="center"/>
      <protection/>
    </xf>
    <xf numFmtId="0" fontId="6" fillId="0" borderId="11" xfId="58" applyFont="1" applyFill="1" applyBorder="1" applyAlignment="1" applyProtection="1">
      <alignment horizontal="left" vertical="center"/>
      <protection/>
    </xf>
    <xf numFmtId="0" fontId="4" fillId="0" borderId="10" xfId="59" applyFont="1" applyFill="1" applyBorder="1" applyAlignment="1" applyProtection="1">
      <alignment vertical="center"/>
      <protection locked="0"/>
    </xf>
    <xf numFmtId="0" fontId="4" fillId="0" borderId="19" xfId="59" applyFont="1" applyFill="1" applyBorder="1" applyAlignment="1" applyProtection="1">
      <alignment vertical="center"/>
      <protection locked="0"/>
    </xf>
    <xf numFmtId="0" fontId="4" fillId="0" borderId="11" xfId="59" applyFont="1" applyFill="1" applyBorder="1" applyAlignment="1" applyProtection="1">
      <alignment horizontal="left" vertical="center"/>
      <protection locked="0"/>
    </xf>
    <xf numFmtId="0" fontId="4" fillId="0" borderId="19" xfId="59" applyFont="1" applyFill="1" applyBorder="1" applyAlignment="1" applyProtection="1">
      <alignment horizontal="left" vertical="center"/>
      <protection locked="0"/>
    </xf>
    <xf numFmtId="0" fontId="3" fillId="0" borderId="11" xfId="59" applyFont="1" applyFill="1" applyBorder="1" applyAlignment="1" applyProtection="1">
      <alignment horizontal="left" vertical="center"/>
      <protection locked="0"/>
    </xf>
    <xf numFmtId="0" fontId="3" fillId="0" borderId="26" xfId="59" applyFont="1" applyFill="1" applyBorder="1" applyAlignment="1" applyProtection="1">
      <alignment horizontal="left" vertical="center"/>
      <protection locked="0"/>
    </xf>
    <xf numFmtId="3" fontId="3" fillId="35" borderId="19" xfId="0" applyNumberFormat="1" applyFont="1" applyFill="1" applyBorder="1" applyAlignment="1" applyProtection="1">
      <alignment vertical="center"/>
      <protection/>
    </xf>
    <xf numFmtId="0" fontId="4" fillId="35" borderId="24" xfId="0" applyFont="1" applyFill="1" applyBorder="1" applyAlignment="1" applyProtection="1">
      <alignment vertical="center"/>
      <protection/>
    </xf>
    <xf numFmtId="0" fontId="4" fillId="35" borderId="25" xfId="0" applyFont="1" applyFill="1" applyBorder="1" applyAlignment="1" applyProtection="1">
      <alignment vertical="center"/>
      <protection/>
    </xf>
    <xf numFmtId="0" fontId="20" fillId="0" borderId="30" xfId="0" applyFont="1" applyFill="1" applyBorder="1" applyAlignment="1" applyProtection="1">
      <alignment horizontal="center" vertical="center"/>
      <protection/>
    </xf>
    <xf numFmtId="0" fontId="3" fillId="0" borderId="14" xfId="60" applyFont="1" applyFill="1" applyBorder="1" applyAlignment="1" applyProtection="1">
      <alignment horizontal="center" vertical="center"/>
      <protection/>
    </xf>
    <xf numFmtId="0" fontId="8" fillId="0" borderId="13" xfId="60" applyFont="1" applyFill="1" applyBorder="1" applyAlignment="1" applyProtection="1">
      <alignment horizontal="center" vertical="center"/>
      <protection/>
    </xf>
    <xf numFmtId="49" fontId="3" fillId="35" borderId="38" xfId="0" applyNumberFormat="1" applyFont="1" applyFill="1" applyBorder="1" applyAlignment="1" applyProtection="1">
      <alignment vertical="center"/>
      <protection/>
    </xf>
    <xf numFmtId="0" fontId="4" fillId="0" borderId="49"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60" fillId="35" borderId="11" xfId="59" applyFont="1" applyFill="1" applyBorder="1" applyAlignment="1" applyProtection="1">
      <alignment horizontal="left" vertical="center"/>
      <protection/>
    </xf>
    <xf numFmtId="0" fontId="60" fillId="35" borderId="10" xfId="59" applyFont="1" applyFill="1" applyBorder="1" applyAlignment="1" applyProtection="1">
      <alignment vertical="center" wrapText="1"/>
      <protection/>
    </xf>
    <xf numFmtId="49" fontId="6" fillId="35" borderId="27" xfId="58" applyNumberFormat="1" applyFont="1" applyFill="1" applyBorder="1" applyAlignment="1" applyProtection="1">
      <alignment horizontal="left" vertical="center"/>
      <protection/>
    </xf>
    <xf numFmtId="0" fontId="116" fillId="0" borderId="27" xfId="58" applyFont="1" applyFill="1" applyBorder="1" applyAlignment="1" applyProtection="1">
      <alignment horizontal="left" vertical="center"/>
      <protection/>
    </xf>
    <xf numFmtId="0" fontId="116" fillId="0" borderId="11" xfId="58" applyFont="1" applyFill="1" applyBorder="1" applyAlignment="1" applyProtection="1">
      <alignment horizontal="left" vertical="center"/>
      <protection/>
    </xf>
    <xf numFmtId="0" fontId="116" fillId="0" borderId="19" xfId="58" applyFont="1" applyFill="1" applyBorder="1" applyAlignment="1" applyProtection="1">
      <alignment horizontal="left" vertical="center"/>
      <protection/>
    </xf>
    <xf numFmtId="0" fontId="6" fillId="35" borderId="24" xfId="58" applyFont="1" applyFill="1" applyBorder="1" applyAlignment="1" applyProtection="1">
      <alignment horizontal="left" vertical="center" wrapText="1"/>
      <protection/>
    </xf>
    <xf numFmtId="49" fontId="6" fillId="35" borderId="19" xfId="58" applyNumberFormat="1" applyFont="1" applyFill="1" applyBorder="1" applyAlignment="1" applyProtection="1">
      <alignment horizontal="left" vertical="center"/>
      <protection/>
    </xf>
    <xf numFmtId="0" fontId="116" fillId="0" borderId="24" xfId="58" applyFont="1" applyFill="1" applyBorder="1" applyAlignment="1" applyProtection="1">
      <alignment horizontal="left" vertical="center"/>
      <protection/>
    </xf>
    <xf numFmtId="0" fontId="116" fillId="0" borderId="21" xfId="58" applyFont="1" applyFill="1" applyBorder="1" applyAlignment="1" applyProtection="1">
      <alignment horizontal="left" vertical="center"/>
      <protection/>
    </xf>
    <xf numFmtId="0" fontId="6" fillId="35" borderId="27" xfId="58" applyFont="1" applyFill="1" applyBorder="1" applyAlignment="1" applyProtection="1">
      <alignment horizontal="left" vertical="center" wrapText="1"/>
      <protection/>
    </xf>
    <xf numFmtId="0" fontId="117" fillId="0" borderId="10" xfId="0" applyFont="1" applyFill="1" applyBorder="1" applyAlignment="1" applyProtection="1">
      <alignment horizontal="left" vertical="top" wrapText="1"/>
      <protection/>
    </xf>
    <xf numFmtId="0" fontId="117" fillId="0" borderId="29" xfId="0" applyFont="1" applyFill="1" applyBorder="1" applyAlignment="1" applyProtection="1">
      <alignment horizontal="left" vertical="top" wrapText="1"/>
      <protection/>
    </xf>
    <xf numFmtId="0" fontId="117" fillId="0" borderId="30" xfId="0" applyFont="1" applyFill="1" applyBorder="1" applyAlignment="1" applyProtection="1">
      <alignment horizontal="left" vertical="top" wrapText="1"/>
      <protection/>
    </xf>
    <xf numFmtId="0" fontId="117" fillId="0" borderId="24" xfId="0" applyFont="1" applyFill="1" applyBorder="1" applyAlignment="1" applyProtection="1">
      <alignment vertical="top" wrapText="1"/>
      <protection/>
    </xf>
    <xf numFmtId="0" fontId="14" fillId="0" borderId="29" xfId="0" applyFont="1" applyFill="1" applyBorder="1" applyAlignment="1">
      <alignment vertical="top" wrapText="1"/>
    </xf>
    <xf numFmtId="0" fontId="14" fillId="0" borderId="24" xfId="0" applyFont="1" applyFill="1" applyBorder="1" applyAlignment="1">
      <alignment vertical="top" wrapText="1"/>
    </xf>
    <xf numFmtId="0" fontId="14" fillId="0" borderId="34" xfId="0" applyFont="1" applyFill="1" applyBorder="1" applyAlignment="1">
      <alignment vertical="top" wrapText="1"/>
    </xf>
    <xf numFmtId="49" fontId="14" fillId="0" borderId="29" xfId="0" applyNumberFormat="1" applyFont="1" applyFill="1" applyBorder="1" applyAlignment="1">
      <alignment horizontal="left" vertical="top" wrapText="1"/>
    </xf>
    <xf numFmtId="0" fontId="14" fillId="0" borderId="30" xfId="0" applyFont="1" applyFill="1" applyBorder="1" applyAlignment="1">
      <alignment horizontal="left" vertical="top" wrapText="1"/>
    </xf>
    <xf numFmtId="0" fontId="14" fillId="0" borderId="29" xfId="0" applyFont="1" applyFill="1" applyBorder="1" applyAlignment="1">
      <alignment vertical="top" wrapText="1"/>
    </xf>
    <xf numFmtId="0" fontId="14" fillId="0" borderId="24" xfId="0" applyFont="1" applyFill="1" applyBorder="1" applyAlignment="1">
      <alignment vertical="top" wrapText="1"/>
    </xf>
    <xf numFmtId="0" fontId="14" fillId="0" borderId="30" xfId="0" applyFont="1" applyFill="1" applyBorder="1" applyAlignment="1">
      <alignment vertical="top" wrapText="1"/>
    </xf>
    <xf numFmtId="0" fontId="14" fillId="0" borderId="10" xfId="0" applyFont="1" applyFill="1" applyBorder="1" applyAlignment="1">
      <alignment vertical="top" wrapText="1"/>
    </xf>
    <xf numFmtId="49" fontId="14" fillId="0" borderId="29" xfId="0" applyNumberFormat="1" applyFont="1" applyFill="1" applyBorder="1" applyAlignment="1" applyProtection="1">
      <alignment horizontal="left" vertical="top" wrapText="1"/>
      <protection/>
    </xf>
    <xf numFmtId="0" fontId="117" fillId="0" borderId="29" xfId="0" applyFont="1" applyFill="1" applyBorder="1" applyAlignment="1">
      <alignment horizontal="left" vertical="top" wrapText="1"/>
    </xf>
    <xf numFmtId="0" fontId="14" fillId="0" borderId="29" xfId="0" applyFont="1" applyFill="1" applyBorder="1" applyAlignment="1" applyProtection="1" quotePrefix="1">
      <alignment horizontal="left" vertical="top" wrapText="1"/>
      <protection/>
    </xf>
    <xf numFmtId="49" fontId="14" fillId="0" borderId="30" xfId="0" applyNumberFormat="1" applyFont="1" applyFill="1" applyBorder="1" applyAlignment="1" applyProtection="1">
      <alignment horizontal="left" vertical="top" wrapText="1"/>
      <protection/>
    </xf>
    <xf numFmtId="0" fontId="117" fillId="0" borderId="34" xfId="0" applyFont="1" applyFill="1" applyBorder="1" applyAlignment="1" applyProtection="1">
      <alignment horizontal="left" vertical="top" wrapText="1"/>
      <protection/>
    </xf>
    <xf numFmtId="0" fontId="117" fillId="0" borderId="24" xfId="0" applyFont="1" applyFill="1" applyBorder="1" applyAlignment="1" applyProtection="1">
      <alignment horizontal="left" vertical="top" wrapText="1"/>
      <protection/>
    </xf>
    <xf numFmtId="0" fontId="14" fillId="0" borderId="34" xfId="0" applyFont="1" applyFill="1" applyBorder="1" applyAlignment="1" applyProtection="1">
      <alignment horizontal="left" vertical="top" wrapText="1"/>
      <protection/>
    </xf>
    <xf numFmtId="49" fontId="14" fillId="0" borderId="10" xfId="0" applyNumberFormat="1" applyFont="1" applyFill="1" applyBorder="1" applyAlignment="1" applyProtection="1">
      <alignment vertical="top" wrapText="1"/>
      <protection/>
    </xf>
    <xf numFmtId="49" fontId="14" fillId="0" borderId="24" xfId="0" applyNumberFormat="1" applyFont="1" applyFill="1" applyBorder="1" applyAlignment="1" applyProtection="1">
      <alignment vertical="top" wrapText="1"/>
      <protection/>
    </xf>
    <xf numFmtId="0" fontId="14" fillId="0" borderId="43" xfId="0" applyFont="1" applyFill="1" applyBorder="1" applyAlignment="1" applyProtection="1">
      <alignment horizontal="left" vertical="top" wrapText="1"/>
      <protection/>
    </xf>
    <xf numFmtId="0" fontId="117" fillId="0" borderId="20" xfId="0" applyFont="1" applyFill="1" applyBorder="1" applyAlignment="1" quotePrefix="1">
      <alignment horizontal="left" vertical="top" wrapText="1"/>
    </xf>
    <xf numFmtId="0" fontId="117" fillId="0" borderId="16" xfId="0" applyFont="1" applyBorder="1" applyAlignment="1">
      <alignment horizontal="left" vertical="top" wrapText="1"/>
    </xf>
    <xf numFmtId="0" fontId="117" fillId="0" borderId="42" xfId="0" applyFont="1" applyBorder="1" applyAlignment="1">
      <alignment horizontal="left" vertical="top" wrapText="1"/>
    </xf>
    <xf numFmtId="0" fontId="117" fillId="0" borderId="46" xfId="0" applyFont="1" applyBorder="1" applyAlignment="1">
      <alignment horizontal="left" vertical="top" wrapText="1"/>
    </xf>
    <xf numFmtId="0" fontId="14" fillId="0" borderId="22" xfId="0" applyFont="1" applyBorder="1" applyAlignment="1">
      <alignment horizontal="left" vertical="top" wrapText="1"/>
    </xf>
    <xf numFmtId="0" fontId="118" fillId="0" borderId="0" xfId="0" applyFont="1" applyFill="1" applyAlignment="1">
      <alignment horizontal="left"/>
    </xf>
    <xf numFmtId="0" fontId="116" fillId="0" borderId="0" xfId="0" applyFont="1" applyFill="1" applyBorder="1" applyAlignment="1">
      <alignment/>
    </xf>
    <xf numFmtId="0" fontId="118" fillId="0" borderId="0" xfId="0" applyFont="1" applyAlignment="1">
      <alignment/>
    </xf>
    <xf numFmtId="0" fontId="116" fillId="0" borderId="18" xfId="0" applyFont="1" applyFill="1" applyBorder="1" applyAlignment="1">
      <alignment horizontal="center"/>
    </xf>
    <xf numFmtId="0" fontId="116" fillId="0" borderId="17" xfId="0" applyFont="1" applyFill="1" applyBorder="1" applyAlignment="1" applyProtection="1">
      <alignment horizontal="left"/>
      <protection/>
    </xf>
    <xf numFmtId="0" fontId="116" fillId="0" borderId="15" xfId="0" applyFont="1" applyFill="1" applyBorder="1" applyAlignment="1">
      <alignment horizontal="center"/>
    </xf>
    <xf numFmtId="0" fontId="116" fillId="0" borderId="0" xfId="0" applyFont="1" applyFill="1" applyBorder="1" applyAlignment="1" applyProtection="1">
      <alignment horizontal="center"/>
      <protection/>
    </xf>
    <xf numFmtId="0" fontId="116" fillId="0" borderId="0" xfId="0" applyFont="1" applyFill="1" applyBorder="1" applyAlignment="1" applyProtection="1">
      <alignment horizontal="left"/>
      <protection/>
    </xf>
    <xf numFmtId="0" fontId="116" fillId="0" borderId="36" xfId="0" applyFont="1" applyFill="1" applyBorder="1" applyAlignment="1">
      <alignment horizontal="center"/>
    </xf>
    <xf numFmtId="0" fontId="116" fillId="0" borderId="32" xfId="0" applyFont="1" applyFill="1" applyBorder="1" applyAlignment="1" applyProtection="1">
      <alignment horizontal="centerContinuous"/>
      <protection/>
    </xf>
    <xf numFmtId="0" fontId="118" fillId="0" borderId="0" xfId="0" applyFont="1" applyFill="1" applyAlignment="1">
      <alignment/>
    </xf>
    <xf numFmtId="0" fontId="118" fillId="0" borderId="0" xfId="0" applyFont="1" applyAlignment="1">
      <alignment vertical="top"/>
    </xf>
    <xf numFmtId="0" fontId="116" fillId="0" borderId="0" xfId="0" applyFont="1" applyFill="1" applyBorder="1" applyAlignment="1" applyProtection="1">
      <alignment horizontal="left" vertical="top" wrapText="1"/>
      <protection/>
    </xf>
    <xf numFmtId="0" fontId="118" fillId="0" borderId="0" xfId="0" applyFont="1" applyFill="1" applyBorder="1" applyAlignment="1" applyProtection="1">
      <alignment horizontal="left" vertical="top" wrapText="1" indent="2"/>
      <protection/>
    </xf>
    <xf numFmtId="0" fontId="118" fillId="0" borderId="0" xfId="0" applyFont="1" applyBorder="1" applyAlignment="1">
      <alignment horizontal="left" vertical="top" wrapText="1"/>
    </xf>
    <xf numFmtId="0" fontId="119" fillId="0" borderId="0" xfId="0" applyFont="1" applyAlignment="1">
      <alignment vertical="top" wrapText="1"/>
    </xf>
    <xf numFmtId="0" fontId="8" fillId="0" borderId="13" xfId="0" applyFont="1" applyFill="1" applyBorder="1" applyAlignment="1">
      <alignment horizontal="left" vertical="center"/>
    </xf>
    <xf numFmtId="0" fontId="6" fillId="0" borderId="12" xfId="0" applyFont="1" applyFill="1" applyBorder="1" applyAlignment="1" applyProtection="1">
      <alignment horizontal="center" vertical="center"/>
      <protection/>
    </xf>
    <xf numFmtId="0" fontId="6" fillId="0" borderId="13" xfId="0" applyFont="1" applyFill="1" applyBorder="1" applyAlignment="1">
      <alignment horizontal="center" vertical="center"/>
    </xf>
    <xf numFmtId="0" fontId="6" fillId="0" borderId="10"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8" fillId="0" borderId="14" xfId="0" applyFont="1" applyFill="1" applyBorder="1" applyAlignment="1" applyProtection="1">
      <alignment horizontal="left" vertical="center"/>
      <protection/>
    </xf>
    <xf numFmtId="0" fontId="8" fillId="0" borderId="19" xfId="0" applyFont="1" applyFill="1" applyBorder="1" applyAlignment="1">
      <alignment/>
    </xf>
    <xf numFmtId="49" fontId="14" fillId="0" borderId="13" xfId="0" applyNumberFormat="1" applyFont="1" applyFill="1" applyBorder="1" applyAlignment="1" applyProtection="1">
      <alignment horizontal="left" vertical="center"/>
      <protection/>
    </xf>
    <xf numFmtId="0" fontId="14" fillId="0" borderId="82" xfId="0" applyFont="1" applyFill="1" applyBorder="1" applyAlignment="1" applyProtection="1">
      <alignment horizontal="left" vertical="center"/>
      <protection/>
    </xf>
    <xf numFmtId="0" fontId="14" fillId="0" borderId="83" xfId="0" applyFont="1" applyFill="1" applyBorder="1" applyAlignment="1" applyProtection="1">
      <alignment horizontal="left" vertical="center"/>
      <protection/>
    </xf>
    <xf numFmtId="0" fontId="14" fillId="0" borderId="28" xfId="0" applyFont="1" applyBorder="1" applyAlignment="1" applyProtection="1">
      <alignment horizontal="left" vertical="center" indent="1"/>
      <protection/>
    </xf>
    <xf numFmtId="0" fontId="14" fillId="0" borderId="35" xfId="0" applyFont="1" applyBorder="1" applyAlignment="1" applyProtection="1">
      <alignment horizontal="left" vertical="center" indent="2"/>
      <protection/>
    </xf>
    <xf numFmtId="49" fontId="14" fillId="0" borderId="15" xfId="0" applyNumberFormat="1" applyFont="1" applyFill="1" applyBorder="1" applyAlignment="1" applyProtection="1">
      <alignment horizontal="left" vertical="center"/>
      <protection/>
    </xf>
    <xf numFmtId="49" fontId="14" fillId="0" borderId="36" xfId="0" applyNumberFormat="1" applyFont="1" applyFill="1" applyBorder="1" applyAlignment="1" applyProtection="1">
      <alignment horizontal="left" vertical="center"/>
      <protection/>
    </xf>
    <xf numFmtId="0" fontId="14" fillId="0" borderId="19" xfId="0" applyFont="1" applyBorder="1" applyAlignment="1" applyProtection="1">
      <alignment horizontal="left" vertical="center" indent="2"/>
      <protection/>
    </xf>
    <xf numFmtId="49" fontId="14" fillId="0" borderId="48" xfId="0" applyNumberFormat="1" applyFont="1" applyFill="1" applyBorder="1" applyAlignment="1" applyProtection="1">
      <alignment horizontal="left" vertical="center"/>
      <protection/>
    </xf>
    <xf numFmtId="0" fontId="14" fillId="0" borderId="24" xfId="0" applyFont="1" applyFill="1" applyBorder="1" applyAlignment="1" applyProtection="1">
      <alignment horizontal="left" vertical="center"/>
      <protection/>
    </xf>
    <xf numFmtId="49" fontId="14" fillId="0" borderId="38" xfId="0" applyNumberFormat="1" applyFont="1" applyFill="1" applyBorder="1" applyAlignment="1" applyProtection="1">
      <alignment horizontal="left" vertical="center"/>
      <protection/>
    </xf>
    <xf numFmtId="0" fontId="14" fillId="0" borderId="27" xfId="0" applyFont="1" applyFill="1" applyBorder="1" applyAlignment="1" applyProtection="1">
      <alignment horizontal="left" vertical="center"/>
      <protection/>
    </xf>
    <xf numFmtId="49" fontId="14" fillId="0" borderId="14" xfId="0" applyNumberFormat="1" applyFont="1" applyFill="1" applyBorder="1" applyAlignment="1" applyProtection="1">
      <alignment horizontal="left" vertical="center"/>
      <protection/>
    </xf>
    <xf numFmtId="0" fontId="14" fillId="0" borderId="83" xfId="0" applyFont="1" applyFill="1" applyBorder="1" applyAlignment="1" applyProtection="1">
      <alignment horizontal="left" vertical="center" indent="3"/>
      <protection/>
    </xf>
    <xf numFmtId="0" fontId="14" fillId="0" borderId="83" xfId="0" applyFont="1" applyFill="1" applyBorder="1" applyAlignment="1" applyProtection="1">
      <alignment horizontal="left" vertical="top" indent="3"/>
      <protection/>
    </xf>
    <xf numFmtId="0" fontId="14" fillId="0" borderId="83" xfId="0" applyFont="1" applyFill="1" applyBorder="1" applyAlignment="1" applyProtection="1">
      <alignment horizontal="left" vertical="center" indent="2"/>
      <protection/>
    </xf>
    <xf numFmtId="49" fontId="14" fillId="0" borderId="15" xfId="0" applyNumberFormat="1" applyFont="1" applyFill="1" applyBorder="1" applyAlignment="1" applyProtection="1">
      <alignment horizontal="left" vertical="top"/>
      <protection/>
    </xf>
    <xf numFmtId="0" fontId="14" fillId="0" borderId="19" xfId="0" applyFont="1" applyBorder="1" applyAlignment="1" applyProtection="1">
      <alignment horizontal="left" vertical="center" indent="1"/>
      <protection/>
    </xf>
    <xf numFmtId="0" fontId="14" fillId="0" borderId="83" xfId="0" applyFont="1" applyFill="1" applyBorder="1" applyAlignment="1" applyProtection="1">
      <alignment horizontal="left" vertical="center" indent="1"/>
      <protection/>
    </xf>
    <xf numFmtId="49" fontId="14" fillId="0" borderId="39" xfId="0" applyNumberFormat="1" applyFont="1" applyFill="1" applyBorder="1" applyAlignment="1" applyProtection="1">
      <alignment horizontal="left" vertical="center"/>
      <protection/>
    </xf>
    <xf numFmtId="0" fontId="14" fillId="0" borderId="27" xfId="0" applyFont="1" applyFill="1" applyBorder="1" applyAlignment="1" applyProtection="1">
      <alignment horizontal="left" vertical="top" indent="1"/>
      <protection/>
    </xf>
    <xf numFmtId="49" fontId="14" fillId="0" borderId="13" xfId="0" applyNumberFormat="1" applyFont="1" applyFill="1" applyBorder="1" applyAlignment="1" applyProtection="1">
      <alignment horizontal="left" vertical="top"/>
      <protection/>
    </xf>
    <xf numFmtId="0" fontId="14" fillId="0" borderId="11" xfId="0" applyFont="1" applyFill="1" applyBorder="1" applyAlignment="1" applyProtection="1">
      <alignment horizontal="left" vertical="top" indent="2"/>
      <protection/>
    </xf>
    <xf numFmtId="0" fontId="14" fillId="0" borderId="26" xfId="0" applyFont="1" applyFill="1" applyBorder="1" applyAlignment="1" applyProtection="1">
      <alignment horizontal="left" vertical="top" indent="1"/>
      <protection/>
    </xf>
    <xf numFmtId="0" fontId="14" fillId="0" borderId="24" xfId="0" applyFont="1" applyFill="1" applyBorder="1" applyAlignment="1" applyProtection="1">
      <alignment horizontal="left" vertical="top"/>
      <protection/>
    </xf>
    <xf numFmtId="49" fontId="14" fillId="0" borderId="23" xfId="0" applyNumberFormat="1" applyFont="1" applyFill="1" applyBorder="1" applyAlignment="1" applyProtection="1">
      <alignment horizontal="left" vertical="top"/>
      <protection/>
    </xf>
    <xf numFmtId="0" fontId="21" fillId="0" borderId="0" xfId="0" applyFont="1" applyFill="1" applyBorder="1" applyAlignment="1" applyProtection="1" quotePrefix="1">
      <alignment horizontal="left" vertical="top" wrapText="1"/>
      <protection/>
    </xf>
    <xf numFmtId="0" fontId="14" fillId="0" borderId="35" xfId="0" applyFont="1" applyBorder="1" applyAlignment="1" applyProtection="1">
      <alignment horizontal="left" vertical="center" indent="1"/>
      <protection/>
    </xf>
    <xf numFmtId="49" fontId="14" fillId="0" borderId="30" xfId="0" applyNumberFormat="1" applyFont="1" applyFill="1" applyBorder="1" applyAlignment="1">
      <alignment vertical="center"/>
    </xf>
    <xf numFmtId="49" fontId="14" fillId="0" borderId="10" xfId="0" applyNumberFormat="1" applyFont="1" applyFill="1" applyBorder="1" applyAlignment="1">
      <alignment horizontal="left" vertical="center"/>
    </xf>
    <xf numFmtId="49" fontId="14" fillId="0" borderId="29" xfId="0" applyNumberFormat="1" applyFont="1" applyFill="1" applyBorder="1" applyAlignment="1">
      <alignment horizontal="left" vertical="center"/>
    </xf>
    <xf numFmtId="49" fontId="14" fillId="0" borderId="30" xfId="0" applyNumberFormat="1" applyFont="1" applyFill="1" applyBorder="1" applyAlignment="1">
      <alignment horizontal="left" vertical="center"/>
    </xf>
    <xf numFmtId="49" fontId="117" fillId="0" borderId="29" xfId="0" applyNumberFormat="1" applyFont="1" applyFill="1" applyBorder="1" applyAlignment="1">
      <alignment vertical="center"/>
    </xf>
    <xf numFmtId="49" fontId="117" fillId="0" borderId="29" xfId="0" applyNumberFormat="1" applyFont="1" applyFill="1" applyBorder="1" applyAlignment="1">
      <alignment horizontal="left" vertical="center"/>
    </xf>
    <xf numFmtId="49" fontId="117" fillId="0" borderId="29" xfId="0" applyNumberFormat="1" applyFont="1" applyFill="1" applyBorder="1" applyAlignment="1" applyProtection="1">
      <alignment horizontal="left" vertical="center" wrapText="1"/>
      <protection/>
    </xf>
    <xf numFmtId="49" fontId="117" fillId="0" borderId="30" xfId="0" applyNumberFormat="1" applyFont="1" applyFill="1" applyBorder="1" applyAlignment="1">
      <alignment horizontal="left" vertical="center"/>
    </xf>
    <xf numFmtId="49" fontId="117" fillId="0" borderId="42" xfId="0" applyNumberFormat="1" applyFont="1" applyBorder="1" applyAlignment="1">
      <alignment horizontal="left" vertical="center" wrapText="1"/>
    </xf>
    <xf numFmtId="49" fontId="117" fillId="0" borderId="46" xfId="0" applyNumberFormat="1" applyFont="1" applyFill="1" applyBorder="1" applyAlignment="1">
      <alignment horizontal="left" vertical="center" wrapText="1"/>
    </xf>
    <xf numFmtId="0" fontId="117" fillId="0" borderId="20" xfId="0" applyFont="1" applyBorder="1" applyAlignment="1">
      <alignment horizontal="left" vertical="center" wrapText="1"/>
    </xf>
    <xf numFmtId="0" fontId="117" fillId="0" borderId="16" xfId="0" applyFont="1" applyBorder="1" applyAlignment="1">
      <alignment horizontal="left" vertical="center" wrapText="1"/>
    </xf>
    <xf numFmtId="0" fontId="117" fillId="0" borderId="42" xfId="0" applyFont="1" applyBorder="1" applyAlignment="1">
      <alignment horizontal="left" vertical="center" wrapText="1"/>
    </xf>
    <xf numFmtId="0" fontId="117" fillId="0" borderId="29"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protection/>
    </xf>
    <xf numFmtId="0" fontId="14" fillId="0" borderId="30" xfId="0" applyFont="1" applyFill="1" applyBorder="1" applyAlignment="1" applyProtection="1">
      <alignment horizontal="left" vertical="center"/>
      <protection/>
    </xf>
    <xf numFmtId="0" fontId="14" fillId="0" borderId="30" xfId="0" applyFont="1" applyFill="1" applyBorder="1" applyAlignment="1" applyProtection="1">
      <alignment horizontal="left" vertical="center" wrapText="1"/>
      <protection/>
    </xf>
    <xf numFmtId="0" fontId="14" fillId="0" borderId="10" xfId="0" applyFont="1" applyFill="1" applyBorder="1" applyAlignment="1" applyProtection="1">
      <alignment horizontal="left" vertical="center" wrapText="1"/>
      <protection/>
    </xf>
    <xf numFmtId="0" fontId="14" fillId="0" borderId="34" xfId="0" applyFont="1" applyFill="1" applyBorder="1" applyAlignment="1" applyProtection="1">
      <alignment horizontal="left" vertical="center"/>
      <protection/>
    </xf>
    <xf numFmtId="0" fontId="14" fillId="0" borderId="29" xfId="0" applyFont="1" applyFill="1" applyBorder="1" applyAlignment="1" applyProtection="1">
      <alignment horizontal="left" vertical="center"/>
      <protection/>
    </xf>
    <xf numFmtId="0" fontId="14" fillId="0" borderId="29" xfId="0" applyFont="1" applyFill="1" applyBorder="1" applyAlignment="1" applyProtection="1">
      <alignment horizontal="left" vertical="center" wrapText="1"/>
      <protection/>
    </xf>
    <xf numFmtId="49" fontId="117" fillId="0" borderId="30" xfId="0" applyNumberFormat="1" applyFont="1" applyFill="1" applyBorder="1" applyAlignment="1" applyProtection="1">
      <alignment horizontal="left" vertical="center"/>
      <protection/>
    </xf>
    <xf numFmtId="49" fontId="14" fillId="0" borderId="10" xfId="0" applyNumberFormat="1" applyFont="1" applyFill="1" applyBorder="1" applyAlignment="1" applyProtection="1">
      <alignment horizontal="left" vertical="center"/>
      <protection/>
    </xf>
    <xf numFmtId="49" fontId="14" fillId="0" borderId="43" xfId="0" applyNumberFormat="1" applyFont="1" applyFill="1" applyBorder="1" applyAlignment="1" applyProtection="1">
      <alignment horizontal="left" vertical="center"/>
      <protection/>
    </xf>
    <xf numFmtId="49" fontId="14" fillId="0" borderId="16" xfId="0" applyNumberFormat="1" applyFont="1" applyBorder="1" applyAlignment="1">
      <alignment horizontal="left" vertical="center" wrapText="1"/>
    </xf>
    <xf numFmtId="49" fontId="14" fillId="0" borderId="42" xfId="0" applyNumberFormat="1" applyFont="1" applyBorder="1" applyAlignment="1">
      <alignment horizontal="left" vertical="center" wrapText="1"/>
    </xf>
    <xf numFmtId="49" fontId="14" fillId="0" borderId="20" xfId="0" applyNumberFormat="1" applyFont="1" applyBorder="1" applyAlignment="1">
      <alignment horizontal="left" vertical="center" wrapText="1"/>
    </xf>
    <xf numFmtId="49" fontId="14" fillId="0" borderId="42" xfId="0" applyNumberFormat="1" applyFont="1" applyFill="1" applyBorder="1" applyAlignment="1">
      <alignment horizontal="left" vertical="center" wrapText="1"/>
    </xf>
    <xf numFmtId="49" fontId="14" fillId="0" borderId="16" xfId="0" applyNumberFormat="1" applyFont="1" applyFill="1" applyBorder="1" applyAlignment="1">
      <alignment horizontal="left" vertical="center" wrapText="1"/>
    </xf>
    <xf numFmtId="49" fontId="14" fillId="0" borderId="46" xfId="0" applyNumberFormat="1" applyFont="1" applyFill="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14" fillId="0" borderId="46" xfId="0" applyFont="1" applyBorder="1" applyAlignment="1">
      <alignment horizontal="left" vertical="center" wrapText="1"/>
    </xf>
    <xf numFmtId="0" fontId="14" fillId="0" borderId="42" xfId="0" applyFont="1" applyBorder="1" applyAlignment="1">
      <alignment horizontal="left" vertical="center" wrapText="1"/>
    </xf>
    <xf numFmtId="0" fontId="14" fillId="0" borderId="22" xfId="0" applyFont="1" applyBorder="1" applyAlignment="1">
      <alignment horizontal="left" vertical="center" wrapText="1"/>
    </xf>
    <xf numFmtId="0" fontId="99" fillId="0" borderId="0" xfId="0" applyFont="1" applyAlignment="1">
      <alignment vertical="center"/>
    </xf>
    <xf numFmtId="0" fontId="62" fillId="0" borderId="86" xfId="62" applyFont="1" applyFill="1" applyBorder="1" applyAlignment="1">
      <alignment horizontal="center"/>
      <protection/>
    </xf>
    <xf numFmtId="0" fontId="62" fillId="0" borderId="87" xfId="62" applyFont="1" applyFill="1" applyBorder="1" applyAlignment="1">
      <alignment horizontal="center"/>
      <protection/>
    </xf>
    <xf numFmtId="0" fontId="99" fillId="0" borderId="87" xfId="0" applyFont="1" applyBorder="1" applyAlignment="1">
      <alignment vertical="center"/>
    </xf>
    <xf numFmtId="0" fontId="62" fillId="0" borderId="87" xfId="62" applyFont="1" applyFill="1" applyBorder="1" applyAlignment="1">
      <alignment wrapText="1"/>
      <protection/>
    </xf>
    <xf numFmtId="0" fontId="62" fillId="37" borderId="88" xfId="61" applyFont="1" applyFill="1" applyBorder="1" applyAlignment="1">
      <alignment wrapText="1"/>
      <protection/>
    </xf>
    <xf numFmtId="0" fontId="62" fillId="37" borderId="89" xfId="61" applyFont="1" applyFill="1" applyBorder="1" applyAlignment="1">
      <alignment wrapText="1"/>
      <protection/>
    </xf>
    <xf numFmtId="0" fontId="99" fillId="0" borderId="0" xfId="0" applyFont="1" applyAlignment="1">
      <alignment horizontal="right" vertical="center"/>
    </xf>
    <xf numFmtId="0" fontId="62" fillId="0" borderId="51" xfId="62" applyFont="1" applyFill="1" applyBorder="1" applyAlignment="1">
      <alignment horizontal="left"/>
      <protection/>
    </xf>
    <xf numFmtId="0" fontId="62" fillId="0" borderId="52" xfId="62" applyFont="1" applyFill="1" applyBorder="1" applyAlignment="1">
      <alignment horizontal="left"/>
      <protection/>
    </xf>
    <xf numFmtId="0" fontId="99" fillId="0" borderId="90" xfId="0" applyFont="1" applyFill="1" applyBorder="1" applyAlignment="1">
      <alignment horizontal="right" vertical="center"/>
    </xf>
    <xf numFmtId="0" fontId="62" fillId="0" borderId="53" xfId="62" applyFont="1" applyFill="1" applyBorder="1" applyAlignment="1">
      <alignment horizontal="left"/>
      <protection/>
    </xf>
    <xf numFmtId="0" fontId="62" fillId="0" borderId="0" xfId="62" applyFont="1" applyFill="1" applyBorder="1" applyAlignment="1">
      <alignment horizontal="left"/>
      <protection/>
    </xf>
    <xf numFmtId="0" fontId="99" fillId="0" borderId="87" xfId="0" applyFont="1" applyFill="1" applyBorder="1" applyAlignment="1">
      <alignment horizontal="right" vertical="center"/>
    </xf>
    <xf numFmtId="0" fontId="62" fillId="0" borderId="91" xfId="62" applyFont="1" applyFill="1" applyBorder="1" applyAlignment="1">
      <alignment horizontal="left" wrapText="1"/>
      <protection/>
    </xf>
    <xf numFmtId="0" fontId="62" fillId="0" borderId="92" xfId="62" applyFont="1" applyFill="1" applyBorder="1" applyAlignment="1">
      <alignment wrapText="1"/>
      <protection/>
    </xf>
    <xf numFmtId="0" fontId="62" fillId="0" borderId="93" xfId="62" applyFont="1" applyFill="1" applyBorder="1" applyAlignment="1">
      <alignment horizontal="left" wrapText="1"/>
      <protection/>
    </xf>
    <xf numFmtId="0" fontId="62" fillId="0" borderId="94" xfId="62" applyFont="1" applyFill="1" applyBorder="1" applyAlignment="1">
      <alignment wrapText="1"/>
      <protection/>
    </xf>
    <xf numFmtId="0" fontId="62" fillId="0" borderId="95" xfId="62" applyFont="1" applyFill="1" applyBorder="1" applyAlignment="1">
      <alignment horizontal="left" wrapText="1"/>
      <protection/>
    </xf>
    <xf numFmtId="0" fontId="62" fillId="0" borderId="96" xfId="62" applyFont="1" applyFill="1" applyBorder="1" applyAlignment="1">
      <alignment wrapText="1"/>
      <protection/>
    </xf>
    <xf numFmtId="0" fontId="99" fillId="0" borderId="97" xfId="0" applyFont="1" applyFill="1" applyBorder="1" applyAlignment="1">
      <alignment horizontal="right" vertical="center"/>
    </xf>
    <xf numFmtId="0" fontId="62" fillId="0" borderId="53" xfId="62" applyFont="1" applyFill="1" applyBorder="1" applyAlignment="1">
      <alignment horizontal="left" wrapText="1"/>
      <protection/>
    </xf>
    <xf numFmtId="0" fontId="62" fillId="0" borderId="0" xfId="62" applyFont="1" applyFill="1" applyBorder="1" applyAlignment="1">
      <alignment horizontal="left" wrapText="1"/>
      <protection/>
    </xf>
    <xf numFmtId="0" fontId="62" fillId="0" borderId="87" xfId="62" applyFont="1" applyFill="1" applyBorder="1" applyAlignment="1">
      <alignment horizontal="right" wrapText="1"/>
      <protection/>
    </xf>
    <xf numFmtId="0" fontId="62" fillId="0" borderId="63" xfId="62" applyFont="1" applyFill="1" applyBorder="1" applyAlignment="1">
      <alignment horizontal="left" wrapText="1"/>
      <protection/>
    </xf>
    <xf numFmtId="0" fontId="62" fillId="0" borderId="98" xfId="62" applyFont="1" applyFill="1" applyBorder="1" applyAlignment="1">
      <alignment horizontal="left" wrapText="1"/>
      <protection/>
    </xf>
    <xf numFmtId="0" fontId="62" fillId="0" borderId="97" xfId="62" applyFont="1" applyFill="1" applyBorder="1" applyAlignment="1">
      <alignment horizontal="right" wrapText="1"/>
      <protection/>
    </xf>
    <xf numFmtId="0" fontId="62" fillId="0" borderId="51" xfId="62" applyFont="1" applyFill="1" applyBorder="1" applyAlignment="1">
      <alignment horizontal="left" wrapText="1"/>
      <protection/>
    </xf>
    <xf numFmtId="0" fontId="62" fillId="0" borderId="52" xfId="62" applyFont="1" applyFill="1" applyBorder="1" applyAlignment="1">
      <alignment wrapText="1"/>
      <protection/>
    </xf>
    <xf numFmtId="0" fontId="62" fillId="0" borderId="90" xfId="62" applyFont="1" applyFill="1" applyBorder="1" applyAlignment="1">
      <alignment horizontal="right" wrapText="1"/>
      <protection/>
    </xf>
    <xf numFmtId="0" fontId="62" fillId="0" borderId="0" xfId="62" applyFont="1" applyFill="1" applyBorder="1" applyAlignment="1">
      <alignment wrapText="1"/>
      <protection/>
    </xf>
    <xf numFmtId="0" fontId="62" fillId="0" borderId="98" xfId="62" applyFont="1" applyFill="1" applyBorder="1" applyAlignment="1">
      <alignment wrapText="1"/>
      <protection/>
    </xf>
    <xf numFmtId="0" fontId="62" fillId="0" borderId="99" xfId="62" applyFont="1" applyFill="1" applyBorder="1" applyAlignment="1">
      <alignment horizontal="left" wrapText="1"/>
      <protection/>
    </xf>
    <xf numFmtId="0" fontId="62" fillId="0" borderId="100" xfId="62" applyFont="1" applyFill="1" applyBorder="1" applyAlignment="1">
      <alignment horizontal="right" wrapText="1"/>
      <protection/>
    </xf>
    <xf numFmtId="0" fontId="62" fillId="0" borderId="101" xfId="62" applyFont="1" applyFill="1" applyBorder="1" applyAlignment="1">
      <alignment horizontal="left" wrapText="1"/>
      <protection/>
    </xf>
    <xf numFmtId="0" fontId="62" fillId="0" borderId="102" xfId="62" applyFont="1" applyFill="1" applyBorder="1" applyAlignment="1">
      <alignment horizontal="right" wrapText="1"/>
      <protection/>
    </xf>
    <xf numFmtId="0" fontId="62" fillId="0" borderId="103" xfId="62" applyFont="1" applyFill="1" applyBorder="1" applyAlignment="1">
      <alignment horizontal="left" wrapText="1"/>
      <protection/>
    </xf>
    <xf numFmtId="0" fontId="62" fillId="0" borderId="104" xfId="62" applyFont="1" applyFill="1" applyBorder="1" applyAlignment="1">
      <alignment horizontal="right" wrapText="1"/>
      <protection/>
    </xf>
    <xf numFmtId="0" fontId="62" fillId="0" borderId="105" xfId="62" applyFont="1" applyFill="1" applyBorder="1" applyAlignment="1">
      <alignment horizontal="right" wrapText="1"/>
      <protection/>
    </xf>
    <xf numFmtId="0" fontId="62" fillId="0" borderId="106" xfId="62" applyFont="1" applyFill="1" applyBorder="1" applyAlignment="1">
      <alignment horizontal="left" wrapText="1"/>
      <protection/>
    </xf>
    <xf numFmtId="0" fontId="62" fillId="0" borderId="107" xfId="62" applyFont="1" applyFill="1" applyBorder="1" applyAlignment="1">
      <alignment wrapText="1"/>
      <protection/>
    </xf>
    <xf numFmtId="0" fontId="62" fillId="0" borderId="108" xfId="62" applyFont="1" applyFill="1" applyBorder="1" applyAlignment="1">
      <alignment horizontal="right" wrapText="1"/>
      <protection/>
    </xf>
    <xf numFmtId="0" fontId="62" fillId="0" borderId="109" xfId="62" applyFont="1" applyFill="1" applyBorder="1" applyAlignment="1">
      <alignment horizontal="right" wrapText="1"/>
      <protection/>
    </xf>
    <xf numFmtId="0" fontId="62" fillId="0" borderId="110" xfId="62" applyFont="1" applyFill="1" applyBorder="1" applyAlignment="1">
      <alignment horizontal="right" wrapText="1"/>
      <protection/>
    </xf>
    <xf numFmtId="0" fontId="62" fillId="0" borderId="111" xfId="62" applyFont="1" applyFill="1" applyBorder="1" applyAlignment="1">
      <alignment horizontal="left" wrapText="1"/>
      <protection/>
    </xf>
    <xf numFmtId="0" fontId="62" fillId="0" borderId="112" xfId="62" applyFont="1" applyFill="1" applyBorder="1" applyAlignment="1">
      <alignment wrapText="1"/>
      <protection/>
    </xf>
    <xf numFmtId="0" fontId="62" fillId="0" borderId="113" xfId="62" applyFont="1" applyFill="1" applyBorder="1" applyAlignment="1">
      <alignment horizontal="right" wrapText="1"/>
      <protection/>
    </xf>
    <xf numFmtId="0" fontId="62" fillId="0" borderId="114" xfId="62" applyFont="1" applyFill="1" applyBorder="1" applyAlignment="1">
      <alignment horizontal="left" wrapText="1"/>
      <protection/>
    </xf>
    <xf numFmtId="0" fontId="62" fillId="0" borderId="115" xfId="62" applyFont="1" applyFill="1" applyBorder="1" applyAlignment="1">
      <alignment wrapText="1"/>
      <protection/>
    </xf>
    <xf numFmtId="0" fontId="62" fillId="0" borderId="116" xfId="62" applyFont="1" applyFill="1" applyBorder="1" applyAlignment="1">
      <alignment horizontal="left" wrapText="1"/>
      <protection/>
    </xf>
    <xf numFmtId="0" fontId="62" fillId="0" borderId="117" xfId="62" applyFont="1" applyFill="1" applyBorder="1" applyAlignment="1">
      <alignment wrapText="1"/>
      <protection/>
    </xf>
    <xf numFmtId="0" fontId="62" fillId="0" borderId="118" xfId="62" applyFont="1" applyFill="1" applyBorder="1" applyAlignment="1">
      <alignment horizontal="right" wrapText="1"/>
      <protection/>
    </xf>
    <xf numFmtId="0" fontId="62" fillId="0" borderId="113" xfId="62" applyFont="1" applyFill="1" applyBorder="1" applyAlignment="1">
      <alignment wrapText="1"/>
      <protection/>
    </xf>
    <xf numFmtId="0" fontId="62" fillId="0" borderId="116" xfId="62" applyFont="1" applyFill="1" applyBorder="1" applyAlignment="1">
      <alignment wrapText="1"/>
      <protection/>
    </xf>
    <xf numFmtId="0" fontId="62" fillId="0" borderId="118" xfId="62" applyFont="1" applyFill="1" applyBorder="1" applyAlignment="1">
      <alignment wrapText="1"/>
      <protection/>
    </xf>
    <xf numFmtId="0" fontId="62" fillId="0" borderId="111" xfId="62" applyFont="1" applyFill="1" applyBorder="1" applyAlignment="1">
      <alignment wrapText="1"/>
      <protection/>
    </xf>
    <xf numFmtId="0" fontId="62" fillId="0" borderId="119" xfId="62" applyFont="1" applyFill="1" applyBorder="1" applyAlignment="1">
      <alignment horizontal="right" wrapText="1"/>
      <protection/>
    </xf>
    <xf numFmtId="0" fontId="99" fillId="0" borderId="53" xfId="0" applyFont="1" applyFill="1" applyBorder="1" applyAlignment="1">
      <alignment horizontal="left" vertical="center"/>
    </xf>
    <xf numFmtId="0" fontId="99" fillId="0" borderId="113" xfId="0" applyFont="1" applyFill="1" applyBorder="1" applyAlignment="1">
      <alignment horizontal="right" vertical="center"/>
    </xf>
    <xf numFmtId="0" fontId="62" fillId="0" borderId="120" xfId="62" applyFont="1" applyFill="1" applyBorder="1" applyAlignment="1">
      <alignment horizontal="left" wrapText="1"/>
      <protection/>
    </xf>
    <xf numFmtId="0" fontId="62" fillId="0" borderId="121" xfId="62" applyFont="1" applyFill="1" applyBorder="1" applyAlignment="1">
      <alignment horizontal="left" wrapText="1"/>
      <protection/>
    </xf>
    <xf numFmtId="0" fontId="62" fillId="0" borderId="122" xfId="62" applyFont="1" applyFill="1" applyBorder="1" applyAlignment="1">
      <alignment wrapText="1"/>
      <protection/>
    </xf>
    <xf numFmtId="0" fontId="62" fillId="0" borderId="89" xfId="62" applyFont="1" applyFill="1" applyBorder="1" applyAlignment="1">
      <alignment horizontal="right" wrapText="1"/>
      <protection/>
    </xf>
    <xf numFmtId="0" fontId="62" fillId="0" borderId="91" xfId="61" applyFont="1" applyFill="1" applyBorder="1" applyAlignment="1">
      <alignment wrapText="1"/>
      <protection/>
    </xf>
    <xf numFmtId="0" fontId="62" fillId="0" borderId="92" xfId="61" applyFont="1" applyFill="1" applyBorder="1" applyAlignment="1">
      <alignment wrapText="1"/>
      <protection/>
    </xf>
    <xf numFmtId="0" fontId="62" fillId="0" borderId="105" xfId="61" applyFont="1" applyFill="1" applyBorder="1" applyAlignment="1">
      <alignment horizontal="right" wrapText="1"/>
      <protection/>
    </xf>
    <xf numFmtId="0" fontId="62" fillId="0" borderId="95" xfId="61" applyFont="1" applyFill="1" applyBorder="1" applyAlignment="1">
      <alignment wrapText="1"/>
      <protection/>
    </xf>
    <xf numFmtId="0" fontId="62" fillId="0" borderId="96" xfId="61" applyFont="1" applyFill="1" applyBorder="1" applyAlignment="1">
      <alignment wrapText="1"/>
      <protection/>
    </xf>
    <xf numFmtId="0" fontId="62" fillId="0" borderId="109" xfId="61" applyFont="1" applyFill="1" applyBorder="1" applyAlignment="1">
      <alignment horizontal="right" wrapText="1"/>
      <protection/>
    </xf>
    <xf numFmtId="0" fontId="62" fillId="0" borderId="116" xfId="61" applyFont="1" applyFill="1" applyBorder="1" applyAlignment="1">
      <alignment horizontal="left" wrapText="1"/>
      <protection/>
    </xf>
    <xf numFmtId="0" fontId="62" fillId="0" borderId="117" xfId="61" applyFont="1" applyFill="1" applyBorder="1" applyAlignment="1">
      <alignment wrapText="1"/>
      <protection/>
    </xf>
    <xf numFmtId="0" fontId="62" fillId="0" borderId="118" xfId="61" applyFont="1" applyFill="1" applyBorder="1" applyAlignment="1">
      <alignment horizontal="right" wrapText="1"/>
      <protection/>
    </xf>
    <xf numFmtId="0" fontId="62" fillId="0" borderId="110" xfId="61" applyFont="1" applyFill="1" applyBorder="1" applyAlignment="1">
      <alignment horizontal="right" wrapText="1"/>
      <protection/>
    </xf>
    <xf numFmtId="0" fontId="62" fillId="0" borderId="93" xfId="61" applyFont="1" applyFill="1" applyBorder="1" applyAlignment="1">
      <alignment wrapText="1"/>
      <protection/>
    </xf>
    <xf numFmtId="0" fontId="62" fillId="0" borderId="94" xfId="61" applyFont="1" applyFill="1" applyBorder="1" applyAlignment="1">
      <alignment wrapText="1"/>
      <protection/>
    </xf>
    <xf numFmtId="0" fontId="62" fillId="0" borderId="53" xfId="61" applyFont="1" applyFill="1" applyBorder="1" applyAlignment="1">
      <alignment wrapText="1"/>
      <protection/>
    </xf>
    <xf numFmtId="0" fontId="62" fillId="0" borderId="0" xfId="61" applyFont="1" applyFill="1" applyBorder="1" applyAlignment="1">
      <alignment wrapText="1"/>
      <protection/>
    </xf>
    <xf numFmtId="0" fontId="62" fillId="0" borderId="87" xfId="61" applyFont="1" applyFill="1" applyBorder="1" applyAlignment="1">
      <alignment horizontal="right" wrapText="1"/>
      <protection/>
    </xf>
    <xf numFmtId="0" fontId="62" fillId="0" borderId="63" xfId="61" applyFont="1" applyFill="1" applyBorder="1" applyAlignment="1">
      <alignment wrapText="1"/>
      <protection/>
    </xf>
    <xf numFmtId="0" fontId="62" fillId="0" borderId="98" xfId="61" applyFont="1" applyFill="1" applyBorder="1" applyAlignment="1">
      <alignment wrapText="1"/>
      <protection/>
    </xf>
    <xf numFmtId="0" fontId="62" fillId="0" borderId="97" xfId="61" applyFont="1" applyFill="1" applyBorder="1" applyAlignment="1">
      <alignment horizontal="right" wrapText="1"/>
      <protection/>
    </xf>
    <xf numFmtId="0" fontId="62" fillId="0" borderId="53" xfId="61" applyFont="1" applyFill="1" applyBorder="1" applyAlignment="1">
      <alignment horizontal="left" wrapText="1"/>
      <protection/>
    </xf>
    <xf numFmtId="0" fontId="62" fillId="0" borderId="63" xfId="61" applyFont="1" applyFill="1" applyBorder="1" applyAlignment="1">
      <alignment horizontal="left" wrapText="1"/>
      <protection/>
    </xf>
    <xf numFmtId="0" fontId="62" fillId="0" borderId="51" xfId="61" applyFont="1" applyFill="1" applyBorder="1" applyAlignment="1">
      <alignment horizontal="left" wrapText="1"/>
      <protection/>
    </xf>
    <xf numFmtId="0" fontId="62" fillId="0" borderId="52" xfId="61" applyFont="1" applyFill="1" applyBorder="1" applyAlignment="1">
      <alignment wrapText="1"/>
      <protection/>
    </xf>
    <xf numFmtId="0" fontId="62" fillId="0" borderId="90" xfId="61" applyFont="1" applyFill="1" applyBorder="1" applyAlignment="1">
      <alignment horizontal="right" wrapText="1"/>
      <protection/>
    </xf>
    <xf numFmtId="0" fontId="62" fillId="0" borderId="113" xfId="61" applyFont="1" applyFill="1" applyBorder="1" applyAlignment="1">
      <alignment horizontal="right" wrapText="1"/>
      <protection/>
    </xf>
    <xf numFmtId="0" fontId="62" fillId="0" borderId="111" xfId="61" applyFont="1" applyFill="1" applyBorder="1" applyAlignment="1">
      <alignment wrapText="1"/>
      <protection/>
    </xf>
    <xf numFmtId="0" fontId="62" fillId="0" borderId="112" xfId="61" applyFont="1" applyFill="1" applyBorder="1" applyAlignment="1">
      <alignment wrapText="1"/>
      <protection/>
    </xf>
    <xf numFmtId="0" fontId="62" fillId="0" borderId="91" xfId="61" applyFont="1" applyFill="1" applyBorder="1" applyAlignment="1">
      <alignment horizontal="left" wrapText="1"/>
      <protection/>
    </xf>
    <xf numFmtId="0" fontId="62" fillId="0" borderId="93" xfId="61" applyFont="1" applyFill="1" applyBorder="1" applyAlignment="1">
      <alignment horizontal="left" wrapText="1"/>
      <protection/>
    </xf>
    <xf numFmtId="0" fontId="63" fillId="38" borderId="123" xfId="62" applyFont="1" applyFill="1" applyBorder="1" applyAlignment="1">
      <alignment horizontal="center" vertical="top"/>
      <protection/>
    </xf>
    <xf numFmtId="0" fontId="63" fillId="38" borderId="124" xfId="62" applyFont="1" applyFill="1" applyBorder="1" applyAlignment="1">
      <alignment horizontal="center" vertical="top"/>
      <protection/>
    </xf>
    <xf numFmtId="0" fontId="63" fillId="38" borderId="125" xfId="62" applyFont="1" applyFill="1" applyBorder="1" applyAlignment="1">
      <alignment horizontal="center" vertical="top"/>
      <protection/>
    </xf>
    <xf numFmtId="0" fontId="6" fillId="35" borderId="34" xfId="58" applyFont="1" applyFill="1" applyBorder="1" applyAlignment="1" applyProtection="1">
      <alignment vertical="center"/>
      <protection/>
    </xf>
    <xf numFmtId="49" fontId="14" fillId="0" borderId="50" xfId="0" applyNumberFormat="1" applyFont="1" applyBorder="1" applyAlignment="1">
      <alignment horizontal="left" vertical="top" wrapText="1"/>
    </xf>
    <xf numFmtId="49" fontId="14" fillId="0" borderId="24" xfId="0" applyNumberFormat="1" applyFont="1" applyBorder="1" applyAlignment="1">
      <alignment horizontal="left" vertical="top" wrapText="1"/>
    </xf>
    <xf numFmtId="49" fontId="117" fillId="0" borderId="25" xfId="0" applyNumberFormat="1" applyFont="1" applyBorder="1" applyAlignment="1">
      <alignment horizontal="left" vertical="top" wrapText="1"/>
    </xf>
    <xf numFmtId="49" fontId="117" fillId="0" borderId="33" xfId="0" applyNumberFormat="1" applyFont="1" applyBorder="1" applyAlignment="1">
      <alignment horizontal="left" vertical="top" wrapText="1"/>
    </xf>
    <xf numFmtId="49" fontId="14" fillId="0" borderId="19" xfId="0" applyNumberFormat="1" applyFont="1" applyBorder="1" applyAlignment="1">
      <alignment horizontal="left" vertical="top" wrapText="1"/>
    </xf>
    <xf numFmtId="49" fontId="14" fillId="0" borderId="24" xfId="0" applyNumberFormat="1" applyFont="1" applyFill="1" applyBorder="1" applyAlignment="1">
      <alignment horizontal="left" vertical="top" wrapText="1"/>
    </xf>
    <xf numFmtId="49" fontId="14" fillId="0" borderId="25" xfId="0" applyNumberFormat="1" applyFont="1" applyFill="1" applyBorder="1" applyAlignment="1">
      <alignment horizontal="left" vertical="top" wrapText="1"/>
    </xf>
    <xf numFmtId="49" fontId="14" fillId="0" borderId="19" xfId="0" applyNumberFormat="1" applyFont="1" applyFill="1" applyBorder="1" applyAlignment="1">
      <alignment horizontal="left" vertical="top" wrapText="1"/>
    </xf>
    <xf numFmtId="49" fontId="117" fillId="0" borderId="50" xfId="0" applyNumberFormat="1" applyFont="1" applyFill="1" applyBorder="1" applyAlignment="1">
      <alignment horizontal="left" vertical="top" wrapText="1"/>
    </xf>
    <xf numFmtId="49" fontId="14" fillId="0" borderId="50" xfId="0" applyNumberFormat="1" applyFont="1" applyFill="1" applyBorder="1" applyAlignment="1">
      <alignment horizontal="left" vertical="top" wrapText="1"/>
    </xf>
    <xf numFmtId="49" fontId="117" fillId="0" borderId="50" xfId="0" applyNumberFormat="1" applyFont="1" applyBorder="1" applyAlignment="1">
      <alignment horizontal="left" vertical="top" wrapText="1"/>
    </xf>
    <xf numFmtId="49" fontId="117" fillId="0" borderId="24" xfId="0" applyNumberFormat="1" applyFont="1" applyBorder="1" applyAlignment="1">
      <alignment horizontal="left" vertical="top" wrapText="1"/>
    </xf>
    <xf numFmtId="49" fontId="117" fillId="0" borderId="19" xfId="0" applyNumberFormat="1" applyFont="1" applyBorder="1" applyAlignment="1">
      <alignment horizontal="left" vertical="top" wrapText="1"/>
    </xf>
    <xf numFmtId="49" fontId="117" fillId="0" borderId="77" xfId="0" applyNumberFormat="1" applyFont="1" applyBorder="1" applyAlignment="1">
      <alignment horizontal="left" vertical="top" wrapText="1"/>
    </xf>
    <xf numFmtId="49" fontId="117" fillId="0" borderId="25" xfId="0" applyNumberFormat="1" applyFont="1" applyFill="1" applyBorder="1" applyAlignment="1">
      <alignment horizontal="left" vertical="top" wrapText="1"/>
    </xf>
    <xf numFmtId="49" fontId="117" fillId="0" borderId="24" xfId="0" applyNumberFormat="1" applyFont="1" applyFill="1" applyBorder="1" applyAlignment="1">
      <alignment horizontal="left" vertical="top" wrapText="1"/>
    </xf>
    <xf numFmtId="49" fontId="117" fillId="0" borderId="19" xfId="0" applyNumberFormat="1" applyFont="1" applyFill="1" applyBorder="1" applyAlignment="1">
      <alignment horizontal="left" vertical="top" wrapText="1"/>
    </xf>
    <xf numFmtId="49" fontId="117" fillId="0" borderId="50" xfId="0" applyNumberFormat="1" applyFont="1" applyFill="1" applyBorder="1" applyAlignment="1" quotePrefix="1">
      <alignment horizontal="left" vertical="top" wrapText="1"/>
    </xf>
    <xf numFmtId="49" fontId="14" fillId="0" borderId="19" xfId="0" applyNumberFormat="1" applyFont="1" applyFill="1" applyBorder="1" applyAlignment="1" quotePrefix="1">
      <alignment horizontal="left" vertical="top" wrapText="1"/>
    </xf>
    <xf numFmtId="49" fontId="14" fillId="0" borderId="19" xfId="0" applyNumberFormat="1" applyFont="1" applyBorder="1" applyAlignment="1" quotePrefix="1">
      <alignment horizontal="left" vertical="top" wrapText="1"/>
    </xf>
    <xf numFmtId="49" fontId="14" fillId="0" borderId="77" xfId="0" applyNumberFormat="1" applyFont="1" applyBorder="1" applyAlignment="1">
      <alignment horizontal="left" vertical="top" wrapText="1"/>
    </xf>
    <xf numFmtId="49" fontId="14" fillId="0" borderId="25" xfId="0" applyNumberFormat="1" applyFont="1" applyBorder="1" applyAlignment="1">
      <alignment horizontal="left" vertical="top" wrapText="1"/>
    </xf>
    <xf numFmtId="49" fontId="14" fillId="0" borderId="27" xfId="0" applyNumberFormat="1" applyFont="1" applyBorder="1" applyAlignment="1">
      <alignment horizontal="left" vertical="top" wrapText="1"/>
    </xf>
    <xf numFmtId="49" fontId="14" fillId="0" borderId="24" xfId="0" applyNumberFormat="1" applyFont="1" applyBorder="1" applyAlignment="1">
      <alignment horizontal="left" vertical="top" wrapText="1"/>
    </xf>
    <xf numFmtId="49" fontId="14" fillId="0" borderId="19" xfId="0" applyNumberFormat="1" applyFont="1" applyBorder="1" applyAlignment="1">
      <alignment horizontal="left" vertical="top" wrapText="1"/>
    </xf>
    <xf numFmtId="49" fontId="117" fillId="0" borderId="33"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wrapText="1"/>
    </xf>
    <xf numFmtId="49" fontId="117" fillId="0" borderId="77" xfId="0" applyNumberFormat="1" applyFont="1" applyFill="1" applyBorder="1" applyAlignment="1">
      <alignment horizontal="left" vertical="top" wrapText="1"/>
    </xf>
    <xf numFmtId="49" fontId="14" fillId="0" borderId="33" xfId="0" applyNumberFormat="1" applyFont="1" applyFill="1" applyBorder="1" applyAlignment="1">
      <alignment horizontal="left" vertical="top" wrapText="1"/>
    </xf>
    <xf numFmtId="49" fontId="14" fillId="0" borderId="77" xfId="0" applyNumberFormat="1" applyFont="1" applyFill="1" applyBorder="1" applyAlignment="1">
      <alignment horizontal="left" vertical="top" wrapText="1"/>
    </xf>
    <xf numFmtId="49" fontId="117" fillId="0" borderId="126" xfId="0" applyNumberFormat="1" applyFont="1" applyFill="1" applyBorder="1" applyAlignment="1">
      <alignment horizontal="left" vertical="top" wrapText="1"/>
    </xf>
    <xf numFmtId="49" fontId="117" fillId="0" borderId="27" xfId="0" applyNumberFormat="1" applyFont="1" applyFill="1" applyBorder="1" applyAlignment="1">
      <alignment horizontal="left" vertical="top" wrapText="1"/>
    </xf>
    <xf numFmtId="49" fontId="117" fillId="0" borderId="11" xfId="0" applyNumberFormat="1" applyFont="1" applyFill="1" applyBorder="1" applyAlignment="1">
      <alignment horizontal="left" vertical="top" wrapText="1"/>
    </xf>
    <xf numFmtId="49" fontId="14" fillId="0" borderId="27" xfId="0" applyNumberFormat="1" applyFont="1" applyFill="1" applyBorder="1" applyAlignment="1">
      <alignment horizontal="left" vertical="top" wrapText="1"/>
    </xf>
    <xf numFmtId="49" fontId="117" fillId="0" borderId="21" xfId="0" applyNumberFormat="1" applyFont="1" applyFill="1" applyBorder="1" applyAlignment="1">
      <alignment horizontal="left" vertical="top" wrapText="1"/>
    </xf>
    <xf numFmtId="0" fontId="34" fillId="0" borderId="0" xfId="0" applyFont="1" applyBorder="1" applyAlignment="1" applyProtection="1">
      <alignment horizontal="center"/>
      <protection/>
    </xf>
    <xf numFmtId="0" fontId="3" fillId="0" borderId="41" xfId="0" applyFont="1" applyBorder="1" applyAlignment="1" applyProtection="1">
      <alignment horizontal="left" vertical="center"/>
      <protection locked="0"/>
    </xf>
    <xf numFmtId="0" fontId="4" fillId="0" borderId="41"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3" fillId="0" borderId="12" xfId="0" applyFont="1" applyBorder="1" applyAlignment="1" applyProtection="1">
      <alignment horizontal="left" vertical="center"/>
      <protection locked="0"/>
    </xf>
    <xf numFmtId="0" fontId="4" fillId="0" borderId="12" xfId="0" applyFont="1" applyBorder="1" applyAlignment="1" applyProtection="1">
      <alignment vertical="center"/>
      <protection locked="0"/>
    </xf>
    <xf numFmtId="0" fontId="4" fillId="0" borderId="77" xfId="0" applyFont="1" applyBorder="1" applyAlignment="1" applyProtection="1">
      <alignment vertical="center"/>
      <protection locked="0"/>
    </xf>
    <xf numFmtId="0" fontId="3" fillId="0" borderId="29" xfId="0" applyFont="1" applyBorder="1" applyAlignment="1" applyProtection="1">
      <alignment horizontal="left" vertical="center"/>
      <protection/>
    </xf>
    <xf numFmtId="0" fontId="4" fillId="0" borderId="41" xfId="0" applyFont="1" applyBorder="1" applyAlignment="1" applyProtection="1">
      <alignment vertical="center"/>
      <protection/>
    </xf>
    <xf numFmtId="0" fontId="3" fillId="33" borderId="48" xfId="0" applyFont="1" applyFill="1" applyBorder="1" applyAlignment="1" applyProtection="1">
      <alignment horizontal="center" vertical="center"/>
      <protection/>
    </xf>
    <xf numFmtId="0" fontId="3" fillId="33" borderId="41"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protection/>
    </xf>
    <xf numFmtId="0" fontId="3" fillId="0" borderId="27" xfId="0" applyFont="1" applyBorder="1" applyAlignment="1" applyProtection="1">
      <alignment horizontal="center" vertical="top" shrinkToFit="1"/>
      <protection/>
    </xf>
    <xf numFmtId="0" fontId="3" fillId="0" borderId="19" xfId="0" applyFont="1" applyBorder="1" applyAlignment="1" applyProtection="1">
      <alignment horizontal="center" vertical="top" shrinkToFit="1"/>
      <protection/>
    </xf>
    <xf numFmtId="0" fontId="10" fillId="0" borderId="15" xfId="0" applyFont="1" applyBorder="1" applyAlignment="1" applyProtection="1">
      <alignment horizontal="center"/>
      <protection/>
    </xf>
    <xf numFmtId="0" fontId="10" fillId="0" borderId="35" xfId="0" applyFont="1" applyBorder="1" applyAlignment="1" applyProtection="1">
      <alignment horizontal="center"/>
      <protection/>
    </xf>
    <xf numFmtId="0" fontId="9" fillId="0" borderId="15"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7" fillId="0" borderId="29"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41" fillId="0" borderId="32" xfId="0" applyFont="1" applyBorder="1" applyAlignment="1" applyProtection="1">
      <alignment horizontal="right" vertical="center"/>
      <protection/>
    </xf>
    <xf numFmtId="0" fontId="14" fillId="0" borderId="32" xfId="0" applyFont="1" applyFill="1" applyBorder="1" applyAlignment="1" applyProtection="1">
      <alignment horizontal="center" vertical="center"/>
      <protection/>
    </xf>
    <xf numFmtId="0" fontId="14" fillId="0" borderId="4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5" fillId="0" borderId="34"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127"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4" fillId="0" borderId="44" xfId="0" applyNumberFormat="1" applyFont="1" applyFill="1" applyBorder="1" applyAlignment="1" applyProtection="1">
      <alignment horizontal="center"/>
      <protection/>
    </xf>
    <xf numFmtId="0" fontId="20" fillId="0" borderId="71" xfId="0" applyFont="1" applyFill="1" applyBorder="1" applyAlignment="1" applyProtection="1">
      <alignment horizontal="center"/>
      <protection/>
    </xf>
    <xf numFmtId="0" fontId="20" fillId="0" borderId="75" xfId="0" applyFont="1" applyFill="1" applyBorder="1" applyAlignment="1" applyProtection="1">
      <alignment horizontal="center"/>
      <protection/>
    </xf>
    <xf numFmtId="0" fontId="15" fillId="0" borderId="33" xfId="0" applyFont="1" applyFill="1" applyBorder="1" applyAlignment="1" applyProtection="1">
      <alignment horizontal="center" vertical="center"/>
      <protection/>
    </xf>
    <xf numFmtId="49" fontId="14" fillId="0" borderId="128" xfId="0" applyNumberFormat="1" applyFont="1" applyBorder="1" applyAlignment="1" applyProtection="1">
      <alignment horizontal="center" vertical="center"/>
      <protection locked="0"/>
    </xf>
    <xf numFmtId="0" fontId="15" fillId="0" borderId="87" xfId="0" applyFont="1" applyFill="1" applyBorder="1" applyAlignment="1" applyProtection="1">
      <alignment horizontal="center" vertical="center"/>
      <protection/>
    </xf>
    <xf numFmtId="0" fontId="14" fillId="33" borderId="39" xfId="0" applyFont="1" applyFill="1" applyBorder="1" applyAlignment="1" applyProtection="1">
      <alignment horizontal="left" vertical="center"/>
      <protection/>
    </xf>
    <xf numFmtId="0" fontId="14" fillId="33" borderId="12" xfId="0" applyFont="1" applyFill="1" applyBorder="1" applyAlignment="1" applyProtection="1">
      <alignment horizontal="left" vertical="center"/>
      <protection/>
    </xf>
    <xf numFmtId="0" fontId="14" fillId="33" borderId="77" xfId="0" applyFont="1" applyFill="1" applyBorder="1" applyAlignment="1" applyProtection="1">
      <alignment horizontal="left" vertical="center"/>
      <protection/>
    </xf>
    <xf numFmtId="0" fontId="10" fillId="0" borderId="35"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35" xfId="0" applyFont="1" applyFill="1" applyBorder="1" applyAlignment="1" applyProtection="1">
      <alignment horizontal="center" vertical="center"/>
      <protection/>
    </xf>
    <xf numFmtId="0" fontId="20" fillId="0" borderId="0" xfId="0" applyFont="1" applyFill="1" applyBorder="1" applyAlignment="1" applyProtection="1" quotePrefix="1">
      <alignment horizontal="center" vertical="center" wrapText="1"/>
      <protection/>
    </xf>
    <xf numFmtId="0" fontId="20" fillId="0" borderId="35" xfId="0" applyFont="1" applyFill="1" applyBorder="1" applyAlignment="1" applyProtection="1" quotePrefix="1">
      <alignment horizontal="center" vertical="center" wrapText="1"/>
      <protection/>
    </xf>
    <xf numFmtId="0" fontId="25" fillId="0" borderId="69" xfId="0" applyFont="1" applyBorder="1" applyAlignment="1" applyProtection="1">
      <alignment horizontal="center" vertical="center"/>
      <protection/>
    </xf>
    <xf numFmtId="0" fontId="25" fillId="0" borderId="66" xfId="0" applyFont="1" applyBorder="1" applyAlignment="1" applyProtection="1">
      <alignment horizontal="center" vertical="center"/>
      <protection/>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15" fillId="0" borderId="77" xfId="0" applyFont="1" applyFill="1" applyBorder="1" applyAlignment="1" applyProtection="1">
      <alignment horizontal="center" vertical="center"/>
      <protection/>
    </xf>
    <xf numFmtId="0" fontId="25" fillId="0" borderId="37" xfId="0" applyFont="1" applyBorder="1" applyAlignment="1" applyProtection="1">
      <alignment horizontal="center" vertical="center"/>
      <protection/>
    </xf>
    <xf numFmtId="0" fontId="25" fillId="0" borderId="34" xfId="59" applyFont="1" applyBorder="1" applyAlignment="1" applyProtection="1">
      <alignment horizontal="center"/>
      <protection/>
    </xf>
    <xf numFmtId="0" fontId="25" fillId="0" borderId="77" xfId="59" applyFont="1" applyBorder="1" applyAlignment="1" applyProtection="1">
      <alignment horizontal="center"/>
      <protection/>
    </xf>
    <xf numFmtId="0" fontId="22" fillId="0" borderId="35" xfId="59" applyFont="1" applyBorder="1" applyAlignment="1" applyProtection="1">
      <alignment horizontal="center" vertical="center"/>
      <protection/>
    </xf>
    <xf numFmtId="0" fontId="23" fillId="0" borderId="35" xfId="59" applyFont="1" applyBorder="1" applyAlignment="1" applyProtection="1">
      <alignment horizontal="center" vertical="center"/>
      <protection/>
    </xf>
    <xf numFmtId="0" fontId="25" fillId="0" borderId="28" xfId="59" applyFont="1" applyBorder="1" applyAlignment="1" applyProtection="1">
      <alignment horizontal="center"/>
      <protection/>
    </xf>
    <xf numFmtId="0" fontId="4" fillId="0" borderId="29" xfId="63" applyFont="1" applyBorder="1" applyAlignment="1" applyProtection="1">
      <alignment horizontal="left" vertical="center"/>
      <protection locked="0"/>
    </xf>
    <xf numFmtId="0" fontId="4" fillId="0" borderId="41" xfId="59" applyFont="1" applyBorder="1" applyAlignment="1" applyProtection="1">
      <alignment vertical="center"/>
      <protection locked="0"/>
    </xf>
    <xf numFmtId="0" fontId="4" fillId="0" borderId="25" xfId="59" applyFont="1" applyBorder="1" applyAlignment="1" applyProtection="1">
      <alignment vertical="center"/>
      <protection locked="0"/>
    </xf>
    <xf numFmtId="0" fontId="4" fillId="0" borderId="41" xfId="59" applyFont="1" applyBorder="1" applyAlignment="1">
      <alignment vertical="center"/>
      <protection/>
    </xf>
    <xf numFmtId="0" fontId="4" fillId="0" borderId="25" xfId="59" applyFont="1" applyBorder="1" applyAlignment="1">
      <alignment vertical="center"/>
      <protection/>
    </xf>
    <xf numFmtId="0" fontId="14" fillId="0" borderId="0" xfId="59" applyFont="1" applyBorder="1" applyAlignment="1" applyProtection="1">
      <alignment horizontal="left" vertical="center"/>
      <protection/>
    </xf>
    <xf numFmtId="0" fontId="29" fillId="0" borderId="0" xfId="59" applyFont="1" applyBorder="1" applyAlignment="1" applyProtection="1">
      <alignment vertical="center"/>
      <protection/>
    </xf>
    <xf numFmtId="0" fontId="29" fillId="0" borderId="33" xfId="59" applyFont="1" applyBorder="1" applyAlignment="1" applyProtection="1">
      <alignment vertical="center"/>
      <protection/>
    </xf>
    <xf numFmtId="0" fontId="41" fillId="0" borderId="0" xfId="0" applyFont="1" applyBorder="1" applyAlignment="1">
      <alignment horizontal="right" vertical="center"/>
    </xf>
    <xf numFmtId="0" fontId="20" fillId="0" borderId="0" xfId="63" applyFont="1" applyFill="1" applyBorder="1" applyAlignment="1" applyProtection="1">
      <alignment horizontal="center"/>
      <protection/>
    </xf>
    <xf numFmtId="0" fontId="2" fillId="0" borderId="0" xfId="63" applyFont="1" applyBorder="1" applyAlignment="1" applyProtection="1">
      <alignment horizontal="left" vertical="center"/>
      <protection locked="0"/>
    </xf>
    <xf numFmtId="0" fontId="1" fillId="0" borderId="0" xfId="59" applyBorder="1" applyAlignment="1" applyProtection="1">
      <alignment vertical="center"/>
      <protection locked="0"/>
    </xf>
    <xf numFmtId="0" fontId="3" fillId="0" borderId="29" xfId="63" applyFont="1" applyBorder="1" applyAlignment="1" applyProtection="1">
      <alignment horizontal="left" vertical="center"/>
      <protection locked="0"/>
    </xf>
    <xf numFmtId="0" fontId="52" fillId="0" borderId="0" xfId="59" applyFont="1" applyBorder="1" applyAlignment="1" applyProtection="1">
      <alignment horizontal="center"/>
      <protection/>
    </xf>
    <xf numFmtId="0" fontId="53" fillId="0" borderId="0" xfId="59" applyFont="1" applyBorder="1" applyAlignment="1">
      <alignment horizontal="center"/>
      <protection/>
    </xf>
    <xf numFmtId="0" fontId="14" fillId="35" borderId="13" xfId="59" applyFont="1" applyFill="1" applyBorder="1" applyAlignment="1" applyProtection="1">
      <alignment horizontal="left" vertical="center" textRotation="90" wrapText="1"/>
      <protection/>
    </xf>
    <xf numFmtId="0" fontId="43" fillId="0" borderId="13" xfId="0" applyFont="1" applyBorder="1" applyAlignment="1">
      <alignment horizontal="left" vertical="center" textRotation="90" wrapText="1"/>
    </xf>
    <xf numFmtId="0" fontId="43" fillId="0" borderId="14" xfId="0" applyFont="1" applyBorder="1" applyAlignment="1">
      <alignment horizontal="left" vertical="center" textRotation="90" wrapText="1"/>
    </xf>
    <xf numFmtId="0" fontId="3" fillId="0" borderId="24" xfId="63" applyFont="1" applyBorder="1" applyAlignment="1" applyProtection="1">
      <alignment horizontal="left" vertical="center"/>
      <protection/>
    </xf>
    <xf numFmtId="0" fontId="4" fillId="0" borderId="24" xfId="59" applyFont="1" applyBorder="1" applyAlignment="1" applyProtection="1">
      <alignment vertical="center"/>
      <protection/>
    </xf>
    <xf numFmtId="0" fontId="4" fillId="0" borderId="42" xfId="59" applyFont="1" applyBorder="1" applyAlignment="1" applyProtection="1">
      <alignment vertical="center"/>
      <protection/>
    </xf>
    <xf numFmtId="0" fontId="3" fillId="0" borderId="24" xfId="63" applyFont="1" applyBorder="1" applyAlignment="1" applyProtection="1">
      <alignment horizontal="left" vertical="center"/>
      <protection locked="0"/>
    </xf>
    <xf numFmtId="0" fontId="4" fillId="0" borderId="19" xfId="59" applyFont="1" applyBorder="1" applyAlignment="1" applyProtection="1">
      <alignment vertical="center"/>
      <protection locked="0"/>
    </xf>
    <xf numFmtId="0" fontId="4" fillId="0" borderId="27" xfId="59" applyFont="1" applyBorder="1" applyAlignment="1" applyProtection="1">
      <alignment vertical="center"/>
      <protection locked="0"/>
    </xf>
    <xf numFmtId="0" fontId="4" fillId="0" borderId="11" xfId="59" applyFont="1" applyBorder="1" applyAlignment="1" applyProtection="1">
      <alignment vertical="center"/>
      <protection locked="0"/>
    </xf>
    <xf numFmtId="0" fontId="4" fillId="0" borderId="42" xfId="59" applyFont="1" applyBorder="1" applyAlignment="1" applyProtection="1">
      <alignment vertical="center"/>
      <protection locked="0"/>
    </xf>
    <xf numFmtId="0" fontId="3" fillId="0" borderId="41" xfId="63" applyFont="1" applyBorder="1" applyAlignment="1" applyProtection="1">
      <alignment horizontal="center" vertical="center"/>
      <protection locked="0"/>
    </xf>
    <xf numFmtId="0" fontId="3" fillId="0" borderId="32" xfId="63" applyFont="1" applyBorder="1" applyAlignment="1" applyProtection="1">
      <alignment horizontal="center" vertical="center"/>
      <protection locked="0"/>
    </xf>
    <xf numFmtId="0" fontId="3" fillId="0" borderId="25" xfId="63" applyFont="1" applyBorder="1" applyAlignment="1" applyProtection="1">
      <alignment horizontal="center" vertical="center"/>
      <protection locked="0"/>
    </xf>
    <xf numFmtId="0" fontId="3" fillId="0" borderId="29" xfId="63" applyFont="1" applyBorder="1" applyAlignment="1" applyProtection="1">
      <alignment horizontal="left" vertical="center"/>
      <protection/>
    </xf>
    <xf numFmtId="0" fontId="3" fillId="0" borderId="41" xfId="63" applyFont="1" applyBorder="1" applyAlignment="1" applyProtection="1">
      <alignment horizontal="left" vertical="center"/>
      <protection/>
    </xf>
    <xf numFmtId="0" fontId="4" fillId="0" borderId="32" xfId="59" applyFont="1" applyBorder="1" applyAlignment="1" applyProtection="1">
      <alignment horizontal="center"/>
      <protection locked="0"/>
    </xf>
    <xf numFmtId="0" fontId="4" fillId="0" borderId="50" xfId="59" applyFont="1" applyBorder="1" applyAlignment="1" applyProtection="1">
      <alignment horizontal="center"/>
      <protection locked="0"/>
    </xf>
    <xf numFmtId="0" fontId="42" fillId="0" borderId="0" xfId="0" applyFont="1" applyFill="1" applyBorder="1" applyAlignment="1" applyProtection="1">
      <alignment horizontal="left" vertical="center"/>
      <protection locked="0"/>
    </xf>
    <xf numFmtId="0" fontId="8" fillId="35" borderId="27" xfId="59" applyFont="1" applyFill="1" applyBorder="1" applyAlignment="1" applyProtection="1">
      <alignment horizontal="left" vertical="center" wrapText="1"/>
      <protection/>
    </xf>
    <xf numFmtId="0" fontId="8" fillId="35" borderId="11" xfId="59" applyFont="1" applyFill="1" applyBorder="1" applyAlignment="1" applyProtection="1">
      <alignment horizontal="left" vertical="center" wrapText="1"/>
      <protection/>
    </xf>
    <xf numFmtId="0" fontId="39" fillId="0" borderId="0" xfId="63" applyFont="1" applyFill="1" applyAlignment="1" applyProtection="1">
      <alignment horizontal="left" vertical="center" wrapText="1"/>
      <protection/>
    </xf>
    <xf numFmtId="0" fontId="40" fillId="0" borderId="0" xfId="59" applyFont="1" applyAlignment="1" applyProtection="1">
      <alignment vertical="center" wrapText="1"/>
      <protection/>
    </xf>
    <xf numFmtId="0" fontId="25" fillId="0" borderId="10" xfId="63" applyFont="1" applyFill="1" applyBorder="1" applyAlignment="1" applyProtection="1">
      <alignment horizontal="center" vertical="center"/>
      <protection/>
    </xf>
    <xf numFmtId="0" fontId="25" fillId="0" borderId="0" xfId="63" applyFont="1" applyFill="1" applyBorder="1" applyAlignment="1" applyProtection="1">
      <alignment horizontal="center" vertical="center"/>
      <protection/>
    </xf>
    <xf numFmtId="0" fontId="25" fillId="0" borderId="33" xfId="63" applyFont="1" applyFill="1" applyBorder="1" applyAlignment="1" applyProtection="1">
      <alignment horizontal="center" vertical="center"/>
      <protection/>
    </xf>
    <xf numFmtId="0" fontId="3" fillId="0" borderId="30" xfId="63" applyFont="1" applyFill="1" applyBorder="1" applyAlignment="1" applyProtection="1">
      <alignment horizontal="center" vertical="center"/>
      <protection/>
    </xf>
    <xf numFmtId="0" fontId="3" fillId="0" borderId="32" xfId="63" applyFont="1" applyFill="1" applyBorder="1" applyAlignment="1" applyProtection="1">
      <alignment horizontal="center" vertical="center"/>
      <protection/>
    </xf>
    <xf numFmtId="0" fontId="3" fillId="0" borderId="50" xfId="63" applyFont="1" applyFill="1" applyBorder="1" applyAlignment="1" applyProtection="1">
      <alignment horizontal="center" vertical="center"/>
      <protection/>
    </xf>
    <xf numFmtId="0" fontId="25" fillId="0" borderId="35" xfId="63" applyFont="1" applyFill="1" applyBorder="1" applyAlignment="1" applyProtection="1">
      <alignment horizontal="center" vertical="center"/>
      <protection/>
    </xf>
    <xf numFmtId="0" fontId="14" fillId="35" borderId="13" xfId="59" applyFont="1" applyFill="1" applyBorder="1" applyAlignment="1" applyProtection="1">
      <alignment horizontal="left" vertical="center" textRotation="89" wrapText="1"/>
      <protection/>
    </xf>
    <xf numFmtId="0" fontId="43" fillId="0" borderId="13" xfId="0" applyFont="1" applyBorder="1" applyAlignment="1">
      <alignment horizontal="left" vertical="center" textRotation="89" wrapText="1"/>
    </xf>
    <xf numFmtId="0" fontId="43" fillId="0" borderId="40" xfId="0" applyFont="1" applyBorder="1" applyAlignment="1">
      <alignment horizontal="left" vertical="center" textRotation="89" wrapText="1"/>
    </xf>
    <xf numFmtId="0" fontId="3" fillId="0" borderId="29" xfId="63" applyFont="1" applyFill="1" applyBorder="1" applyAlignment="1" applyProtection="1">
      <alignment vertical="center"/>
      <protection/>
    </xf>
    <xf numFmtId="0" fontId="4" fillId="0" borderId="17" xfId="59" applyFont="1" applyBorder="1" applyAlignment="1" applyProtection="1">
      <alignment horizontal="center"/>
      <protection locked="0"/>
    </xf>
    <xf numFmtId="0" fontId="4" fillId="0" borderId="75" xfId="59" applyFont="1" applyBorder="1" applyAlignment="1" applyProtection="1">
      <alignment horizontal="center"/>
      <protection locked="0"/>
    </xf>
    <xf numFmtId="0" fontId="2" fillId="0" borderId="49" xfId="63" applyFont="1" applyBorder="1" applyAlignment="1" applyProtection="1">
      <alignment horizontal="left" vertical="center"/>
      <protection locked="0"/>
    </xf>
    <xf numFmtId="0" fontId="1" fillId="0" borderId="19" xfId="59" applyBorder="1" applyAlignment="1">
      <alignment vertical="center"/>
      <protection/>
    </xf>
    <xf numFmtId="0" fontId="1" fillId="0" borderId="20" xfId="59" applyBorder="1" applyAlignment="1">
      <alignment vertical="center"/>
      <protection/>
    </xf>
    <xf numFmtId="0" fontId="30" fillId="0" borderId="0" xfId="59" applyFont="1" applyBorder="1" applyAlignment="1">
      <alignment/>
      <protection/>
    </xf>
    <xf numFmtId="0" fontId="20" fillId="0" borderId="0" xfId="63" applyFont="1" applyFill="1" applyBorder="1" applyAlignment="1" applyProtection="1">
      <alignment horizontal="center" vertical="center"/>
      <protection/>
    </xf>
    <xf numFmtId="0" fontId="30" fillId="0" borderId="0" xfId="59" applyFont="1" applyBorder="1" applyAlignment="1">
      <alignment horizontal="center" vertical="center"/>
      <protection/>
    </xf>
    <xf numFmtId="0" fontId="30" fillId="0" borderId="35" xfId="59" applyFont="1" applyBorder="1" applyAlignment="1">
      <alignment horizontal="center" vertical="center"/>
      <protection/>
    </xf>
    <xf numFmtId="0" fontId="10" fillId="0" borderId="0" xfId="63" applyFont="1" applyFill="1" applyBorder="1" applyAlignment="1" applyProtection="1">
      <alignment horizontal="center"/>
      <protection/>
    </xf>
    <xf numFmtId="0" fontId="31" fillId="0" borderId="0" xfId="59" applyFont="1" applyBorder="1" applyAlignment="1">
      <alignment/>
      <protection/>
    </xf>
    <xf numFmtId="0" fontId="4" fillId="0" borderId="24" xfId="59" applyFont="1" applyBorder="1" applyAlignment="1" applyProtection="1">
      <alignment horizontal="center" vertical="center"/>
      <protection/>
    </xf>
    <xf numFmtId="0" fontId="4" fillId="0" borderId="19" xfId="59" applyFont="1" applyBorder="1" applyAlignment="1" applyProtection="1">
      <alignment vertical="center"/>
      <protection/>
    </xf>
    <xf numFmtId="0" fontId="13" fillId="0" borderId="71" xfId="59" applyFont="1" applyBorder="1" applyAlignment="1" applyProtection="1">
      <alignment horizontal="center"/>
      <protection locked="0"/>
    </xf>
    <xf numFmtId="0" fontId="13" fillId="0" borderId="75" xfId="59" applyFont="1" applyBorder="1" applyAlignment="1" applyProtection="1">
      <alignment horizontal="center"/>
      <protection locked="0"/>
    </xf>
    <xf numFmtId="0" fontId="13" fillId="0" borderId="32" xfId="59" applyFont="1" applyBorder="1" applyAlignment="1" applyProtection="1">
      <alignment horizontal="center" vertical="center"/>
      <protection locked="0"/>
    </xf>
    <xf numFmtId="0" fontId="13" fillId="0" borderId="41" xfId="59" applyFont="1" applyBorder="1" applyAlignment="1" applyProtection="1">
      <alignment horizontal="center" vertical="center"/>
      <protection locked="0"/>
    </xf>
    <xf numFmtId="0" fontId="13" fillId="0" borderId="25" xfId="59" applyFont="1" applyBorder="1" applyAlignment="1" applyProtection="1">
      <alignment horizontal="center" vertical="center"/>
      <protection locked="0"/>
    </xf>
    <xf numFmtId="0" fontId="14" fillId="0" borderId="24" xfId="63" applyFont="1" applyBorder="1" applyAlignment="1" applyProtection="1">
      <alignment horizontal="left" vertical="center"/>
      <protection locked="0"/>
    </xf>
    <xf numFmtId="0" fontId="13" fillId="0" borderId="24" xfId="59" applyFont="1" applyBorder="1" applyAlignment="1" applyProtection="1">
      <alignment vertical="center"/>
      <protection locked="0"/>
    </xf>
    <xf numFmtId="0" fontId="13" fillId="0" borderId="27" xfId="59" applyFont="1" applyBorder="1" applyAlignment="1" applyProtection="1">
      <alignment vertical="center"/>
      <protection locked="0"/>
    </xf>
    <xf numFmtId="0" fontId="13" fillId="0" borderId="19" xfId="59" applyFont="1" applyBorder="1" applyAlignment="1" applyProtection="1">
      <alignment vertical="center"/>
      <protection locked="0"/>
    </xf>
    <xf numFmtId="0" fontId="13" fillId="0" borderId="11" xfId="59" applyFont="1" applyBorder="1" applyAlignment="1" applyProtection="1">
      <alignment vertical="center"/>
      <protection locked="0"/>
    </xf>
    <xf numFmtId="0" fontId="13" fillId="0" borderId="42" xfId="59" applyFont="1" applyBorder="1" applyAlignment="1" applyProtection="1">
      <alignment vertical="center"/>
      <protection locked="0"/>
    </xf>
    <xf numFmtId="0" fontId="10" fillId="0" borderId="0" xfId="59" applyFont="1" applyBorder="1" applyAlignment="1">
      <alignment horizontal="center"/>
      <protection/>
    </xf>
    <xf numFmtId="0" fontId="10" fillId="0" borderId="35" xfId="59" applyFont="1" applyBorder="1" applyAlignment="1">
      <alignment horizontal="center"/>
      <protection/>
    </xf>
    <xf numFmtId="0" fontId="13" fillId="0" borderId="24" xfId="59" applyFont="1" applyBorder="1" applyAlignment="1" applyProtection="1">
      <alignment horizontal="center" vertical="center"/>
      <protection locked="0"/>
    </xf>
    <xf numFmtId="0" fontId="2" fillId="0" borderId="0" xfId="59" applyFont="1" applyBorder="1" applyAlignment="1" applyProtection="1">
      <alignment vertical="center"/>
      <protection locked="0"/>
    </xf>
    <xf numFmtId="0" fontId="4" fillId="0" borderId="0" xfId="59" applyFont="1" applyBorder="1" applyAlignment="1" applyProtection="1">
      <alignment vertical="center"/>
      <protection locked="0"/>
    </xf>
    <xf numFmtId="0" fontId="8" fillId="0" borderId="27" xfId="59" applyFont="1" applyFill="1" applyBorder="1" applyAlignment="1" applyProtection="1">
      <alignment horizontal="left" vertical="center"/>
      <protection locked="0"/>
    </xf>
    <xf numFmtId="0" fontId="8" fillId="0" borderId="19" xfId="59" applyFont="1" applyFill="1" applyBorder="1" applyAlignment="1" applyProtection="1">
      <alignment horizontal="left" vertical="center"/>
      <protection locked="0"/>
    </xf>
    <xf numFmtId="0" fontId="20" fillId="0" borderId="0" xfId="63" applyFont="1" applyFill="1" applyBorder="1" applyAlignment="1" applyProtection="1">
      <alignment horizontal="center" vertical="center"/>
      <protection/>
    </xf>
    <xf numFmtId="0" fontId="20" fillId="0" borderId="35" xfId="63" applyFont="1" applyFill="1" applyBorder="1" applyAlignment="1" applyProtection="1">
      <alignment horizontal="center" vertical="center"/>
      <protection/>
    </xf>
    <xf numFmtId="0" fontId="6" fillId="0" borderId="11" xfId="59" applyFont="1" applyBorder="1" applyAlignment="1" applyProtection="1">
      <alignment horizontal="center" vertical="center"/>
      <protection locked="0"/>
    </xf>
    <xf numFmtId="0" fontId="6" fillId="0" borderId="19" xfId="59" applyFont="1" applyBorder="1" applyAlignment="1" applyProtection="1">
      <alignment horizontal="center" vertical="center"/>
      <protection locked="0"/>
    </xf>
    <xf numFmtId="0" fontId="13" fillId="0" borderId="32" xfId="59" applyFont="1" applyBorder="1" applyAlignment="1" applyProtection="1">
      <alignment horizontal="center"/>
      <protection locked="0"/>
    </xf>
    <xf numFmtId="0" fontId="13" fillId="0" borderId="50" xfId="59" applyFont="1" applyBorder="1" applyAlignment="1" applyProtection="1">
      <alignment horizontal="center"/>
      <protection locked="0"/>
    </xf>
    <xf numFmtId="0" fontId="9" fillId="0" borderId="0" xfId="63" applyFont="1" applyFill="1" applyBorder="1" applyAlignment="1" applyProtection="1">
      <alignment horizontal="center" vertical="center"/>
      <protection/>
    </xf>
    <xf numFmtId="0" fontId="9" fillId="0" borderId="35" xfId="63" applyFont="1" applyFill="1" applyBorder="1" applyAlignment="1" applyProtection="1">
      <alignment horizontal="center" vertical="center"/>
      <protection/>
    </xf>
    <xf numFmtId="0" fontId="13" fillId="0" borderId="41" xfId="59" applyFont="1" applyBorder="1" applyAlignment="1">
      <alignment horizontal="left" vertical="center"/>
      <protection/>
    </xf>
    <xf numFmtId="0" fontId="13" fillId="0" borderId="32" xfId="59" applyFont="1" applyBorder="1" applyAlignment="1">
      <alignment horizontal="left" vertical="center"/>
      <protection/>
    </xf>
    <xf numFmtId="0" fontId="13" fillId="0" borderId="25" xfId="59" applyFont="1" applyBorder="1" applyAlignment="1">
      <alignment horizontal="left" vertical="center"/>
      <protection/>
    </xf>
    <xf numFmtId="0" fontId="6" fillId="0" borderId="29" xfId="59" applyFont="1" applyFill="1" applyBorder="1" applyAlignment="1" applyProtection="1">
      <alignment vertical="center"/>
      <protection locked="0"/>
    </xf>
    <xf numFmtId="0" fontId="8" fillId="0" borderId="41" xfId="59" applyFont="1" applyBorder="1" applyAlignment="1" applyProtection="1">
      <alignment/>
      <protection locked="0"/>
    </xf>
    <xf numFmtId="0" fontId="8" fillId="0" borderId="25" xfId="59" applyFont="1" applyBorder="1" applyAlignment="1" applyProtection="1">
      <alignment/>
      <protection locked="0"/>
    </xf>
    <xf numFmtId="0" fontId="6" fillId="0" borderId="30" xfId="59" applyFont="1" applyFill="1" applyBorder="1" applyAlignment="1" applyProtection="1">
      <alignment vertical="center"/>
      <protection locked="0"/>
    </xf>
    <xf numFmtId="0" fontId="8" fillId="0" borderId="32" xfId="59" applyFont="1" applyBorder="1" applyAlignment="1" applyProtection="1">
      <alignment/>
      <protection locked="0"/>
    </xf>
    <xf numFmtId="0" fontId="8" fillId="0" borderId="50" xfId="59" applyFont="1" applyBorder="1" applyAlignment="1" applyProtection="1">
      <alignment/>
      <protection locked="0"/>
    </xf>
    <xf numFmtId="0" fontId="6" fillId="0" borderId="10" xfId="59" applyFont="1" applyBorder="1" applyAlignment="1" applyProtection="1">
      <alignment horizontal="center" vertical="center"/>
      <protection locked="0"/>
    </xf>
    <xf numFmtId="0" fontId="21" fillId="0" borderId="38" xfId="63" applyFont="1" applyFill="1" applyBorder="1" applyAlignment="1" applyProtection="1">
      <alignment horizontal="center" vertical="top"/>
      <protection/>
    </xf>
    <xf numFmtId="0" fontId="21" fillId="0" borderId="13" xfId="63" applyFont="1" applyFill="1" applyBorder="1" applyAlignment="1" applyProtection="1">
      <alignment horizontal="center" vertical="top"/>
      <protection/>
    </xf>
    <xf numFmtId="0" fontId="21" fillId="0" borderId="15" xfId="63" applyFont="1" applyFill="1" applyBorder="1" applyAlignment="1" applyProtection="1">
      <alignment horizontal="center" vertical="top"/>
      <protection/>
    </xf>
    <xf numFmtId="0" fontId="21" fillId="0" borderId="36" xfId="63" applyFont="1" applyFill="1" applyBorder="1" applyAlignment="1" applyProtection="1">
      <alignment horizontal="center" vertical="top"/>
      <protection/>
    </xf>
    <xf numFmtId="0" fontId="6" fillId="0" borderId="29" xfId="59" applyFont="1" applyBorder="1" applyAlignment="1" applyProtection="1">
      <alignment vertical="top" wrapText="1"/>
      <protection/>
    </xf>
    <xf numFmtId="0" fontId="3" fillId="0" borderId="41" xfId="0" applyFont="1" applyBorder="1" applyAlignment="1">
      <alignment/>
    </xf>
    <xf numFmtId="0" fontId="3" fillId="0" borderId="25" xfId="0" applyFont="1" applyBorder="1" applyAlignment="1">
      <alignment/>
    </xf>
    <xf numFmtId="0" fontId="21" fillId="0" borderId="14" xfId="63" applyFont="1" applyFill="1" applyBorder="1" applyAlignment="1" applyProtection="1">
      <alignment horizontal="center" vertical="top"/>
      <protection/>
    </xf>
    <xf numFmtId="0" fontId="6" fillId="0" borderId="41" xfId="59" applyFont="1" applyBorder="1" applyAlignment="1" applyProtection="1">
      <alignment vertical="top" wrapText="1"/>
      <protection/>
    </xf>
    <xf numFmtId="0" fontId="6" fillId="0" borderId="25" xfId="59" applyFont="1" applyBorder="1" applyAlignment="1" applyProtection="1">
      <alignment vertical="top" wrapText="1"/>
      <protection/>
    </xf>
    <xf numFmtId="0" fontId="6" fillId="0" borderId="29" xfId="59" applyFont="1" applyFill="1" applyBorder="1" applyAlignment="1" applyProtection="1">
      <alignment horizontal="left" vertical="center"/>
      <protection locked="0"/>
    </xf>
    <xf numFmtId="0" fontId="6" fillId="0" borderId="30" xfId="59" applyFont="1" applyFill="1" applyBorder="1" applyAlignment="1" applyProtection="1">
      <alignment horizontal="left" vertical="center"/>
      <protection locked="0"/>
    </xf>
    <xf numFmtId="0" fontId="6" fillId="0" borderId="30" xfId="59" applyFont="1" applyBorder="1" applyAlignment="1" applyProtection="1">
      <alignment vertical="top" wrapText="1"/>
      <protection/>
    </xf>
    <xf numFmtId="0" fontId="6" fillId="0" borderId="32" xfId="59" applyFont="1" applyBorder="1" applyAlignment="1" applyProtection="1">
      <alignment vertical="top" wrapText="1"/>
      <protection/>
    </xf>
    <xf numFmtId="0" fontId="6" fillId="0" borderId="29" xfId="63" applyFont="1" applyFill="1" applyBorder="1" applyAlignment="1" applyProtection="1">
      <alignment vertical="center"/>
      <protection locked="0"/>
    </xf>
    <xf numFmtId="0" fontId="6" fillId="0" borderId="29" xfId="63" applyFont="1" applyFill="1" applyBorder="1" applyAlignment="1" applyProtection="1">
      <alignment horizontal="left" vertical="center"/>
      <protection locked="0"/>
    </xf>
    <xf numFmtId="0" fontId="8" fillId="0" borderId="41" xfId="59" applyFont="1" applyBorder="1" applyAlignment="1" applyProtection="1">
      <alignment horizontal="left"/>
      <protection locked="0"/>
    </xf>
    <xf numFmtId="0" fontId="8" fillId="0" borderId="25" xfId="59" applyFont="1" applyBorder="1" applyAlignment="1" applyProtection="1">
      <alignment horizontal="left"/>
      <protection locked="0"/>
    </xf>
    <xf numFmtId="0" fontId="6" fillId="0" borderId="29" xfId="63" applyFont="1" applyFill="1" applyBorder="1" applyAlignment="1" applyProtection="1">
      <alignment wrapText="1"/>
      <protection locked="0"/>
    </xf>
    <xf numFmtId="0" fontId="8" fillId="0" borderId="41" xfId="59" applyFont="1" applyBorder="1" applyAlignment="1" applyProtection="1">
      <alignment wrapText="1"/>
      <protection locked="0"/>
    </xf>
    <xf numFmtId="0" fontId="8" fillId="0" borderId="25" xfId="59" applyFont="1" applyBorder="1" applyAlignment="1" applyProtection="1">
      <alignment wrapText="1"/>
      <protection locked="0"/>
    </xf>
    <xf numFmtId="0" fontId="6" fillId="0" borderId="29" xfId="59" applyFont="1" applyFill="1" applyBorder="1" applyAlignment="1" applyProtection="1">
      <alignment wrapText="1"/>
      <protection locked="0"/>
    </xf>
    <xf numFmtId="0" fontId="6" fillId="0" borderId="30" xfId="59" applyFont="1" applyFill="1" applyBorder="1" applyAlignment="1" applyProtection="1">
      <alignment wrapText="1"/>
      <protection locked="0"/>
    </xf>
    <xf numFmtId="0" fontId="8" fillId="0" borderId="32" xfId="59" applyFont="1" applyBorder="1" applyAlignment="1" applyProtection="1">
      <alignment wrapText="1"/>
      <protection locked="0"/>
    </xf>
    <xf numFmtId="0" fontId="8" fillId="0" borderId="50" xfId="59" applyFont="1" applyBorder="1" applyAlignment="1" applyProtection="1">
      <alignment wrapText="1"/>
      <protection locked="0"/>
    </xf>
    <xf numFmtId="0" fontId="8" fillId="0" borderId="29" xfId="63" applyFont="1" applyFill="1" applyBorder="1" applyAlignment="1" applyProtection="1">
      <alignment wrapText="1"/>
      <protection locked="0"/>
    </xf>
    <xf numFmtId="0" fontId="21" fillId="0" borderId="40" xfId="63" applyFont="1" applyFill="1" applyBorder="1" applyAlignment="1" applyProtection="1">
      <alignment horizontal="center" vertical="top"/>
      <protection/>
    </xf>
    <xf numFmtId="0" fontId="6" fillId="0" borderId="31" xfId="59" applyFont="1" applyFill="1" applyBorder="1" applyAlignment="1" applyProtection="1">
      <alignment wrapText="1"/>
      <protection locked="0"/>
    </xf>
    <xf numFmtId="0" fontId="8" fillId="0" borderId="44" xfId="59" applyFont="1" applyBorder="1" applyAlignment="1" applyProtection="1">
      <alignment wrapText="1"/>
      <protection locked="0"/>
    </xf>
    <xf numFmtId="0" fontId="8" fillId="0" borderId="70" xfId="59" applyFont="1" applyBorder="1" applyAlignment="1" applyProtection="1">
      <alignment wrapText="1"/>
      <protection locked="0"/>
    </xf>
    <xf numFmtId="0" fontId="6" fillId="0" borderId="29" xfId="59" applyFont="1" applyFill="1" applyBorder="1" applyAlignment="1" applyProtection="1">
      <alignment horizontal="center" wrapText="1"/>
      <protection locked="0"/>
    </xf>
    <xf numFmtId="0" fontId="6" fillId="0" borderId="41" xfId="59" applyFont="1" applyFill="1" applyBorder="1" applyAlignment="1" applyProtection="1">
      <alignment horizontal="center" wrapText="1"/>
      <protection locked="0"/>
    </xf>
    <xf numFmtId="0" fontId="6" fillId="0" borderId="25" xfId="59" applyFont="1" applyFill="1" applyBorder="1" applyAlignment="1" applyProtection="1">
      <alignment horizontal="center" wrapText="1"/>
      <protection locked="0"/>
    </xf>
    <xf numFmtId="0" fontId="8" fillId="0" borderId="29" xfId="59" applyFont="1" applyBorder="1" applyAlignment="1" applyProtection="1">
      <alignment horizontal="center"/>
      <protection locked="0"/>
    </xf>
    <xf numFmtId="0" fontId="8" fillId="0" borderId="41" xfId="59" applyFont="1" applyBorder="1" applyAlignment="1" applyProtection="1">
      <alignment horizontal="center"/>
      <protection locked="0"/>
    </xf>
    <xf numFmtId="0" fontId="8" fillId="0" borderId="25" xfId="59" applyFont="1" applyBorder="1" applyAlignment="1" applyProtection="1">
      <alignment horizontal="center"/>
      <protection locked="0"/>
    </xf>
    <xf numFmtId="0" fontId="6" fillId="0" borderId="29" xfId="59" applyFont="1" applyFill="1" applyBorder="1" applyAlignment="1" applyProtection="1">
      <alignment horizontal="left" vertical="center"/>
      <protection locked="0"/>
    </xf>
    <xf numFmtId="0" fontId="6" fillId="0" borderId="41" xfId="59" applyFont="1" applyFill="1" applyBorder="1" applyAlignment="1" applyProtection="1">
      <alignment horizontal="left" vertical="center"/>
      <protection locked="0"/>
    </xf>
    <xf numFmtId="0" fontId="6" fillId="0" borderId="25" xfId="59" applyFont="1" applyFill="1" applyBorder="1" applyAlignment="1" applyProtection="1">
      <alignment horizontal="left" vertical="center"/>
      <protection locked="0"/>
    </xf>
    <xf numFmtId="0" fontId="47" fillId="0" borderId="34" xfId="63" applyFont="1" applyFill="1" applyBorder="1" applyAlignment="1" applyProtection="1">
      <alignment horizontal="center" vertical="center"/>
      <protection/>
    </xf>
    <xf numFmtId="0" fontId="47" fillId="0" borderId="12" xfId="63" applyFont="1" applyFill="1" applyBorder="1" applyAlignment="1" applyProtection="1">
      <alignment horizontal="center" vertical="center"/>
      <protection/>
    </xf>
    <xf numFmtId="0" fontId="47" fillId="0" borderId="28" xfId="63" applyFont="1" applyFill="1" applyBorder="1" applyAlignment="1" applyProtection="1">
      <alignment horizontal="center" vertical="center"/>
      <protection/>
    </xf>
    <xf numFmtId="0" fontId="47" fillId="0" borderId="77" xfId="63" applyFont="1" applyFill="1" applyBorder="1" applyAlignment="1" applyProtection="1">
      <alignment horizontal="center" vertical="center"/>
      <protection/>
    </xf>
    <xf numFmtId="0" fontId="6" fillId="0" borderId="30" xfId="63" applyFont="1" applyFill="1" applyBorder="1" applyAlignment="1" applyProtection="1">
      <alignment horizontal="center" vertical="center"/>
      <protection/>
    </xf>
    <xf numFmtId="0" fontId="6" fillId="0" borderId="49" xfId="63" applyFont="1" applyFill="1" applyBorder="1" applyAlignment="1" applyProtection="1">
      <alignment horizontal="center" vertical="center"/>
      <protection/>
    </xf>
    <xf numFmtId="0" fontId="6" fillId="0" borderId="32" xfId="63" applyFont="1" applyFill="1" applyBorder="1" applyAlignment="1" applyProtection="1">
      <alignment horizontal="center" vertical="center"/>
      <protection/>
    </xf>
    <xf numFmtId="0" fontId="6" fillId="0" borderId="50" xfId="63" applyFont="1" applyFill="1" applyBorder="1" applyAlignment="1" applyProtection="1">
      <alignment horizontal="center" vertical="center"/>
      <protection/>
    </xf>
    <xf numFmtId="0" fontId="6" fillId="0" borderId="0" xfId="63" applyFont="1" applyFill="1" applyBorder="1" applyAlignment="1" applyProtection="1">
      <alignment vertical="top"/>
      <protection/>
    </xf>
    <xf numFmtId="0" fontId="4" fillId="0" borderId="0" xfId="58" applyFont="1" applyBorder="1" applyAlignment="1" applyProtection="1">
      <alignment vertical="top"/>
      <protection/>
    </xf>
    <xf numFmtId="0" fontId="4" fillId="0" borderId="33" xfId="58" applyFont="1" applyBorder="1" applyAlignment="1" applyProtection="1">
      <alignment vertical="top"/>
      <protection/>
    </xf>
    <xf numFmtId="0" fontId="42" fillId="0" borderId="0" xfId="0" applyFont="1" applyBorder="1" applyAlignment="1" applyProtection="1">
      <alignment horizontal="center" vertical="center"/>
      <protection locked="0"/>
    </xf>
    <xf numFmtId="0" fontId="10" fillId="0" borderId="0" xfId="63" applyFont="1" applyFill="1" applyBorder="1" applyAlignment="1" applyProtection="1">
      <alignment horizontal="center" vertical="top"/>
      <protection/>
    </xf>
    <xf numFmtId="0" fontId="10" fillId="0" borderId="0" xfId="63" applyFont="1" applyFill="1" applyBorder="1" applyAlignment="1" applyProtection="1">
      <alignment horizontal="center" vertical="top"/>
      <protection/>
    </xf>
    <xf numFmtId="0" fontId="10" fillId="0" borderId="35" xfId="63" applyFont="1" applyFill="1" applyBorder="1" applyAlignment="1" applyProtection="1">
      <alignment horizontal="center" vertical="top"/>
      <protection/>
    </xf>
    <xf numFmtId="0" fontId="20" fillId="0" borderId="0" xfId="58" applyFont="1" applyBorder="1" applyAlignment="1" applyProtection="1">
      <alignment horizontal="center"/>
      <protection/>
    </xf>
    <xf numFmtId="0" fontId="20" fillId="0" borderId="0" xfId="58" applyFont="1" applyBorder="1" applyAlignment="1" applyProtection="1">
      <alignment horizontal="center"/>
      <protection/>
    </xf>
    <xf numFmtId="0" fontId="20" fillId="0" borderId="35" xfId="58" applyFont="1" applyBorder="1" applyAlignment="1" applyProtection="1">
      <alignment horizontal="center"/>
      <protection/>
    </xf>
    <xf numFmtId="0" fontId="3" fillId="0" borderId="29" xfId="63" applyFont="1" applyBorder="1" applyAlignment="1" applyProtection="1">
      <alignment vertical="center"/>
      <protection locked="0"/>
    </xf>
    <xf numFmtId="0" fontId="4" fillId="0" borderId="41" xfId="58" applyFont="1" applyBorder="1" applyAlignment="1" applyProtection="1">
      <alignment vertical="center"/>
      <protection locked="0"/>
    </xf>
    <xf numFmtId="0" fontId="4" fillId="0" borderId="25" xfId="58" applyFont="1" applyBorder="1" applyAlignment="1" applyProtection="1">
      <alignment vertical="center"/>
      <protection locked="0"/>
    </xf>
    <xf numFmtId="0" fontId="4" fillId="0" borderId="32" xfId="58" applyFont="1" applyBorder="1" applyAlignment="1" applyProtection="1">
      <alignment horizontal="center" vertical="center"/>
      <protection locked="0"/>
    </xf>
    <xf numFmtId="0" fontId="4" fillId="0" borderId="50" xfId="58" applyFont="1" applyBorder="1" applyAlignment="1" applyProtection="1">
      <alignment horizontal="center" vertical="center"/>
      <protection locked="0"/>
    </xf>
    <xf numFmtId="0" fontId="3" fillId="0" borderId="71" xfId="58" applyFont="1" applyBorder="1" applyAlignment="1" applyProtection="1">
      <alignment horizontal="center" vertical="center"/>
      <protection locked="0"/>
    </xf>
    <xf numFmtId="0" fontId="4" fillId="0" borderId="71" xfId="58" applyFont="1" applyBorder="1" applyAlignment="1" applyProtection="1">
      <alignment horizontal="center" vertical="center"/>
      <protection locked="0"/>
    </xf>
    <xf numFmtId="0" fontId="4" fillId="0" borderId="75" xfId="58" applyFont="1" applyBorder="1" applyAlignment="1" applyProtection="1">
      <alignment horizontal="center" vertical="center"/>
      <protection locked="0"/>
    </xf>
    <xf numFmtId="0" fontId="120" fillId="0" borderId="0" xfId="0" applyFont="1" applyAlignment="1" quotePrefix="1">
      <alignment vertical="top" wrapText="1"/>
    </xf>
    <xf numFmtId="0" fontId="50" fillId="0" borderId="0" xfId="0" applyFont="1" applyAlignment="1" quotePrefix="1">
      <alignment horizontal="left" vertical="top" wrapText="1"/>
    </xf>
    <xf numFmtId="0" fontId="50" fillId="0" borderId="0" xfId="0" applyFont="1" applyAlignment="1">
      <alignment horizontal="left" vertical="top" wrapText="1"/>
    </xf>
    <xf numFmtId="0" fontId="14" fillId="33" borderId="48" xfId="0" applyFont="1" applyFill="1" applyBorder="1" applyAlignment="1" applyProtection="1">
      <alignment horizontal="center" vertical="center"/>
      <protection/>
    </xf>
    <xf numFmtId="0" fontId="14" fillId="33" borderId="41" xfId="0" applyFont="1" applyFill="1" applyBorder="1" applyAlignment="1" applyProtection="1">
      <alignment horizontal="center" vertical="center"/>
      <protection/>
    </xf>
    <xf numFmtId="0" fontId="14" fillId="33" borderId="25" xfId="0" applyFont="1" applyFill="1" applyBorder="1" applyAlignment="1" applyProtection="1">
      <alignment horizontal="center" vertical="center"/>
      <protection/>
    </xf>
    <xf numFmtId="0" fontId="6" fillId="33" borderId="48" xfId="0" applyFont="1" applyFill="1" applyBorder="1" applyAlignment="1" applyProtection="1">
      <alignment horizontal="center" vertical="center"/>
      <protection/>
    </xf>
    <xf numFmtId="0" fontId="6" fillId="33" borderId="41"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0" borderId="77" xfId="0" applyFont="1" applyFill="1" applyBorder="1" applyAlignment="1">
      <alignment horizontal="center" vertical="center"/>
    </xf>
    <xf numFmtId="0" fontId="6" fillId="0" borderId="50" xfId="0" applyFont="1" applyFill="1" applyBorder="1" applyAlignment="1">
      <alignment horizontal="center" vertical="center"/>
    </xf>
    <xf numFmtId="0" fontId="50" fillId="0" borderId="0" xfId="0" applyFont="1" applyAlignment="1">
      <alignment vertical="top" wrapText="1"/>
    </xf>
    <xf numFmtId="0" fontId="6" fillId="0" borderId="27" xfId="0" applyFont="1" applyFill="1" applyBorder="1" applyAlignment="1">
      <alignment horizontal="center" vertical="center"/>
    </xf>
    <xf numFmtId="0" fontId="6" fillId="0" borderId="19" xfId="0" applyFont="1" applyFill="1" applyBorder="1" applyAlignment="1">
      <alignment horizontal="center" vertical="center"/>
    </xf>
    <xf numFmtId="0" fontId="118" fillId="0" borderId="32" xfId="0" applyFont="1" applyBorder="1" applyAlignment="1">
      <alignment horizontal="center"/>
    </xf>
    <xf numFmtId="0" fontId="118" fillId="0" borderId="50" xfId="0" applyFont="1" applyBorder="1" applyAlignment="1">
      <alignment horizontal="center"/>
    </xf>
    <xf numFmtId="0" fontId="6" fillId="0" borderId="34" xfId="0" applyFont="1" applyFill="1" applyBorder="1" applyAlignment="1">
      <alignment horizontal="center" vertical="center"/>
    </xf>
    <xf numFmtId="0" fontId="6" fillId="0" borderId="30" xfId="0" applyFont="1" applyFill="1" applyBorder="1" applyAlignment="1">
      <alignment horizontal="center" vertical="center"/>
    </xf>
    <xf numFmtId="0" fontId="118" fillId="0" borderId="17" xfId="0" applyFont="1" applyBorder="1" applyAlignment="1">
      <alignment horizontal="center"/>
    </xf>
    <xf numFmtId="0" fontId="118" fillId="0" borderId="66" xfId="0" applyFont="1" applyBorder="1" applyAlignment="1">
      <alignment horizontal="center"/>
    </xf>
    <xf numFmtId="0" fontId="118" fillId="0" borderId="0" xfId="0" applyFont="1" applyBorder="1" applyAlignment="1">
      <alignment horizontal="center"/>
    </xf>
    <xf numFmtId="0" fontId="118" fillId="0" borderId="33" xfId="0" applyFont="1" applyBorder="1" applyAlignment="1">
      <alignment horizontal="center"/>
    </xf>
    <xf numFmtId="0" fontId="48" fillId="0" borderId="0" xfId="0" applyFont="1" applyBorder="1" applyAlignment="1">
      <alignment horizontal="center"/>
    </xf>
    <xf numFmtId="0" fontId="48" fillId="0" borderId="33" xfId="0" applyFont="1" applyBorder="1" applyAlignment="1">
      <alignment horizontal="center"/>
    </xf>
    <xf numFmtId="0" fontId="21" fillId="0" borderId="0" xfId="0" applyFont="1" applyBorder="1" applyAlignment="1">
      <alignment horizontal="center"/>
    </xf>
    <xf numFmtId="0" fontId="21" fillId="0" borderId="33" xfId="0" applyFont="1" applyBorder="1" applyAlignment="1">
      <alignment horizontal="center"/>
    </xf>
    <xf numFmtId="0" fontId="49" fillId="0" borderId="33" xfId="0" applyFont="1" applyBorder="1" applyAlignment="1">
      <alignment horizontal="center"/>
    </xf>
    <xf numFmtId="0" fontId="49" fillId="0" borderId="0" xfId="0" applyFont="1" applyBorder="1" applyAlignment="1">
      <alignment horizontal="center"/>
    </xf>
    <xf numFmtId="0" fontId="20" fillId="0" borderId="0" xfId="0" applyFont="1" applyFill="1" applyBorder="1" applyAlignment="1" applyProtection="1">
      <alignment horizontal="center"/>
      <protection/>
    </xf>
    <xf numFmtId="0" fontId="50" fillId="0" borderId="33" xfId="0" applyFont="1" applyBorder="1" applyAlignment="1">
      <alignment/>
    </xf>
    <xf numFmtId="0" fontId="21" fillId="0" borderId="0" xfId="0" applyFont="1" applyFill="1" applyBorder="1" applyAlignment="1" applyProtection="1">
      <alignment horizontal="center"/>
      <protection/>
    </xf>
    <xf numFmtId="0" fontId="6" fillId="0" borderId="2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0" xfId="0" applyFont="1" applyFill="1" applyBorder="1" applyAlignment="1">
      <alignment horizontal="center" vertical="center"/>
    </xf>
    <xf numFmtId="0" fontId="50" fillId="0" borderId="0" xfId="0" applyFont="1" applyAlignment="1" quotePrefix="1">
      <alignment vertical="top" wrapText="1"/>
    </xf>
    <xf numFmtId="0" fontId="6" fillId="0" borderId="19"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20" xfId="0" applyFont="1" applyFill="1" applyBorder="1" applyAlignment="1">
      <alignment horizontal="center" vertical="center"/>
    </xf>
    <xf numFmtId="0" fontId="48" fillId="0" borderId="0" xfId="0" applyFont="1" applyBorder="1" applyAlignment="1">
      <alignment horizontal="center"/>
    </xf>
    <xf numFmtId="0" fontId="49" fillId="0" borderId="33" xfId="0" applyFont="1" applyBorder="1" applyAlignment="1">
      <alignment horizontal="center"/>
    </xf>
    <xf numFmtId="0" fontId="49" fillId="0" borderId="0" xfId="0" applyFont="1" applyBorder="1" applyAlignment="1">
      <alignment horizontal="center"/>
    </xf>
    <xf numFmtId="0" fontId="6" fillId="0" borderId="46" xfId="0" applyFont="1" applyBorder="1" applyAlignment="1">
      <alignment horizontal="center" vertical="center"/>
    </xf>
    <xf numFmtId="0" fontId="6" fillId="0" borderId="20" xfId="0" applyFont="1" applyBorder="1" applyAlignment="1">
      <alignment horizontal="center" vertical="center"/>
    </xf>
    <xf numFmtId="0" fontId="6" fillId="0" borderId="6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6" xfId="0" applyFont="1" applyFill="1" applyBorder="1" applyAlignment="1">
      <alignment horizontal="center" vertical="center"/>
    </xf>
    <xf numFmtId="0" fontId="21" fillId="33" borderId="29" xfId="0" applyFont="1" applyFill="1" applyBorder="1" applyAlignment="1" applyProtection="1">
      <alignment horizontal="left" vertical="center"/>
      <protection/>
    </xf>
    <xf numFmtId="0" fontId="21" fillId="33" borderId="41" xfId="0" applyFont="1" applyFill="1" applyBorder="1" applyAlignment="1" applyProtection="1">
      <alignment horizontal="left" vertical="center"/>
      <protection/>
    </xf>
    <xf numFmtId="0" fontId="21" fillId="33" borderId="25" xfId="0" applyFont="1" applyFill="1" applyBorder="1" applyAlignment="1" applyProtection="1">
      <alignment horizontal="left" vertical="center"/>
      <protection/>
    </xf>
    <xf numFmtId="0" fontId="21" fillId="33" borderId="29" xfId="0" applyFont="1" applyFill="1" applyBorder="1" applyAlignment="1" applyProtection="1">
      <alignment horizontal="left" vertical="center"/>
      <protection/>
    </xf>
    <xf numFmtId="0" fontId="21" fillId="33" borderId="41" xfId="0" applyFont="1" applyFill="1" applyBorder="1" applyAlignment="1" applyProtection="1">
      <alignment horizontal="left" vertical="center"/>
      <protection/>
    </xf>
    <xf numFmtId="0" fontId="21" fillId="33" borderId="25" xfId="0" applyFont="1" applyFill="1" applyBorder="1" applyAlignment="1" applyProtection="1">
      <alignment horizontal="left" vertical="center"/>
      <protection/>
    </xf>
    <xf numFmtId="0" fontId="0" fillId="0" borderId="0" xfId="57">
      <alignment/>
      <protection/>
    </xf>
    <xf numFmtId="0" fontId="84" fillId="0" borderId="18" xfId="57" applyFont="1" applyFill="1" applyBorder="1" applyAlignment="1">
      <alignment/>
      <protection/>
    </xf>
    <xf numFmtId="0" fontId="85" fillId="0" borderId="17" xfId="57" applyFont="1" applyFill="1" applyBorder="1" applyAlignment="1" applyProtection="1">
      <alignment horizontal="left"/>
      <protection/>
    </xf>
    <xf numFmtId="0" fontId="84" fillId="0" borderId="17" xfId="57" applyFont="1" applyBorder="1">
      <alignment/>
      <protection/>
    </xf>
    <xf numFmtId="0" fontId="84" fillId="0" borderId="33" xfId="57" applyFont="1" applyBorder="1">
      <alignment/>
      <protection/>
    </xf>
    <xf numFmtId="0" fontId="84" fillId="0" borderId="0" xfId="57" applyFont="1">
      <alignment/>
      <protection/>
    </xf>
    <xf numFmtId="0" fontId="85" fillId="0" borderId="15" xfId="57" applyFont="1" applyFill="1" applyBorder="1" applyAlignment="1">
      <alignment horizontal="center"/>
      <protection/>
    </xf>
    <xf numFmtId="0" fontId="86" fillId="0" borderId="0" xfId="57" applyFont="1" applyFill="1" applyBorder="1" applyAlignment="1" applyProtection="1">
      <alignment horizontal="center"/>
      <protection/>
    </xf>
    <xf numFmtId="0" fontId="87" fillId="0" borderId="0" xfId="57" applyFont="1" applyBorder="1" applyAlignment="1">
      <alignment horizontal="center"/>
      <protection/>
    </xf>
    <xf numFmtId="0" fontId="88" fillId="0" borderId="0" xfId="57" applyFont="1" applyBorder="1" applyAlignment="1">
      <alignment horizontal="center"/>
      <protection/>
    </xf>
    <xf numFmtId="0" fontId="85" fillId="0" borderId="0" xfId="57" applyFont="1" applyFill="1" applyBorder="1" applyAlignment="1" applyProtection="1">
      <alignment horizontal="left"/>
      <protection/>
    </xf>
    <xf numFmtId="0" fontId="89" fillId="0" borderId="0" xfId="57" applyFont="1" applyFill="1" applyBorder="1" applyAlignment="1" applyProtection="1">
      <alignment horizontal="center"/>
      <protection/>
    </xf>
    <xf numFmtId="0" fontId="90" fillId="0" borderId="0" xfId="57" applyFont="1" applyBorder="1" applyAlignment="1">
      <alignment/>
      <protection/>
    </xf>
    <xf numFmtId="0" fontId="91" fillId="0" borderId="0" xfId="57" applyFont="1" applyFill="1" applyBorder="1" applyAlignment="1" applyProtection="1">
      <alignment horizontal="left"/>
      <protection/>
    </xf>
    <xf numFmtId="0" fontId="85" fillId="0" borderId="32" xfId="57" applyFont="1" applyFill="1" applyBorder="1" applyAlignment="1" applyProtection="1">
      <alignment horizontal="centerContinuous"/>
      <protection/>
    </xf>
    <xf numFmtId="0" fontId="84" fillId="0" borderId="32" xfId="57" applyFont="1" applyBorder="1">
      <alignment/>
      <protection/>
    </xf>
    <xf numFmtId="0" fontId="84" fillId="0" borderId="50" xfId="57" applyFont="1" applyBorder="1">
      <alignment/>
      <protection/>
    </xf>
    <xf numFmtId="0" fontId="85" fillId="0" borderId="38" xfId="57" applyFont="1" applyFill="1" applyBorder="1" applyAlignment="1">
      <alignment horizontal="center" vertical="center"/>
      <protection/>
    </xf>
    <xf numFmtId="0" fontId="85" fillId="0" borderId="12" xfId="57" applyFont="1" applyFill="1" applyBorder="1" applyAlignment="1" applyProtection="1">
      <alignment horizontal="center" vertical="center"/>
      <protection/>
    </xf>
    <xf numFmtId="0" fontId="85" fillId="0" borderId="27" xfId="57" applyFont="1" applyFill="1" applyBorder="1" applyAlignment="1" applyProtection="1">
      <alignment horizontal="center" vertical="center"/>
      <protection/>
    </xf>
    <xf numFmtId="0" fontId="92" fillId="0" borderId="34" xfId="57" applyFont="1" applyFill="1" applyBorder="1" applyAlignment="1">
      <alignment horizontal="left" vertical="center" wrapText="1"/>
      <protection/>
    </xf>
    <xf numFmtId="0" fontId="92" fillId="0" borderId="12" xfId="57" applyFont="1" applyFill="1" applyBorder="1" applyAlignment="1">
      <alignment horizontal="left" vertical="center" wrapText="1"/>
      <protection/>
    </xf>
    <xf numFmtId="0" fontId="84" fillId="0" borderId="35" xfId="57" applyFont="1" applyBorder="1">
      <alignment/>
      <protection/>
    </xf>
    <xf numFmtId="0" fontId="84" fillId="0" borderId="11" xfId="57" applyFont="1" applyBorder="1">
      <alignment/>
      <protection/>
    </xf>
    <xf numFmtId="0" fontId="92" fillId="0" borderId="30" xfId="57" applyFont="1" applyFill="1" applyBorder="1" applyAlignment="1">
      <alignment horizontal="left" vertical="center" wrapText="1"/>
      <protection/>
    </xf>
    <xf numFmtId="0" fontId="92" fillId="0" borderId="32" xfId="57" applyFont="1" applyFill="1" applyBorder="1" applyAlignment="1">
      <alignment horizontal="left" vertical="center" wrapText="1"/>
      <protection/>
    </xf>
    <xf numFmtId="0" fontId="84" fillId="0" borderId="10" xfId="57" applyFont="1" applyBorder="1">
      <alignment/>
      <protection/>
    </xf>
    <xf numFmtId="0" fontId="92" fillId="0" borderId="29" xfId="57" applyFont="1" applyFill="1" applyBorder="1" applyAlignment="1">
      <alignment horizontal="center" vertical="center" wrapText="1"/>
      <protection/>
    </xf>
    <xf numFmtId="0" fontId="92" fillId="0" borderId="41" xfId="57" applyFont="1" applyFill="1" applyBorder="1" applyAlignment="1">
      <alignment horizontal="center" vertical="center" wrapText="1"/>
      <protection/>
    </xf>
    <xf numFmtId="0" fontId="92" fillId="0" borderId="47" xfId="57" applyFont="1" applyFill="1" applyBorder="1" applyAlignment="1">
      <alignment horizontal="center" vertical="center" wrapText="1"/>
      <protection/>
    </xf>
    <xf numFmtId="0" fontId="92" fillId="0" borderId="10" xfId="57" applyFont="1" applyFill="1" applyBorder="1" applyAlignment="1">
      <alignment horizontal="center" vertical="center" wrapText="1"/>
      <protection/>
    </xf>
    <xf numFmtId="0" fontId="92" fillId="0" borderId="33" xfId="57" applyFont="1" applyFill="1" applyBorder="1" applyAlignment="1">
      <alignment horizontal="center" vertical="center" wrapText="1"/>
      <protection/>
    </xf>
    <xf numFmtId="0" fontId="85" fillId="0" borderId="13" xfId="57" applyFont="1" applyFill="1" applyBorder="1" applyAlignment="1">
      <alignment horizontal="center" vertical="center"/>
      <protection/>
    </xf>
    <xf numFmtId="0" fontId="85" fillId="0" borderId="10" xfId="57" applyFont="1" applyFill="1" applyBorder="1" applyAlignment="1" applyProtection="1">
      <alignment horizontal="center" vertical="center"/>
      <protection/>
    </xf>
    <xf numFmtId="0" fontId="92" fillId="0" borderId="24" xfId="57" applyFont="1" applyFill="1" applyBorder="1" applyAlignment="1">
      <alignment horizontal="left" vertical="center" wrapText="1"/>
      <protection/>
    </xf>
    <xf numFmtId="0" fontId="92" fillId="0" borderId="24" xfId="57" applyFont="1" applyFill="1" applyBorder="1" applyAlignment="1">
      <alignment horizontal="center" vertical="center" wrapText="1"/>
      <protection/>
    </xf>
    <xf numFmtId="0" fontId="92" fillId="0" borderId="29" xfId="57" applyFont="1" applyFill="1" applyBorder="1" applyAlignment="1">
      <alignment horizontal="center" vertical="center" wrapText="1"/>
      <protection/>
    </xf>
    <xf numFmtId="0" fontId="84" fillId="0" borderId="15" xfId="57" applyFont="1" applyBorder="1">
      <alignment/>
      <protection/>
    </xf>
    <xf numFmtId="0" fontId="85" fillId="0" borderId="13" xfId="57" applyFont="1" applyFill="1" applyBorder="1" applyAlignment="1" applyProtection="1">
      <alignment horizontal="center" vertical="center"/>
      <protection/>
    </xf>
    <xf numFmtId="0" fontId="85" fillId="0" borderId="27" xfId="57" applyFont="1" applyFill="1" applyBorder="1" applyAlignment="1">
      <alignment horizontal="center" vertical="center"/>
      <protection/>
    </xf>
    <xf numFmtId="0" fontId="85" fillId="0" borderId="27" xfId="57" applyFont="1" applyFill="1" applyBorder="1" applyAlignment="1">
      <alignment horizontal="center" vertical="center" wrapText="1"/>
      <protection/>
    </xf>
    <xf numFmtId="0" fontId="85" fillId="0" borderId="34" xfId="57" applyFont="1" applyFill="1" applyBorder="1" applyAlignment="1">
      <alignment horizontal="center" vertical="center" wrapText="1"/>
      <protection/>
    </xf>
    <xf numFmtId="0" fontId="85" fillId="0" borderId="34" xfId="57" applyFont="1" applyFill="1" applyBorder="1" applyAlignment="1">
      <alignment horizontal="center" vertical="center"/>
      <protection/>
    </xf>
    <xf numFmtId="0" fontId="85" fillId="0" borderId="46" xfId="57" applyFont="1" applyFill="1" applyBorder="1" applyAlignment="1">
      <alignment horizontal="center" vertical="center" wrapText="1"/>
      <protection/>
    </xf>
    <xf numFmtId="0" fontId="85" fillId="0" borderId="40" xfId="57" applyFont="1" applyFill="1" applyBorder="1" applyAlignment="1" applyProtection="1">
      <alignment horizontal="center" vertical="center"/>
      <protection/>
    </xf>
    <xf numFmtId="0" fontId="85" fillId="0" borderId="26" xfId="57" applyFont="1" applyFill="1" applyBorder="1" applyAlignment="1">
      <alignment horizontal="center"/>
      <protection/>
    </xf>
    <xf numFmtId="0" fontId="84" fillId="0" borderId="26" xfId="57" applyFont="1" applyFill="1" applyBorder="1">
      <alignment/>
      <protection/>
    </xf>
    <xf numFmtId="0" fontId="85" fillId="0" borderId="26" xfId="57" applyFont="1" applyFill="1" applyBorder="1" applyAlignment="1">
      <alignment horizontal="center" vertical="center"/>
      <protection/>
    </xf>
    <xf numFmtId="0" fontId="85" fillId="0" borderId="26" xfId="57" applyFont="1" applyFill="1" applyBorder="1" applyAlignment="1">
      <alignment horizontal="center" vertical="center" wrapText="1"/>
      <protection/>
    </xf>
    <xf numFmtId="0" fontId="85" fillId="0" borderId="31" xfId="57" applyFont="1" applyFill="1" applyBorder="1" applyAlignment="1">
      <alignment horizontal="center" vertical="center" wrapText="1"/>
      <protection/>
    </xf>
    <xf numFmtId="0" fontId="85" fillId="0" borderId="31" xfId="57" applyFont="1" applyFill="1" applyBorder="1" applyAlignment="1">
      <alignment horizontal="center" vertical="center"/>
      <protection/>
    </xf>
    <xf numFmtId="0" fontId="85" fillId="0" borderId="45" xfId="57" applyFont="1" applyFill="1" applyBorder="1" applyAlignment="1">
      <alignment horizontal="center" vertical="center" wrapText="1"/>
      <protection/>
    </xf>
    <xf numFmtId="0" fontId="84" fillId="0" borderId="24" xfId="57" applyFont="1" applyBorder="1">
      <alignment/>
      <protection/>
    </xf>
    <xf numFmtId="49" fontId="94" fillId="0" borderId="13" xfId="57" applyNumberFormat="1" applyFont="1" applyFill="1" applyBorder="1" applyAlignment="1" applyProtection="1">
      <alignment horizontal="left" vertical="center"/>
      <protection/>
    </xf>
    <xf numFmtId="0" fontId="94" fillId="0" borderId="30" xfId="57" applyFont="1" applyFill="1" applyBorder="1" applyAlignment="1" applyProtection="1">
      <alignment horizontal="center" vertical="center"/>
      <protection/>
    </xf>
    <xf numFmtId="0" fontId="94" fillId="0" borderId="68" xfId="57" applyFont="1" applyFill="1" applyBorder="1" applyAlignment="1" applyProtection="1">
      <alignment horizontal="left" vertical="center"/>
      <protection/>
    </xf>
    <xf numFmtId="2" fontId="96" fillId="0" borderId="69" xfId="57" applyNumberFormat="1" applyFont="1" applyFill="1" applyBorder="1" applyAlignment="1">
      <alignment horizontal="center" vertical="top"/>
      <protection/>
    </xf>
    <xf numFmtId="0" fontId="96" fillId="33" borderId="84" xfId="57" applyFont="1" applyFill="1" applyBorder="1" applyAlignment="1">
      <alignment horizontal="center" vertical="top"/>
      <protection/>
    </xf>
    <xf numFmtId="0" fontId="94" fillId="0" borderId="69" xfId="57" applyFont="1" applyBorder="1" applyAlignment="1">
      <alignment horizontal="left" vertical="top" wrapText="1"/>
      <protection/>
    </xf>
    <xf numFmtId="0" fontId="96" fillId="33" borderId="69" xfId="57" applyFont="1" applyFill="1" applyBorder="1" applyAlignment="1">
      <alignment horizontal="center" vertical="top"/>
      <protection/>
    </xf>
    <xf numFmtId="0" fontId="84" fillId="0" borderId="39" xfId="57" applyFont="1" applyBorder="1">
      <alignment/>
      <protection/>
    </xf>
    <xf numFmtId="0" fontId="94" fillId="0" borderId="29" xfId="57" applyFont="1" applyFill="1" applyBorder="1" applyAlignment="1" applyProtection="1">
      <alignment horizontal="center" vertical="center"/>
      <protection/>
    </xf>
    <xf numFmtId="0" fontId="94" fillId="0" borderId="13" xfId="57" applyFont="1" applyBorder="1" applyAlignment="1" applyProtection="1">
      <alignment horizontal="left" vertical="center" indent="1"/>
      <protection/>
    </xf>
    <xf numFmtId="2" fontId="96" fillId="0" borderId="29" xfId="57" applyNumberFormat="1" applyFont="1" applyFill="1" applyBorder="1" applyAlignment="1">
      <alignment horizontal="center" vertical="top"/>
      <protection/>
    </xf>
    <xf numFmtId="0" fontId="96" fillId="33" borderId="11" xfId="57" applyFont="1" applyFill="1" applyBorder="1" applyAlignment="1">
      <alignment horizontal="center" vertical="top"/>
      <protection/>
    </xf>
    <xf numFmtId="0" fontId="94" fillId="0" borderId="29" xfId="57" applyFont="1" applyBorder="1" applyAlignment="1">
      <alignment horizontal="left" vertical="top" wrapText="1"/>
      <protection/>
    </xf>
    <xf numFmtId="2" fontId="96" fillId="33" borderId="10" xfId="57" applyNumberFormat="1" applyFont="1" applyFill="1" applyBorder="1" applyAlignment="1">
      <alignment horizontal="center" vertical="top"/>
      <protection/>
    </xf>
    <xf numFmtId="0" fontId="84" fillId="0" borderId="72" xfId="57" applyFont="1" applyBorder="1">
      <alignment/>
      <protection/>
    </xf>
    <xf numFmtId="2" fontId="94" fillId="0" borderId="46" xfId="57" applyNumberFormat="1" applyFont="1" applyFill="1" applyBorder="1" applyAlignment="1" applyProtection="1">
      <alignment horizontal="center" vertical="center"/>
      <protection/>
    </xf>
    <xf numFmtId="0" fontId="94" fillId="0" borderId="13" xfId="57" applyFont="1" applyBorder="1" applyAlignment="1" applyProtection="1">
      <alignment horizontal="left" vertical="center" indent="2"/>
      <protection/>
    </xf>
    <xf numFmtId="2" fontId="96" fillId="0" borderId="27" xfId="57" applyNumberFormat="1" applyFont="1" applyFill="1" applyBorder="1" applyAlignment="1">
      <alignment horizontal="center" vertical="top"/>
      <protection/>
    </xf>
    <xf numFmtId="2" fontId="94" fillId="33" borderId="10" xfId="57" applyNumberFormat="1" applyFont="1" applyFill="1" applyBorder="1" applyAlignment="1">
      <alignment horizontal="center" vertical="top"/>
      <protection/>
    </xf>
    <xf numFmtId="2" fontId="94" fillId="0" borderId="20" xfId="57" applyNumberFormat="1" applyFont="1" applyFill="1" applyBorder="1" applyAlignment="1" applyProtection="1">
      <alignment horizontal="center" vertical="center"/>
      <protection/>
    </xf>
    <xf numFmtId="2" fontId="96" fillId="0" borderId="19" xfId="57" applyNumberFormat="1" applyFont="1" applyFill="1" applyBorder="1" applyAlignment="1">
      <alignment horizontal="center" vertical="top"/>
      <protection/>
    </xf>
    <xf numFmtId="0" fontId="94" fillId="0" borderId="30" xfId="57" applyFont="1" applyBorder="1" applyAlignment="1">
      <alignment horizontal="left" vertical="top" wrapText="1"/>
      <protection/>
    </xf>
    <xf numFmtId="0" fontId="94" fillId="0" borderId="46" xfId="57" applyFont="1" applyFill="1" applyBorder="1" applyAlignment="1" applyProtection="1">
      <alignment horizontal="center" vertical="center"/>
      <protection/>
    </xf>
    <xf numFmtId="0" fontId="94" fillId="0" borderId="20" xfId="57" applyFont="1" applyFill="1" applyBorder="1" applyAlignment="1" applyProtection="1">
      <alignment horizontal="center" vertical="center"/>
      <protection/>
    </xf>
    <xf numFmtId="0" fontId="84" fillId="0" borderId="10" xfId="57" applyFont="1" applyBorder="1" applyAlignment="1">
      <alignment horizontal="center"/>
      <protection/>
    </xf>
    <xf numFmtId="0" fontId="84" fillId="0" borderId="0" xfId="57" applyFont="1" applyAlignment="1">
      <alignment horizontal="center"/>
      <protection/>
    </xf>
    <xf numFmtId="2" fontId="96" fillId="0" borderId="30" xfId="57" applyNumberFormat="1" applyFont="1" applyFill="1" applyBorder="1" applyAlignment="1">
      <alignment horizontal="center" vertical="top"/>
      <protection/>
    </xf>
    <xf numFmtId="0" fontId="96" fillId="33" borderId="10" xfId="57" applyFont="1" applyFill="1" applyBorder="1" applyAlignment="1">
      <alignment horizontal="center" vertical="top"/>
      <protection/>
    </xf>
    <xf numFmtId="0" fontId="94" fillId="0" borderId="13" xfId="57" applyFont="1" applyFill="1" applyBorder="1" applyAlignment="1" applyProtection="1">
      <alignment horizontal="left" vertical="center" indent="2"/>
      <protection/>
    </xf>
    <xf numFmtId="2" fontId="94" fillId="0" borderId="29" xfId="57" applyNumberFormat="1" applyFont="1" applyFill="1" applyBorder="1" applyAlignment="1">
      <alignment horizontal="left" vertical="top" wrapText="1"/>
      <protection/>
    </xf>
    <xf numFmtId="179" fontId="84" fillId="0" borderId="0" xfId="57" applyNumberFormat="1" applyFont="1">
      <alignment/>
      <protection/>
    </xf>
    <xf numFmtId="2" fontId="94" fillId="0" borderId="30" xfId="57" applyNumberFormat="1" applyFont="1" applyFill="1" applyBorder="1" applyAlignment="1">
      <alignment horizontal="left" vertical="top" wrapText="1"/>
      <protection/>
    </xf>
    <xf numFmtId="0" fontId="84" fillId="0" borderId="0" xfId="57" applyFont="1" applyAlignment="1">
      <alignment vertical="top"/>
      <protection/>
    </xf>
    <xf numFmtId="0" fontId="94" fillId="0" borderId="13" xfId="57" applyFont="1" applyFill="1" applyBorder="1" applyAlignment="1" applyProtection="1">
      <alignment horizontal="left" vertical="center" indent="3"/>
      <protection/>
    </xf>
    <xf numFmtId="0" fontId="84" fillId="0" borderId="72" xfId="57" applyFont="1" applyBorder="1" applyAlignment="1">
      <alignment wrapText="1"/>
      <protection/>
    </xf>
    <xf numFmtId="49" fontId="94" fillId="0" borderId="15" xfId="57" applyNumberFormat="1" applyFont="1" applyFill="1" applyBorder="1" applyAlignment="1" applyProtection="1">
      <alignment horizontal="left" vertical="center"/>
      <protection/>
    </xf>
    <xf numFmtId="0" fontId="94" fillId="33" borderId="11" xfId="57" applyFont="1" applyFill="1" applyBorder="1" applyAlignment="1">
      <alignment horizontal="center" vertical="top"/>
      <protection/>
    </xf>
    <xf numFmtId="0" fontId="94" fillId="33" borderId="10" xfId="57" applyFont="1" applyFill="1" applyBorder="1" applyAlignment="1">
      <alignment horizontal="center" vertical="top"/>
      <protection/>
    </xf>
    <xf numFmtId="0" fontId="84" fillId="0" borderId="72" xfId="57" applyFont="1" applyBorder="1" applyAlignment="1">
      <alignment vertical="top"/>
      <protection/>
    </xf>
    <xf numFmtId="49" fontId="94" fillId="0" borderId="23" xfId="57" applyNumberFormat="1" applyFont="1" applyFill="1" applyBorder="1" applyAlignment="1" applyProtection="1">
      <alignment horizontal="left" vertical="center"/>
      <protection/>
    </xf>
    <xf numFmtId="0" fontId="94" fillId="0" borderId="43" xfId="57" applyFont="1" applyFill="1" applyBorder="1" applyAlignment="1" applyProtection="1">
      <alignment horizontal="center" vertical="center"/>
      <protection/>
    </xf>
    <xf numFmtId="0" fontId="94" fillId="0" borderId="40" xfId="57" applyFont="1" applyFill="1" applyBorder="1" applyAlignment="1" applyProtection="1">
      <alignment horizontal="left" vertical="center" indent="3"/>
      <protection/>
    </xf>
    <xf numFmtId="2" fontId="96" fillId="0" borderId="43" xfId="57" applyNumberFormat="1" applyFont="1" applyFill="1" applyBorder="1" applyAlignment="1">
      <alignment horizontal="center" vertical="top"/>
      <protection/>
    </xf>
    <xf numFmtId="0" fontId="96" fillId="33" borderId="26" xfId="57" applyFont="1" applyFill="1" applyBorder="1" applyAlignment="1">
      <alignment horizontal="center" vertical="top"/>
      <protection/>
    </xf>
    <xf numFmtId="0" fontId="94" fillId="33" borderId="26" xfId="57" applyFont="1" applyFill="1" applyBorder="1" applyAlignment="1">
      <alignment horizontal="center" vertical="top"/>
      <protection/>
    </xf>
    <xf numFmtId="0" fontId="94" fillId="0" borderId="43" xfId="57" applyFont="1" applyBorder="1" applyAlignment="1">
      <alignment horizontal="left" vertical="top" wrapText="1"/>
      <protection/>
    </xf>
    <xf numFmtId="0" fontId="94" fillId="33" borderId="31" xfId="57" applyFont="1" applyFill="1" applyBorder="1" applyAlignment="1">
      <alignment horizontal="center" vertical="top"/>
      <protection/>
    </xf>
    <xf numFmtId="49" fontId="94" fillId="0" borderId="36" xfId="57" applyNumberFormat="1" applyFont="1" applyFill="1" applyBorder="1" applyAlignment="1" applyProtection="1">
      <alignment horizontal="left" vertical="center"/>
      <protection/>
    </xf>
    <xf numFmtId="0" fontId="94" fillId="0" borderId="129" xfId="57" applyFont="1" applyFill="1" applyBorder="1" applyAlignment="1" applyProtection="1">
      <alignment horizontal="left" vertical="center"/>
      <protection/>
    </xf>
    <xf numFmtId="2" fontId="96" fillId="0" borderId="74" xfId="57" applyNumberFormat="1" applyFont="1" applyFill="1" applyBorder="1" applyAlignment="1" applyProtection="1">
      <alignment horizontal="center" vertical="top"/>
      <protection/>
    </xf>
    <xf numFmtId="0" fontId="96" fillId="33" borderId="84" xfId="57" applyFont="1" applyFill="1" applyBorder="1" applyAlignment="1" applyProtection="1">
      <alignment horizontal="center" vertical="top"/>
      <protection/>
    </xf>
    <xf numFmtId="0" fontId="94" fillId="0" borderId="80" xfId="57" applyFont="1" applyFill="1" applyBorder="1" applyAlignment="1" applyProtection="1">
      <alignment horizontal="center" vertical="top"/>
      <protection/>
    </xf>
    <xf numFmtId="0" fontId="94" fillId="0" borderId="80" xfId="57" applyFont="1" applyBorder="1" applyAlignment="1">
      <alignment horizontal="left" vertical="top" wrapText="1"/>
      <protection/>
    </xf>
    <xf numFmtId="0" fontId="94" fillId="0" borderId="74" xfId="57" applyFont="1" applyBorder="1" applyAlignment="1">
      <alignment horizontal="left" vertical="top" wrapText="1"/>
      <protection/>
    </xf>
    <xf numFmtId="49" fontId="94" fillId="0" borderId="38" xfId="57" applyNumberFormat="1" applyFont="1" applyFill="1" applyBorder="1" applyAlignment="1" applyProtection="1">
      <alignment horizontal="left" vertical="center"/>
      <protection/>
    </xf>
    <xf numFmtId="0" fontId="94" fillId="0" borderId="13" xfId="57" applyFont="1" applyFill="1" applyBorder="1" applyAlignment="1" applyProtection="1">
      <alignment horizontal="left" vertical="center"/>
      <protection/>
    </xf>
    <xf numFmtId="2" fontId="96" fillId="0" borderId="10" xfId="57" applyNumberFormat="1" applyFont="1" applyFill="1" applyBorder="1" applyAlignment="1" applyProtection="1">
      <alignment horizontal="center" vertical="top"/>
      <protection/>
    </xf>
    <xf numFmtId="0" fontId="96" fillId="33" borderId="11" xfId="57" applyFont="1" applyFill="1" applyBorder="1" applyAlignment="1" applyProtection="1">
      <alignment horizontal="center" vertical="top"/>
      <protection/>
    </xf>
    <xf numFmtId="0" fontId="94" fillId="0" borderId="10" xfId="57" applyFont="1" applyFill="1" applyBorder="1" applyAlignment="1" applyProtection="1">
      <alignment horizontal="center" vertical="top"/>
      <protection/>
    </xf>
    <xf numFmtId="0" fontId="94" fillId="0" borderId="10" xfId="57" applyFont="1" applyBorder="1" applyAlignment="1">
      <alignment horizontal="left" vertical="top" wrapText="1"/>
      <protection/>
    </xf>
    <xf numFmtId="0" fontId="94" fillId="0" borderId="38" xfId="57" applyFont="1" applyFill="1" applyBorder="1" applyAlignment="1" applyProtection="1">
      <alignment horizontal="left" vertical="center" indent="1"/>
      <protection/>
    </xf>
    <xf numFmtId="2" fontId="94" fillId="0" borderId="27" xfId="57" applyNumberFormat="1" applyFont="1" applyFill="1" applyBorder="1" applyAlignment="1">
      <alignment horizontal="center" vertical="top"/>
      <protection/>
    </xf>
    <xf numFmtId="178" fontId="94" fillId="0" borderId="24" xfId="57" applyNumberFormat="1" applyFont="1" applyFill="1" applyBorder="1" applyAlignment="1">
      <alignment horizontal="center" vertical="top"/>
      <protection/>
    </xf>
    <xf numFmtId="0" fontId="94" fillId="0" borderId="34" xfId="57" applyFont="1" applyBorder="1" applyAlignment="1">
      <alignment horizontal="left" vertical="top" wrapText="1"/>
      <protection/>
    </xf>
    <xf numFmtId="0" fontId="84" fillId="0" borderId="0" xfId="57" applyFont="1" applyAlignment="1">
      <alignment vertical="center"/>
      <protection/>
    </xf>
    <xf numFmtId="0" fontId="94" fillId="0" borderId="16" xfId="57" applyFont="1" applyFill="1" applyBorder="1" applyAlignment="1" applyProtection="1">
      <alignment horizontal="center" vertical="center"/>
      <protection/>
    </xf>
    <xf numFmtId="2" fontId="94" fillId="0" borderId="11" xfId="57" applyNumberFormat="1" applyFont="1" applyFill="1" applyBorder="1" applyAlignment="1">
      <alignment horizontal="center" vertical="top"/>
      <protection/>
    </xf>
    <xf numFmtId="0" fontId="94" fillId="0" borderId="10" xfId="57" applyFont="1" applyFill="1" applyBorder="1" applyAlignment="1">
      <alignment horizontal="center" vertical="top"/>
      <protection/>
    </xf>
    <xf numFmtId="179" fontId="94" fillId="0" borderId="34" xfId="57" applyNumberFormat="1" applyFont="1" applyBorder="1" applyAlignment="1">
      <alignment horizontal="left" vertical="top" wrapText="1"/>
      <protection/>
    </xf>
    <xf numFmtId="0" fontId="94" fillId="0" borderId="14" xfId="57" applyFont="1" applyFill="1" applyBorder="1" applyAlignment="1" applyProtection="1">
      <alignment horizontal="left" vertical="center"/>
      <protection/>
    </xf>
    <xf numFmtId="2" fontId="94" fillId="0" borderId="19" xfId="57" applyNumberFormat="1" applyFont="1" applyFill="1" applyBorder="1" applyAlignment="1">
      <alignment horizontal="center" vertical="top"/>
      <protection/>
    </xf>
    <xf numFmtId="0" fontId="94" fillId="0" borderId="19" xfId="57" applyFont="1" applyFill="1" applyBorder="1" applyAlignment="1">
      <alignment horizontal="center" vertical="top"/>
      <protection/>
    </xf>
    <xf numFmtId="0" fontId="94" fillId="0" borderId="34" xfId="57" applyFont="1" applyFill="1" applyBorder="1" applyAlignment="1" applyProtection="1">
      <alignment horizontal="center" vertical="center"/>
      <protection/>
    </xf>
    <xf numFmtId="0" fontId="94" fillId="0" borderId="11" xfId="57" applyFont="1" applyFill="1" applyBorder="1" applyAlignment="1">
      <alignment horizontal="center" vertical="top"/>
      <protection/>
    </xf>
    <xf numFmtId="0" fontId="94" fillId="0" borderId="42" xfId="57" applyFont="1" applyBorder="1" applyAlignment="1">
      <alignment horizontal="left" vertical="top" wrapText="1"/>
      <protection/>
    </xf>
    <xf numFmtId="0" fontId="96" fillId="33" borderId="19" xfId="57" applyFont="1" applyFill="1" applyBorder="1" applyAlignment="1">
      <alignment horizontal="center" vertical="top"/>
      <protection/>
    </xf>
    <xf numFmtId="2" fontId="94" fillId="0" borderId="20" xfId="57" applyNumberFormat="1" applyFont="1" applyBorder="1" applyAlignment="1">
      <alignment horizontal="left" vertical="top" wrapText="1"/>
      <protection/>
    </xf>
    <xf numFmtId="0" fontId="94" fillId="0" borderId="42" xfId="57" applyFont="1" applyFill="1" applyBorder="1" applyAlignment="1" applyProtection="1">
      <alignment horizontal="center" vertical="center"/>
      <protection/>
    </xf>
    <xf numFmtId="2" fontId="94" fillId="0" borderId="24" xfId="57" applyNumberFormat="1" applyFont="1" applyFill="1" applyBorder="1" applyAlignment="1">
      <alignment horizontal="center" vertical="top"/>
      <protection/>
    </xf>
    <xf numFmtId="0" fontId="96" fillId="33" borderId="24" xfId="57" applyFont="1" applyFill="1" applyBorder="1" applyAlignment="1">
      <alignment horizontal="center" vertical="top"/>
      <protection/>
    </xf>
    <xf numFmtId="0" fontId="94" fillId="0" borderId="24" xfId="57" applyFont="1" applyFill="1" applyBorder="1" applyAlignment="1">
      <alignment horizontal="center" vertical="top"/>
      <protection/>
    </xf>
    <xf numFmtId="2" fontId="94" fillId="0" borderId="42" xfId="57" applyNumberFormat="1" applyFont="1" applyBorder="1" applyAlignment="1">
      <alignment horizontal="left" vertical="top" wrapText="1"/>
      <protection/>
    </xf>
    <xf numFmtId="0" fontId="94" fillId="0" borderId="13" xfId="57" applyFont="1" applyFill="1" applyBorder="1" applyAlignment="1" applyProtection="1">
      <alignment horizontal="left" vertical="center" indent="1"/>
      <protection/>
    </xf>
    <xf numFmtId="0" fontId="94" fillId="0" borderId="10" xfId="57" applyFont="1" applyFill="1" applyBorder="1" applyAlignment="1" applyProtection="1">
      <alignment horizontal="center" vertical="center"/>
      <protection/>
    </xf>
    <xf numFmtId="0" fontId="94" fillId="0" borderId="40" xfId="57" applyFont="1" applyFill="1" applyBorder="1" applyAlignment="1" applyProtection="1">
      <alignment horizontal="left" vertical="center" indent="1"/>
      <protection/>
    </xf>
    <xf numFmtId="2" fontId="94" fillId="0" borderId="26" xfId="57" applyNumberFormat="1" applyFont="1" applyFill="1" applyBorder="1" applyAlignment="1">
      <alignment horizontal="center" vertical="top"/>
      <protection/>
    </xf>
    <xf numFmtId="0" fontId="94" fillId="0" borderId="26" xfId="57" applyFont="1" applyFill="1" applyBorder="1" applyAlignment="1">
      <alignment horizontal="center" vertical="top"/>
      <protection/>
    </xf>
    <xf numFmtId="2" fontId="94" fillId="0" borderId="10" xfId="57" applyNumberFormat="1" applyFont="1" applyBorder="1" applyAlignment="1">
      <alignment horizontal="left" vertical="top" wrapText="1"/>
      <protection/>
    </xf>
    <xf numFmtId="49" fontId="94" fillId="0" borderId="68" xfId="57" applyNumberFormat="1" applyFont="1" applyFill="1" applyBorder="1" applyAlignment="1" applyProtection="1">
      <alignment horizontal="left" vertical="center"/>
      <protection/>
    </xf>
    <xf numFmtId="0" fontId="94" fillId="0" borderId="74" xfId="57" applyFont="1" applyFill="1" applyBorder="1" applyAlignment="1" applyProtection="1">
      <alignment horizontal="center" vertical="center"/>
      <protection/>
    </xf>
    <xf numFmtId="2" fontId="96" fillId="0" borderId="74" xfId="57" applyNumberFormat="1" applyFont="1" applyFill="1" applyBorder="1" applyAlignment="1" applyProtection="1" quotePrefix="1">
      <alignment horizontal="center" vertical="top"/>
      <protection/>
    </xf>
    <xf numFmtId="0" fontId="94" fillId="0" borderId="74" xfId="57" applyFont="1" applyFill="1" applyBorder="1" applyAlignment="1" applyProtection="1">
      <alignment horizontal="center" vertical="top"/>
      <protection/>
    </xf>
    <xf numFmtId="2" fontId="96" fillId="0" borderId="27" xfId="57" applyNumberFormat="1" applyFont="1" applyFill="1" applyBorder="1" applyAlignment="1" applyProtection="1">
      <alignment horizontal="center" vertical="top"/>
      <protection/>
    </xf>
    <xf numFmtId="0" fontId="94" fillId="0" borderId="27" xfId="57" applyFont="1" applyFill="1" applyBorder="1" applyAlignment="1" applyProtection="1">
      <alignment horizontal="center" vertical="top"/>
      <protection/>
    </xf>
    <xf numFmtId="2" fontId="96" fillId="0" borderId="11" xfId="57" applyNumberFormat="1" applyFont="1" applyFill="1" applyBorder="1" applyAlignment="1" applyProtection="1">
      <alignment horizontal="center" vertical="top"/>
      <protection/>
    </xf>
    <xf numFmtId="0" fontId="94" fillId="0" borderId="11" xfId="57" applyFont="1" applyFill="1" applyBorder="1" applyAlignment="1" applyProtection="1">
      <alignment horizontal="center" vertical="top"/>
      <protection/>
    </xf>
    <xf numFmtId="2" fontId="96" fillId="0" borderId="19" xfId="57" applyNumberFormat="1" applyFont="1" applyFill="1" applyBorder="1" applyAlignment="1" applyProtection="1">
      <alignment horizontal="center" vertical="top"/>
      <protection/>
    </xf>
    <xf numFmtId="0" fontId="94" fillId="0" borderId="19" xfId="57" applyFont="1" applyFill="1" applyBorder="1" applyAlignment="1" applyProtection="1">
      <alignment horizontal="center" vertical="top"/>
      <protection/>
    </xf>
    <xf numFmtId="0" fontId="94" fillId="0" borderId="19" xfId="57" applyFont="1" applyBorder="1" applyAlignment="1">
      <alignment horizontal="left" vertical="top" wrapText="1"/>
      <protection/>
    </xf>
    <xf numFmtId="0" fontId="94" fillId="0" borderId="40" xfId="57" applyFont="1" applyFill="1" applyBorder="1" applyAlignment="1" applyProtection="1">
      <alignment horizontal="left" vertical="center" indent="2"/>
      <protection/>
    </xf>
    <xf numFmtId="2" fontId="96" fillId="0" borderId="31" xfId="57" applyNumberFormat="1" applyFont="1" applyFill="1" applyBorder="1" applyAlignment="1" applyProtection="1">
      <alignment horizontal="center" vertical="top" wrapText="1"/>
      <protection/>
    </xf>
    <xf numFmtId="0" fontId="96" fillId="33" borderId="26" xfId="57" applyFont="1" applyFill="1" applyBorder="1" applyAlignment="1" applyProtection="1">
      <alignment horizontal="center" vertical="top" wrapText="1"/>
      <protection/>
    </xf>
    <xf numFmtId="0" fontId="94" fillId="0" borderId="31" xfId="57" applyFont="1" applyFill="1" applyBorder="1" applyAlignment="1" applyProtection="1">
      <alignment horizontal="center" vertical="top" wrapText="1"/>
      <protection/>
    </xf>
    <xf numFmtId="0" fontId="94" fillId="0" borderId="31" xfId="57" applyFont="1" applyBorder="1" applyAlignment="1">
      <alignment horizontal="left" vertical="top" wrapText="1"/>
      <protection/>
    </xf>
    <xf numFmtId="2" fontId="96" fillId="33" borderId="74" xfId="57" applyNumberFormat="1" applyFont="1" applyFill="1" applyBorder="1" applyAlignment="1" applyProtection="1">
      <alignment horizontal="center" vertical="top"/>
      <protection/>
    </xf>
    <xf numFmtId="0" fontId="96" fillId="33" borderId="74" xfId="57" applyFont="1" applyFill="1" applyBorder="1" applyAlignment="1" applyProtection="1">
      <alignment horizontal="center" vertical="top"/>
      <protection/>
    </xf>
    <xf numFmtId="0" fontId="94" fillId="0" borderId="76" xfId="57" applyFont="1" applyBorder="1" applyAlignment="1">
      <alignment horizontal="left" vertical="top" wrapText="1"/>
      <protection/>
    </xf>
    <xf numFmtId="0" fontId="92" fillId="0" borderId="0" xfId="57" applyFont="1">
      <alignment/>
      <protection/>
    </xf>
    <xf numFmtId="2" fontId="96" fillId="0" borderId="30" xfId="57" applyNumberFormat="1" applyFont="1" applyFill="1" applyBorder="1" applyAlignment="1" applyProtection="1">
      <alignment horizontal="center" vertical="top"/>
      <protection/>
    </xf>
    <xf numFmtId="0" fontId="94" fillId="0" borderId="30" xfId="57" applyFont="1" applyFill="1" applyBorder="1" applyAlignment="1" applyProtection="1">
      <alignment horizontal="center" vertical="top"/>
      <protection/>
    </xf>
    <xf numFmtId="2" fontId="96" fillId="0" borderId="34" xfId="57" applyNumberFormat="1" applyFont="1" applyFill="1" applyBorder="1" applyAlignment="1" applyProtection="1">
      <alignment horizontal="center" vertical="top"/>
      <protection/>
    </xf>
    <xf numFmtId="0" fontId="84" fillId="0" borderId="27" xfId="57" applyFont="1" applyBorder="1" applyAlignment="1">
      <alignment vertical="top"/>
      <protection/>
    </xf>
    <xf numFmtId="0" fontId="84" fillId="0" borderId="19" xfId="57" applyFont="1" applyBorder="1" applyAlignment="1">
      <alignment vertical="top"/>
      <protection/>
    </xf>
    <xf numFmtId="0" fontId="94" fillId="0" borderId="14" xfId="57" applyFont="1" applyFill="1" applyBorder="1" applyAlignment="1" applyProtection="1">
      <alignment horizontal="left" vertical="center" indent="2"/>
      <protection/>
    </xf>
    <xf numFmtId="0" fontId="96" fillId="0" borderId="19" xfId="57" applyFont="1" applyFill="1" applyBorder="1" applyAlignment="1" applyProtection="1">
      <alignment horizontal="center" vertical="top"/>
      <protection/>
    </xf>
    <xf numFmtId="0" fontId="94" fillId="0" borderId="24" xfId="57" applyFont="1" applyBorder="1" applyAlignment="1">
      <alignment horizontal="left" vertical="top" wrapText="1"/>
      <protection/>
    </xf>
    <xf numFmtId="0" fontId="94" fillId="0" borderId="14" xfId="57" applyFont="1" applyFill="1" applyBorder="1" applyAlignment="1" applyProtection="1">
      <alignment horizontal="left" vertical="center" indent="3"/>
      <protection/>
    </xf>
    <xf numFmtId="0" fontId="96" fillId="0" borderId="10" xfId="57" applyFont="1" applyFill="1" applyBorder="1" applyAlignment="1" applyProtection="1">
      <alignment horizontal="center" vertical="top"/>
      <protection/>
    </xf>
    <xf numFmtId="0" fontId="94" fillId="0" borderId="34" xfId="57" applyFont="1" applyFill="1" applyBorder="1" applyAlignment="1" applyProtection="1">
      <alignment horizontal="center" vertical="top"/>
      <protection/>
    </xf>
    <xf numFmtId="2" fontId="96" fillId="0" borderId="29" xfId="57" applyNumberFormat="1" applyFont="1" applyFill="1" applyBorder="1" applyAlignment="1" applyProtection="1">
      <alignment horizontal="center" vertical="top"/>
      <protection/>
    </xf>
    <xf numFmtId="0" fontId="94" fillId="0" borderId="24" xfId="57" applyFont="1" applyFill="1" applyBorder="1" applyAlignment="1" applyProtection="1">
      <alignment horizontal="center" vertical="top"/>
      <protection/>
    </xf>
    <xf numFmtId="0" fontId="94" fillId="0" borderId="29" xfId="57" applyFont="1" applyFill="1" applyBorder="1" applyAlignment="1" applyProtection="1">
      <alignment horizontal="center" vertical="top"/>
      <protection/>
    </xf>
    <xf numFmtId="0" fontId="84" fillId="0" borderId="72" xfId="57" applyFont="1" applyBorder="1" applyAlignment="1">
      <alignment horizontal="left" vertical="top"/>
      <protection/>
    </xf>
    <xf numFmtId="0" fontId="84" fillId="0" borderId="72" xfId="57" applyFont="1" applyBorder="1" applyAlignment="1">
      <alignment horizontal="left" vertical="center"/>
      <protection/>
    </xf>
    <xf numFmtId="2" fontId="96" fillId="0" borderId="10" xfId="57" applyNumberFormat="1" applyFont="1" applyFill="1" applyBorder="1" applyAlignment="1" applyProtection="1">
      <alignment horizontal="center" vertical="top" wrapText="1"/>
      <protection/>
    </xf>
    <xf numFmtId="0" fontId="96" fillId="0" borderId="27" xfId="57" applyFont="1" applyFill="1" applyBorder="1" applyAlignment="1" applyProtection="1">
      <alignment horizontal="center" vertical="top"/>
      <protection/>
    </xf>
    <xf numFmtId="0" fontId="94" fillId="0" borderId="10" xfId="57" applyFont="1" applyFill="1" applyBorder="1" applyAlignment="1" applyProtection="1">
      <alignment horizontal="center" vertical="top" wrapText="1"/>
      <protection/>
    </xf>
    <xf numFmtId="0" fontId="94" fillId="0" borderId="13" xfId="57" applyFont="1" applyFill="1" applyBorder="1" applyAlignment="1" applyProtection="1" quotePrefix="1">
      <alignment horizontal="left" vertical="center" indent="1"/>
      <protection/>
    </xf>
    <xf numFmtId="49" fontId="96" fillId="0" borderId="29" xfId="57" applyNumberFormat="1" applyFont="1" applyFill="1" applyBorder="1" applyAlignment="1" applyProtection="1">
      <alignment horizontal="center" vertical="top"/>
      <protection/>
    </xf>
    <xf numFmtId="49" fontId="94" fillId="0" borderId="29" xfId="57" applyNumberFormat="1" applyFont="1" applyFill="1" applyBorder="1" applyAlignment="1" applyProtection="1">
      <alignment horizontal="center" vertical="top"/>
      <protection/>
    </xf>
    <xf numFmtId="0" fontId="94" fillId="0" borderId="14" xfId="57" applyFont="1" applyFill="1" applyBorder="1" applyAlignment="1" applyProtection="1" quotePrefix="1">
      <alignment horizontal="left" vertical="center" indent="1"/>
      <protection/>
    </xf>
    <xf numFmtId="49" fontId="94" fillId="0" borderId="30" xfId="57" applyNumberFormat="1" applyFont="1" applyFill="1" applyBorder="1" applyAlignment="1" applyProtection="1">
      <alignment horizontal="center" vertical="top"/>
      <protection/>
    </xf>
    <xf numFmtId="2" fontId="94" fillId="0" borderId="29" xfId="57" applyNumberFormat="1" applyFont="1" applyBorder="1" applyAlignment="1">
      <alignment horizontal="left" vertical="top" wrapText="1"/>
      <protection/>
    </xf>
    <xf numFmtId="0" fontId="94" fillId="0" borderId="14" xfId="57" applyFont="1" applyBorder="1" applyAlignment="1" applyProtection="1" quotePrefix="1">
      <alignment horizontal="left" vertical="center" indent="2"/>
      <protection/>
    </xf>
    <xf numFmtId="49" fontId="94" fillId="0" borderId="10" xfId="57" applyNumberFormat="1" applyFont="1" applyFill="1" applyBorder="1" applyAlignment="1" applyProtection="1">
      <alignment horizontal="center" vertical="top"/>
      <protection/>
    </xf>
    <xf numFmtId="2" fontId="96" fillId="33" borderId="29" xfId="57" applyNumberFormat="1" applyFont="1" applyFill="1" applyBorder="1" applyAlignment="1" applyProtection="1">
      <alignment horizontal="center" vertical="top"/>
      <protection/>
    </xf>
    <xf numFmtId="0" fontId="96" fillId="33" borderId="29" xfId="57" applyFont="1" applyFill="1" applyBorder="1" applyAlignment="1" applyProtection="1">
      <alignment horizontal="center" vertical="top"/>
      <protection/>
    </xf>
    <xf numFmtId="2" fontId="96" fillId="0" borderId="31" xfId="57" applyNumberFormat="1" applyFont="1" applyFill="1" applyBorder="1" applyAlignment="1" applyProtection="1">
      <alignment horizontal="center" vertical="top"/>
      <protection/>
    </xf>
    <xf numFmtId="0" fontId="94" fillId="0" borderId="43" xfId="57" applyFont="1" applyFill="1" applyBorder="1" applyAlignment="1" applyProtection="1">
      <alignment horizontal="center" vertical="top"/>
      <protection/>
    </xf>
    <xf numFmtId="49" fontId="94" fillId="0" borderId="18" xfId="57" applyNumberFormat="1" applyFont="1" applyFill="1" applyBorder="1" applyAlignment="1" applyProtection="1">
      <alignment horizontal="left" vertical="center"/>
      <protection/>
    </xf>
    <xf numFmtId="2" fontId="96" fillId="33" borderId="84" xfId="57" applyNumberFormat="1" applyFont="1" applyFill="1" applyBorder="1" applyAlignment="1" applyProtection="1">
      <alignment horizontal="center" vertical="top" wrapText="1"/>
      <protection/>
    </xf>
    <xf numFmtId="0" fontId="96" fillId="33" borderId="84" xfId="57" applyFont="1" applyFill="1" applyBorder="1" applyAlignment="1" applyProtection="1">
      <alignment horizontal="center" vertical="top" wrapText="1"/>
      <protection/>
    </xf>
    <xf numFmtId="0" fontId="94" fillId="0" borderId="69" xfId="57" applyFont="1" applyFill="1" applyBorder="1" applyAlignment="1" applyProtection="1">
      <alignment horizontal="center" vertical="top" wrapText="1"/>
      <protection/>
    </xf>
    <xf numFmtId="0" fontId="94" fillId="33" borderId="84" xfId="57" applyFont="1" applyFill="1" applyBorder="1" applyAlignment="1">
      <alignment horizontal="left" vertical="top" wrapText="1"/>
      <protection/>
    </xf>
    <xf numFmtId="0" fontId="94" fillId="0" borderId="14" xfId="57" applyFont="1" applyFill="1" applyBorder="1" applyAlignment="1" applyProtection="1">
      <alignment horizontal="left" vertical="center" indent="1"/>
      <protection/>
    </xf>
    <xf numFmtId="2" fontId="96" fillId="33" borderId="11" xfId="57" applyNumberFormat="1" applyFont="1" applyFill="1" applyBorder="1" applyAlignment="1" applyProtection="1">
      <alignment horizontal="center" vertical="top"/>
      <protection/>
    </xf>
    <xf numFmtId="0" fontId="94" fillId="33" borderId="11" xfId="57" applyFont="1" applyFill="1" applyBorder="1" applyAlignment="1">
      <alignment horizontal="left" vertical="top" wrapText="1"/>
      <protection/>
    </xf>
    <xf numFmtId="0" fontId="94" fillId="0" borderId="72" xfId="57" applyFont="1" applyFill="1" applyBorder="1" applyAlignment="1" applyProtection="1">
      <alignment horizontal="left" vertical="center" indent="1"/>
      <protection/>
    </xf>
    <xf numFmtId="0" fontId="94" fillId="0" borderId="15" xfId="57" applyFont="1" applyBorder="1" applyAlignment="1">
      <alignment horizontal="left" vertical="top" wrapText="1"/>
      <protection/>
    </xf>
    <xf numFmtId="0" fontId="94" fillId="0" borderId="29" xfId="57" applyFont="1" applyBorder="1" applyAlignment="1" applyProtection="1">
      <alignment horizontal="center" vertical="center"/>
      <protection/>
    </xf>
    <xf numFmtId="0" fontId="94" fillId="0" borderId="14" xfId="57" applyFont="1" applyBorder="1" applyAlignment="1" applyProtection="1">
      <alignment horizontal="left" vertical="center" indent="1"/>
      <protection/>
    </xf>
    <xf numFmtId="49" fontId="94" fillId="0" borderId="39" xfId="57" applyNumberFormat="1" applyFont="1" applyFill="1" applyBorder="1" applyAlignment="1" applyProtection="1">
      <alignment horizontal="left" vertical="center"/>
      <protection/>
    </xf>
    <xf numFmtId="0" fontId="94" fillId="0" borderId="38" xfId="57" applyFont="1" applyFill="1" applyBorder="1" applyAlignment="1" applyProtection="1">
      <alignment horizontal="left" vertical="center"/>
      <protection/>
    </xf>
    <xf numFmtId="49" fontId="94" fillId="0" borderId="14" xfId="57" applyNumberFormat="1" applyFont="1" applyFill="1" applyBorder="1" applyAlignment="1" applyProtection="1">
      <alignment horizontal="left" vertical="center"/>
      <protection/>
    </xf>
    <xf numFmtId="0" fontId="94" fillId="0" borderId="40" xfId="57" applyFont="1" applyFill="1" applyBorder="1" applyAlignment="1" applyProtection="1">
      <alignment horizontal="left" vertical="center"/>
      <protection/>
    </xf>
    <xf numFmtId="2" fontId="96" fillId="33" borderId="26" xfId="57" applyNumberFormat="1" applyFont="1" applyFill="1" applyBorder="1" applyAlignment="1" applyProtection="1">
      <alignment horizontal="center" vertical="top"/>
      <protection/>
    </xf>
    <xf numFmtId="0" fontId="96" fillId="33" borderId="26" xfId="57" applyFont="1" applyFill="1" applyBorder="1" applyAlignment="1" applyProtection="1">
      <alignment horizontal="center" vertical="top"/>
      <protection/>
    </xf>
    <xf numFmtId="0" fontId="94" fillId="33" borderId="31" xfId="57" applyFont="1" applyFill="1" applyBorder="1" applyAlignment="1">
      <alignment horizontal="left" vertical="top" wrapText="1"/>
      <protection/>
    </xf>
    <xf numFmtId="0" fontId="94" fillId="0" borderId="74" xfId="57" applyFont="1" applyFill="1" applyBorder="1" applyAlignment="1" applyProtection="1">
      <alignment horizontal="center" vertical="top" wrapText="1"/>
      <protection/>
    </xf>
    <xf numFmtId="2" fontId="96" fillId="33" borderId="11" xfId="57" applyNumberFormat="1" applyFont="1" applyFill="1" applyBorder="1" applyAlignment="1" applyProtection="1">
      <alignment horizontal="center" vertical="top" wrapText="1"/>
      <protection/>
    </xf>
    <xf numFmtId="0" fontId="96" fillId="33" borderId="11" xfId="57" applyFont="1" applyFill="1" applyBorder="1" applyAlignment="1" applyProtection="1">
      <alignment horizontal="center" vertical="top" wrapText="1"/>
      <protection/>
    </xf>
    <xf numFmtId="0" fontId="94" fillId="0" borderId="29" xfId="57" applyFont="1" applyFill="1" applyBorder="1" applyAlignment="1" applyProtection="1">
      <alignment horizontal="center" vertical="top" wrapText="1"/>
      <protection/>
    </xf>
    <xf numFmtId="0" fontId="96" fillId="0" borderId="29" xfId="57" applyFont="1" applyFill="1" applyBorder="1" applyAlignment="1" applyProtection="1">
      <alignment horizontal="center" vertical="top" wrapText="1"/>
      <protection/>
    </xf>
    <xf numFmtId="0" fontId="94" fillId="0" borderId="29" xfId="57" applyFont="1" applyFill="1" applyBorder="1" applyAlignment="1" applyProtection="1" quotePrefix="1">
      <alignment horizontal="center" vertical="center"/>
      <protection/>
    </xf>
    <xf numFmtId="0" fontId="94" fillId="0" borderId="13" xfId="57" applyFont="1" applyFill="1" applyBorder="1" applyAlignment="1" applyProtection="1" quotePrefix="1">
      <alignment horizontal="left" vertical="center" indent="2"/>
      <protection/>
    </xf>
    <xf numFmtId="0" fontId="94" fillId="0" borderId="31" xfId="57" applyFont="1" applyFill="1" applyBorder="1" applyAlignment="1" applyProtection="1">
      <alignment horizontal="center" vertical="center"/>
      <protection/>
    </xf>
    <xf numFmtId="2" fontId="96" fillId="33" borderId="26" xfId="57" applyNumberFormat="1" applyFont="1" applyFill="1" applyBorder="1" applyAlignment="1" applyProtection="1">
      <alignment horizontal="center" vertical="top" wrapText="1"/>
      <protection/>
    </xf>
    <xf numFmtId="0" fontId="96" fillId="0" borderId="43" xfId="57" applyFont="1" applyFill="1" applyBorder="1" applyAlignment="1" applyProtection="1">
      <alignment horizontal="center" vertical="top" wrapText="1"/>
      <protection/>
    </xf>
    <xf numFmtId="0" fontId="94" fillId="33" borderId="19" xfId="57" applyFont="1" applyFill="1" applyBorder="1" applyAlignment="1">
      <alignment horizontal="left" vertical="top" wrapText="1"/>
      <protection/>
    </xf>
    <xf numFmtId="0" fontId="85" fillId="0" borderId="0" xfId="57" applyFont="1" applyFill="1" applyBorder="1" applyAlignment="1" applyProtection="1">
      <alignment horizontal="left" vertical="top"/>
      <protection/>
    </xf>
    <xf numFmtId="0" fontId="84" fillId="0" borderId="0" xfId="57" applyFont="1" applyFill="1" applyBorder="1" applyAlignment="1" applyProtection="1">
      <alignment horizontal="left" vertical="top"/>
      <protection/>
    </xf>
    <xf numFmtId="0" fontId="84" fillId="0" borderId="0" xfId="57" applyFont="1" applyBorder="1" applyAlignment="1">
      <alignment horizontal="left" vertical="top"/>
      <protection/>
    </xf>
    <xf numFmtId="0" fontId="84" fillId="0" borderId="0" xfId="57" applyFont="1" applyBorder="1">
      <alignment/>
      <protection/>
    </xf>
    <xf numFmtId="0" fontId="85" fillId="0" borderId="0" xfId="57" applyFont="1" applyFill="1" applyBorder="1" applyAlignment="1" applyProtection="1" quotePrefix="1">
      <alignment horizontal="left" vertical="top" wrapText="1"/>
      <protection/>
    </xf>
    <xf numFmtId="0" fontId="84" fillId="0" borderId="0" xfId="57" applyFont="1" applyFill="1" applyBorder="1" applyAlignment="1" applyProtection="1">
      <alignment horizontal="left" vertical="top" indent="2"/>
      <protection/>
    </xf>
    <xf numFmtId="0" fontId="85" fillId="0" borderId="32" xfId="57" applyFont="1" applyFill="1" applyBorder="1" applyAlignment="1" applyProtection="1">
      <alignment horizontal="center" vertical="top"/>
      <protection/>
    </xf>
    <xf numFmtId="0" fontId="84" fillId="0" borderId="0" xfId="57" applyFont="1" applyAlignment="1">
      <alignment horizontal="left" vertical="top"/>
      <protection/>
    </xf>
    <xf numFmtId="0" fontId="85" fillId="0" borderId="24" xfId="57" applyFont="1" applyBorder="1" applyAlignment="1">
      <alignment horizontal="center" vertical="top"/>
      <protection/>
    </xf>
    <xf numFmtId="0" fontId="85" fillId="0" borderId="41" xfId="57" applyFont="1" applyBorder="1" applyAlignment="1">
      <alignment horizontal="center" vertical="top"/>
      <protection/>
    </xf>
    <xf numFmtId="0" fontId="84" fillId="0" borderId="10" xfId="57" applyFont="1" applyBorder="1" applyAlignment="1">
      <alignment wrapText="1"/>
      <protection/>
    </xf>
    <xf numFmtId="0" fontId="84" fillId="0" borderId="24" xfId="57" applyFont="1" applyBorder="1" applyAlignment="1">
      <alignment horizontal="right"/>
      <protection/>
    </xf>
    <xf numFmtId="0" fontId="85" fillId="0" borderId="41" xfId="57" applyFont="1" applyBorder="1" applyAlignment="1">
      <alignment horizontal="right"/>
      <protection/>
    </xf>
    <xf numFmtId="0" fontId="85" fillId="0" borderId="29" xfId="57" applyFont="1" applyBorder="1" applyAlignment="1">
      <alignment horizontal="right"/>
      <protection/>
    </xf>
    <xf numFmtId="178" fontId="85" fillId="0" borderId="10" xfId="57" applyNumberFormat="1" applyFont="1" applyBorder="1" applyAlignment="1">
      <alignment horizontal="center" vertical="center"/>
      <protection/>
    </xf>
    <xf numFmtId="0" fontId="84" fillId="0" borderId="0" xfId="57" applyFont="1" applyBorder="1" applyAlignment="1">
      <alignment horizontal="left" vertical="center"/>
      <protection/>
    </xf>
    <xf numFmtId="0" fontId="85" fillId="0" borderId="0" xfId="57" applyFont="1" applyBorder="1" applyAlignment="1">
      <alignment horizontal="center" vertical="center"/>
      <protection/>
    </xf>
    <xf numFmtId="0" fontId="92" fillId="0" borderId="0" xfId="57" applyFont="1" applyAlignment="1">
      <alignment vertical="top" wrapText="1"/>
      <protection/>
    </xf>
    <xf numFmtId="0" fontId="85" fillId="0" borderId="41" xfId="57" applyFont="1" applyBorder="1" applyAlignment="1">
      <alignment/>
      <protection/>
    </xf>
    <xf numFmtId="0" fontId="85" fillId="0" borderId="29" xfId="57" applyFont="1" applyBorder="1" applyAlignment="1">
      <alignment/>
      <protection/>
    </xf>
    <xf numFmtId="0" fontId="92" fillId="0" borderId="0" xfId="57" applyFont="1" applyBorder="1" applyAlignment="1">
      <alignment vertical="top" wrapText="1"/>
      <protection/>
    </xf>
    <xf numFmtId="0" fontId="85" fillId="0" borderId="41" xfId="57" applyFont="1" applyBorder="1">
      <alignment/>
      <protection/>
    </xf>
    <xf numFmtId="0" fontId="85" fillId="0" borderId="29" xfId="57" applyFont="1" applyBorder="1">
      <alignment/>
      <protection/>
    </xf>
    <xf numFmtId="0" fontId="85" fillId="0" borderId="10" xfId="57" applyFont="1" applyBorder="1" applyAlignment="1">
      <alignment horizontal="center" vertical="center"/>
      <protection/>
    </xf>
    <xf numFmtId="0" fontId="84" fillId="0" borderId="0" xfId="57" applyFont="1" applyBorder="1" applyAlignment="1">
      <alignment vertical="top"/>
      <protection/>
    </xf>
    <xf numFmtId="0" fontId="84" fillId="0" borderId="0" xfId="57" applyFont="1" applyAlignment="1">
      <alignment/>
      <protection/>
    </xf>
    <xf numFmtId="0" fontId="84" fillId="0" borderId="24" xfId="57" applyFont="1" applyBorder="1" applyAlignment="1">
      <alignment horizontal="right" vertical="top"/>
      <protection/>
    </xf>
    <xf numFmtId="0" fontId="85" fillId="0" borderId="47" xfId="57" applyFont="1" applyBorder="1" applyAlignment="1">
      <alignment vertical="top"/>
      <protection/>
    </xf>
    <xf numFmtId="0" fontId="84" fillId="0" borderId="47" xfId="57" applyFont="1" applyBorder="1" applyAlignment="1">
      <alignment vertical="top"/>
      <protection/>
    </xf>
    <xf numFmtId="0" fontId="85" fillId="0" borderId="0" xfId="57" applyFont="1" applyAlignment="1">
      <alignment vertical="top"/>
      <protection/>
    </xf>
    <xf numFmtId="0" fontId="85" fillId="0" borderId="47" xfId="57" applyFont="1" applyBorder="1">
      <alignment/>
      <protection/>
    </xf>
    <xf numFmtId="0" fontId="84" fillId="0" borderId="47" xfId="57" applyFont="1" applyBorder="1">
      <alignment/>
      <protection/>
    </xf>
    <xf numFmtId="0" fontId="85" fillId="0" borderId="47" xfId="57" applyFont="1" applyBorder="1" applyAlignment="1">
      <alignment/>
      <protection/>
    </xf>
    <xf numFmtId="0" fontId="84" fillId="0" borderId="47" xfId="57" applyFont="1" applyBorder="1" applyAlignment="1">
      <alignment/>
      <protection/>
    </xf>
    <xf numFmtId="0" fontId="85" fillId="0" borderId="0" xfId="57" applyFont="1">
      <alignment/>
      <protection/>
    </xf>
    <xf numFmtId="0" fontId="84" fillId="0" borderId="0" xfId="57" applyFont="1" applyAlignment="1">
      <alignment horizontal="left" indent="2"/>
      <protection/>
    </xf>
    <xf numFmtId="0" fontId="84" fillId="0" borderId="0" xfId="57" applyFont="1" applyAlignment="1">
      <alignment horizontal="left"/>
      <protection/>
    </xf>
    <xf numFmtId="0" fontId="84" fillId="0" borderId="0" xfId="57" applyFont="1" applyBorder="1" applyAlignment="1">
      <alignment horizontal="right"/>
      <protection/>
    </xf>
    <xf numFmtId="0" fontId="85" fillId="0" borderId="0" xfId="57" applyFont="1" applyBorder="1">
      <alignment/>
      <protection/>
    </xf>
    <xf numFmtId="0" fontId="92" fillId="0" borderId="0" xfId="57" applyFont="1">
      <alignment/>
      <protection/>
    </xf>
    <xf numFmtId="0" fontId="92" fillId="0" borderId="0" xfId="57" applyFont="1" applyAlignment="1">
      <alignment horizontal="left" inden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E-itto2000" xfId="59"/>
    <cellStyle name="Normal_jqrev" xfId="60"/>
    <cellStyle name="Normal_Sheet1" xfId="61"/>
    <cellStyle name="Normal_Sheet2" xfId="62"/>
    <cellStyle name="Normal_YBFPQNEW"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47625</xdr:rowOff>
    </xdr:from>
    <xdr:to>
      <xdr:col>1</xdr:col>
      <xdr:colOff>3352800</xdr:colOff>
      <xdr:row>3</xdr:row>
      <xdr:rowOff>114300</xdr:rowOff>
    </xdr:to>
    <xdr:pic>
      <xdr:nvPicPr>
        <xdr:cNvPr id="1" name="Picture 1"/>
        <xdr:cNvPicPr preferRelativeResize="1">
          <a:picLocks noChangeAspect="1"/>
        </xdr:cNvPicPr>
      </xdr:nvPicPr>
      <xdr:blipFill>
        <a:blip r:embed="rId1"/>
        <a:stretch>
          <a:fillRect/>
        </a:stretch>
      </xdr:blipFill>
      <xdr:spPr>
        <a:xfrm>
          <a:off x="361950" y="47625"/>
          <a:ext cx="3629025" cy="695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790575</xdr:colOff>
      <xdr:row>2</xdr:row>
      <xdr:rowOff>152400</xdr:rowOff>
    </xdr:from>
    <xdr:to>
      <xdr:col>1</xdr:col>
      <xdr:colOff>3552825</xdr:colOff>
      <xdr:row>5</xdr:row>
      <xdr:rowOff>142875</xdr:rowOff>
    </xdr:to>
    <xdr:pic>
      <xdr:nvPicPr>
        <xdr:cNvPr id="1" name="Picture 5"/>
        <xdr:cNvPicPr preferRelativeResize="1">
          <a:picLocks noChangeAspect="1"/>
        </xdr:cNvPicPr>
      </xdr:nvPicPr>
      <xdr:blipFill>
        <a:blip r:embed="rId1"/>
        <a:stretch>
          <a:fillRect/>
        </a:stretch>
      </xdr:blipFill>
      <xdr:spPr>
        <a:xfrm>
          <a:off x="790575" y="561975"/>
          <a:ext cx="3657600"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57150</xdr:rowOff>
    </xdr:from>
    <xdr:to>
      <xdr:col>1</xdr:col>
      <xdr:colOff>3667125</xdr:colOff>
      <xdr:row>4</xdr:row>
      <xdr:rowOff>142875</xdr:rowOff>
    </xdr:to>
    <xdr:pic>
      <xdr:nvPicPr>
        <xdr:cNvPr id="1" name="Picture 5"/>
        <xdr:cNvPicPr preferRelativeResize="1">
          <a:picLocks noChangeAspect="1"/>
        </xdr:cNvPicPr>
      </xdr:nvPicPr>
      <xdr:blipFill>
        <a:blip r:embed="rId1"/>
        <a:stretch>
          <a:fillRect/>
        </a:stretch>
      </xdr:blipFill>
      <xdr:spPr>
        <a:xfrm>
          <a:off x="657225" y="219075"/>
          <a:ext cx="36385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47625</xdr:rowOff>
    </xdr:from>
    <xdr:to>
      <xdr:col>1</xdr:col>
      <xdr:colOff>3781425</xdr:colOff>
      <xdr:row>4</xdr:row>
      <xdr:rowOff>152400</xdr:rowOff>
    </xdr:to>
    <xdr:pic>
      <xdr:nvPicPr>
        <xdr:cNvPr id="1" name="Picture 5"/>
        <xdr:cNvPicPr preferRelativeResize="1">
          <a:picLocks noChangeAspect="1"/>
        </xdr:cNvPicPr>
      </xdr:nvPicPr>
      <xdr:blipFill>
        <a:blip r:embed="rId1"/>
        <a:stretch>
          <a:fillRect/>
        </a:stretch>
      </xdr:blipFill>
      <xdr:spPr>
        <a:xfrm>
          <a:off x="1009650" y="209550"/>
          <a:ext cx="362902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3</xdr:col>
      <xdr:colOff>1257300</xdr:colOff>
      <xdr:row>5</xdr:row>
      <xdr:rowOff>123825</xdr:rowOff>
    </xdr:to>
    <xdr:pic>
      <xdr:nvPicPr>
        <xdr:cNvPr id="1" name="Picture 5"/>
        <xdr:cNvPicPr preferRelativeResize="1">
          <a:picLocks noChangeAspect="1"/>
        </xdr:cNvPicPr>
      </xdr:nvPicPr>
      <xdr:blipFill>
        <a:blip r:embed="rId1"/>
        <a:stretch>
          <a:fillRect/>
        </a:stretch>
      </xdr:blipFill>
      <xdr:spPr>
        <a:xfrm>
          <a:off x="781050" y="419100"/>
          <a:ext cx="363855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28575</xdr:rowOff>
    </xdr:from>
    <xdr:to>
      <xdr:col>2</xdr:col>
      <xdr:colOff>123825</xdr:colOff>
      <xdr:row>5</xdr:row>
      <xdr:rowOff>114300</xdr:rowOff>
    </xdr:to>
    <xdr:pic>
      <xdr:nvPicPr>
        <xdr:cNvPr id="1" name="Picture 5"/>
        <xdr:cNvPicPr preferRelativeResize="1">
          <a:picLocks noChangeAspect="1"/>
        </xdr:cNvPicPr>
      </xdr:nvPicPr>
      <xdr:blipFill>
        <a:blip r:embed="rId1"/>
        <a:stretch>
          <a:fillRect/>
        </a:stretch>
      </xdr:blipFill>
      <xdr:spPr>
        <a:xfrm>
          <a:off x="866775" y="190500"/>
          <a:ext cx="36385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xdr:colOff>
      <xdr:row>1</xdr:row>
      <xdr:rowOff>171450</xdr:rowOff>
    </xdr:from>
    <xdr:to>
      <xdr:col>2</xdr:col>
      <xdr:colOff>552450</xdr:colOff>
      <xdr:row>5</xdr:row>
      <xdr:rowOff>142875</xdr:rowOff>
    </xdr:to>
    <xdr:pic>
      <xdr:nvPicPr>
        <xdr:cNvPr id="1" name="Picture 5"/>
        <xdr:cNvPicPr preferRelativeResize="1">
          <a:picLocks noChangeAspect="1"/>
        </xdr:cNvPicPr>
      </xdr:nvPicPr>
      <xdr:blipFill>
        <a:blip r:embed="rId1"/>
        <a:stretch>
          <a:fillRect/>
        </a:stretch>
      </xdr:blipFill>
      <xdr:spPr>
        <a:xfrm>
          <a:off x="504825" y="361950"/>
          <a:ext cx="3648075"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1</xdr:row>
      <xdr:rowOff>104775</xdr:rowOff>
    </xdr:from>
    <xdr:to>
      <xdr:col>4</xdr:col>
      <xdr:colOff>438150</xdr:colOff>
      <xdr:row>5</xdr:row>
      <xdr:rowOff>114300</xdr:rowOff>
    </xdr:to>
    <xdr:pic>
      <xdr:nvPicPr>
        <xdr:cNvPr id="1" name="Picture 5"/>
        <xdr:cNvPicPr preferRelativeResize="1">
          <a:picLocks noChangeAspect="1"/>
        </xdr:cNvPicPr>
      </xdr:nvPicPr>
      <xdr:blipFill>
        <a:blip r:embed="rId1"/>
        <a:stretch>
          <a:fillRect/>
        </a:stretch>
      </xdr:blipFill>
      <xdr:spPr>
        <a:xfrm>
          <a:off x="561975" y="266700"/>
          <a:ext cx="36385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152400</xdr:rowOff>
    </xdr:from>
    <xdr:to>
      <xdr:col>1</xdr:col>
      <xdr:colOff>4124325</xdr:colOff>
      <xdr:row>5</xdr:row>
      <xdr:rowOff>9525</xdr:rowOff>
    </xdr:to>
    <xdr:pic>
      <xdr:nvPicPr>
        <xdr:cNvPr id="1" name="Picture 5"/>
        <xdr:cNvPicPr preferRelativeResize="1">
          <a:picLocks noChangeAspect="1"/>
        </xdr:cNvPicPr>
      </xdr:nvPicPr>
      <xdr:blipFill>
        <a:blip r:embed="rId1"/>
        <a:stretch>
          <a:fillRect/>
        </a:stretch>
      </xdr:blipFill>
      <xdr:spPr>
        <a:xfrm>
          <a:off x="1238250" y="361950"/>
          <a:ext cx="3648075" cy="714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152400</xdr:rowOff>
    </xdr:from>
    <xdr:to>
      <xdr:col>1</xdr:col>
      <xdr:colOff>4124325</xdr:colOff>
      <xdr:row>5</xdr:row>
      <xdr:rowOff>9525</xdr:rowOff>
    </xdr:to>
    <xdr:pic>
      <xdr:nvPicPr>
        <xdr:cNvPr id="1" name="Picture 5"/>
        <xdr:cNvPicPr preferRelativeResize="1">
          <a:picLocks noChangeAspect="1"/>
        </xdr:cNvPicPr>
      </xdr:nvPicPr>
      <xdr:blipFill>
        <a:blip r:embed="rId1"/>
        <a:stretch>
          <a:fillRect/>
        </a:stretch>
      </xdr:blipFill>
      <xdr:spPr>
        <a:xfrm>
          <a:off x="1238250" y="361950"/>
          <a:ext cx="364807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q2015-supporting-materi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ual"/>
      <sheetName val="JQ1-Cross-Ref"/>
      <sheetName val="JQ2-Cross-Ref (1)"/>
      <sheetName val="JQ3-Cross-Ref (1)"/>
      <sheetName val="Notes"/>
      <sheetName val="Validation"/>
      <sheetName val="Upload"/>
      <sheetName val="JQ2,JQ3-Cross-Ref (2)"/>
      <sheetName val="conversion facto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00390625" defaultRowHeight="12.75"/>
  <cols>
    <col min="1" max="16384" width="9.00390625" style="1513" customWidth="1"/>
  </cols>
  <sheetData/>
  <sheetProtection/>
  <printOptions/>
  <pageMargins left="0.7" right="0.7" top="0.75" bottom="0.75" header="0.3" footer="0.3"/>
  <pageSetup horizontalDpi="600" verticalDpi="600" orientation="portrait" paperSize="9" r:id="rId6"/>
  <legacyDrawing r:id="rId5"/>
  <oleObjects>
    <oleObject progId="Word.Document.12" shapeId="961987" r:id="rId1"/>
    <oleObject progId="Word.Document.12" shapeId="961988" r:id="rId2"/>
    <oleObject progId="Word.Document.12" shapeId="961989" r:id="rId3"/>
    <oleObject progId="Word.Document.8" shapeId="961990" r:id="rId4"/>
  </oleObjects>
</worksheet>
</file>

<file path=xl/worksheets/sheet10.xml><?xml version="1.0" encoding="utf-8"?>
<worksheet xmlns="http://schemas.openxmlformats.org/spreadsheetml/2006/main" xmlns:r="http://schemas.openxmlformats.org/officeDocument/2006/relationships">
  <dimension ref="A1:F76"/>
  <sheetViews>
    <sheetView showGridLines="0" zoomScaleSheetLayoutView="75" zoomScalePageLayoutView="0" workbookViewId="0" topLeftCell="A1">
      <selection activeCell="B23" sqref="B23"/>
    </sheetView>
  </sheetViews>
  <sheetFormatPr defaultColWidth="9.00390625" defaultRowHeight="12.75"/>
  <cols>
    <col min="1" max="1" width="10.00390625" style="730" customWidth="1"/>
    <col min="2" max="2" width="74.50390625" style="730" customWidth="1"/>
    <col min="3" max="3" width="43.50390625" style="730" customWidth="1"/>
    <col min="4" max="4" width="43.75390625" style="730" customWidth="1"/>
    <col min="5" max="5" width="43.375" style="730" customWidth="1"/>
    <col min="6" max="6" width="46.25390625" style="730" customWidth="1"/>
    <col min="7" max="16384" width="9.00390625" style="730" customWidth="1"/>
  </cols>
  <sheetData>
    <row r="1" spans="1:2" ht="16.5" thickBot="1">
      <c r="A1" s="811" t="s">
        <v>0</v>
      </c>
      <c r="B1" s="729"/>
    </row>
    <row r="2" spans="1:6" ht="15.75">
      <c r="A2" s="731"/>
      <c r="B2" s="732" t="s">
        <v>0</v>
      </c>
      <c r="C2" s="733"/>
      <c r="D2" s="733"/>
      <c r="E2" s="733"/>
      <c r="F2" s="734"/>
    </row>
    <row r="3" spans="1:6" ht="15.75">
      <c r="A3" s="735"/>
      <c r="B3" s="736" t="s">
        <v>0</v>
      </c>
      <c r="C3" s="737"/>
      <c r="D3" s="737"/>
      <c r="E3" s="737"/>
      <c r="F3" s="738"/>
    </row>
    <row r="4" spans="1:6" ht="18" customHeight="1">
      <c r="A4" s="735"/>
      <c r="B4" s="736" t="s">
        <v>0</v>
      </c>
      <c r="C4" s="1478" t="s">
        <v>104</v>
      </c>
      <c r="D4" s="1478"/>
      <c r="E4" s="1478"/>
      <c r="F4" s="1482"/>
    </row>
    <row r="5" spans="1:6" ht="18" customHeight="1">
      <c r="A5" s="735"/>
      <c r="B5" s="736"/>
      <c r="C5" s="1483"/>
      <c r="D5" s="1483"/>
      <c r="E5" s="1483"/>
      <c r="F5" s="1482"/>
    </row>
    <row r="6" spans="1:6" ht="18" customHeight="1">
      <c r="A6" s="735"/>
      <c r="B6" s="739" t="s">
        <v>0</v>
      </c>
      <c r="C6" s="1484" t="s">
        <v>10</v>
      </c>
      <c r="D6" s="1484"/>
      <c r="E6" s="1484"/>
      <c r="F6" s="1485"/>
    </row>
    <row r="7" spans="1:6" ht="18" customHeight="1">
      <c r="A7" s="735"/>
      <c r="B7" s="736"/>
      <c r="C7" s="1484" t="s">
        <v>75</v>
      </c>
      <c r="D7" s="1484"/>
      <c r="E7" s="1484"/>
      <c r="F7" s="1485"/>
    </row>
    <row r="8" spans="1:6" ht="18" customHeight="1">
      <c r="A8" s="735"/>
      <c r="B8" s="736"/>
      <c r="C8" s="1486" t="s">
        <v>312</v>
      </c>
      <c r="D8" s="1486"/>
      <c r="E8" s="1486"/>
      <c r="F8" s="1485"/>
    </row>
    <row r="9" spans="1:6" ht="15.75">
      <c r="A9" s="740"/>
      <c r="B9" s="741"/>
      <c r="C9" s="741"/>
      <c r="D9" s="741"/>
      <c r="E9" s="741"/>
      <c r="F9" s="742"/>
    </row>
    <row r="10" spans="1:6" ht="15.75">
      <c r="A10" s="812" t="s">
        <v>0</v>
      </c>
      <c r="B10" s="3"/>
      <c r="C10" s="1489" t="s">
        <v>229</v>
      </c>
      <c r="D10" s="1490"/>
      <c r="E10" s="1490"/>
      <c r="F10" s="1491"/>
    </row>
    <row r="11" spans="1:6" ht="18" customHeight="1">
      <c r="A11" s="743" t="s">
        <v>21</v>
      </c>
      <c r="B11" s="744" t="s">
        <v>21</v>
      </c>
      <c r="C11" s="1492"/>
      <c r="D11" s="1493"/>
      <c r="E11" s="1493"/>
      <c r="F11" s="1494"/>
    </row>
    <row r="12" spans="1:6" ht="15.75" customHeight="1">
      <c r="A12" s="745" t="s">
        <v>11</v>
      </c>
      <c r="B12" s="744"/>
      <c r="C12" s="1487" t="s">
        <v>313</v>
      </c>
      <c r="D12" s="1487" t="s">
        <v>224</v>
      </c>
      <c r="E12" s="1468" t="s">
        <v>205</v>
      </c>
      <c r="F12" s="1497" t="s">
        <v>13</v>
      </c>
    </row>
    <row r="13" spans="1:6" s="815" customFormat="1" ht="15" customHeight="1">
      <c r="A13" s="813" t="s">
        <v>0</v>
      </c>
      <c r="B13" s="814"/>
      <c r="C13" s="1488"/>
      <c r="D13" s="1488"/>
      <c r="E13" s="1496"/>
      <c r="F13" s="1498"/>
    </row>
    <row r="14" spans="1:6" ht="15.75" customHeight="1">
      <c r="A14" s="748">
        <v>1</v>
      </c>
      <c r="B14" s="1044" t="s">
        <v>701</v>
      </c>
      <c r="C14" s="996" t="s">
        <v>344</v>
      </c>
      <c r="D14" s="997" t="s">
        <v>344</v>
      </c>
      <c r="E14" s="998" t="s">
        <v>344</v>
      </c>
      <c r="F14" s="749" t="s">
        <v>157</v>
      </c>
    </row>
    <row r="15" spans="1:6" ht="15.75" customHeight="1">
      <c r="A15" s="748">
        <v>1.1</v>
      </c>
      <c r="B15" s="817" t="s">
        <v>273</v>
      </c>
      <c r="C15" s="996" t="s">
        <v>345</v>
      </c>
      <c r="D15" s="997" t="s">
        <v>345</v>
      </c>
      <c r="E15" s="999" t="s">
        <v>345</v>
      </c>
      <c r="F15" s="750">
        <v>245.01</v>
      </c>
    </row>
    <row r="16" spans="1:6" ht="15.75" customHeight="1">
      <c r="A16" s="748">
        <v>1.2</v>
      </c>
      <c r="B16" s="46" t="s">
        <v>700</v>
      </c>
      <c r="C16" s="1000" t="s">
        <v>346</v>
      </c>
      <c r="D16" s="1000" t="s">
        <v>346</v>
      </c>
      <c r="E16" s="1000" t="s">
        <v>346</v>
      </c>
      <c r="F16" s="751" t="s">
        <v>158</v>
      </c>
    </row>
    <row r="17" spans="1:6" ht="15.75" customHeight="1">
      <c r="A17" s="748" t="s">
        <v>28</v>
      </c>
      <c r="B17" s="722" t="s">
        <v>7</v>
      </c>
      <c r="C17" s="1001" t="s">
        <v>336</v>
      </c>
      <c r="D17" s="1002" t="s">
        <v>336</v>
      </c>
      <c r="E17" s="999" t="s">
        <v>336</v>
      </c>
      <c r="F17" s="750">
        <v>247.4</v>
      </c>
    </row>
    <row r="18" spans="1:6" s="752" customFormat="1" ht="15.75" customHeight="1">
      <c r="A18" s="748" t="s">
        <v>93</v>
      </c>
      <c r="B18" s="722" t="s">
        <v>8</v>
      </c>
      <c r="C18" s="1003" t="s">
        <v>338</v>
      </c>
      <c r="D18" s="1003" t="s">
        <v>338</v>
      </c>
      <c r="E18" s="1003" t="s">
        <v>338</v>
      </c>
      <c r="F18" s="751">
        <v>247.5</v>
      </c>
    </row>
    <row r="19" spans="1:6" s="752" customFormat="1" ht="15.75" customHeight="1">
      <c r="A19" s="748" t="s">
        <v>147</v>
      </c>
      <c r="B19" s="723" t="s">
        <v>127</v>
      </c>
      <c r="C19" s="1004" t="s">
        <v>415</v>
      </c>
      <c r="D19" s="1004" t="s">
        <v>415</v>
      </c>
      <c r="E19" s="1004" t="s">
        <v>415</v>
      </c>
      <c r="F19" s="957" t="s">
        <v>399</v>
      </c>
    </row>
    <row r="20" spans="1:6" s="752" customFormat="1" ht="15.75" customHeight="1">
      <c r="A20" s="808">
        <v>2</v>
      </c>
      <c r="B20" s="754" t="s">
        <v>56</v>
      </c>
      <c r="C20" s="1005" t="s">
        <v>347</v>
      </c>
      <c r="D20" s="1005" t="s">
        <v>347</v>
      </c>
      <c r="E20" s="916">
        <v>44.02</v>
      </c>
      <c r="F20" s="749">
        <v>245.02</v>
      </c>
    </row>
    <row r="21" spans="1:6" s="752" customFormat="1" ht="15.75" customHeight="1">
      <c r="A21" s="756">
        <v>3</v>
      </c>
      <c r="B21" s="757" t="s">
        <v>277</v>
      </c>
      <c r="C21" s="993" t="s">
        <v>349</v>
      </c>
      <c r="D21" s="1006" t="s">
        <v>348</v>
      </c>
      <c r="E21" s="1006" t="s">
        <v>348</v>
      </c>
      <c r="F21" s="960" t="s">
        <v>400</v>
      </c>
    </row>
    <row r="22" spans="1:6" s="752" customFormat="1" ht="15.75" customHeight="1">
      <c r="A22" s="748" t="s">
        <v>275</v>
      </c>
      <c r="B22" s="724" t="s">
        <v>100</v>
      </c>
      <c r="C22" s="790" t="s">
        <v>350</v>
      </c>
      <c r="D22" s="790" t="s">
        <v>350</v>
      </c>
      <c r="E22" s="790" t="s">
        <v>350</v>
      </c>
      <c r="F22" s="956">
        <v>246.1</v>
      </c>
    </row>
    <row r="23" spans="1:6" s="752" customFormat="1" ht="15.75" customHeight="1">
      <c r="A23" s="748" t="s">
        <v>276</v>
      </c>
      <c r="B23" s="724" t="s">
        <v>278</v>
      </c>
      <c r="C23" s="993" t="s">
        <v>351</v>
      </c>
      <c r="D23" s="994" t="s">
        <v>352</v>
      </c>
      <c r="E23" s="994" t="s">
        <v>352</v>
      </c>
      <c r="F23" s="1015" t="s">
        <v>314</v>
      </c>
    </row>
    <row r="24" spans="1:6" s="752" customFormat="1" ht="15.75" customHeight="1">
      <c r="A24" s="756">
        <v>4</v>
      </c>
      <c r="B24" s="757" t="s">
        <v>282</v>
      </c>
      <c r="C24" s="993" t="s">
        <v>699</v>
      </c>
      <c r="D24" s="994" t="s">
        <v>352</v>
      </c>
      <c r="E24" s="994" t="s">
        <v>352</v>
      </c>
      <c r="F24" s="1015" t="s">
        <v>314</v>
      </c>
    </row>
    <row r="25" spans="1:6" s="752" customFormat="1" ht="15.75" customHeight="1">
      <c r="A25" s="748" t="s">
        <v>279</v>
      </c>
      <c r="B25" s="724" t="s">
        <v>281</v>
      </c>
      <c r="C25" s="916">
        <v>4401.31</v>
      </c>
      <c r="D25" s="994" t="s">
        <v>352</v>
      </c>
      <c r="E25" s="994" t="s">
        <v>352</v>
      </c>
      <c r="F25" s="1015" t="s">
        <v>314</v>
      </c>
    </row>
    <row r="26" spans="1:6" s="752" customFormat="1" ht="15.75" customHeight="1">
      <c r="A26" s="748" t="s">
        <v>280</v>
      </c>
      <c r="B26" s="724" t="s">
        <v>283</v>
      </c>
      <c r="C26" s="993" t="s">
        <v>351</v>
      </c>
      <c r="D26" s="994" t="s">
        <v>352</v>
      </c>
      <c r="E26" s="994" t="s">
        <v>352</v>
      </c>
      <c r="F26" s="1015" t="s">
        <v>314</v>
      </c>
    </row>
    <row r="27" spans="1:6" s="752" customFormat="1" ht="15.75" customHeight="1">
      <c r="A27" s="756">
        <v>5</v>
      </c>
      <c r="B27" s="757" t="s">
        <v>57</v>
      </c>
      <c r="C27" s="1007">
        <v>44.07</v>
      </c>
      <c r="D27" s="1007">
        <v>44.07</v>
      </c>
      <c r="E27" s="1007">
        <v>44.07</v>
      </c>
      <c r="F27" s="958" t="s">
        <v>401</v>
      </c>
    </row>
    <row r="28" spans="1:6" s="752" customFormat="1" ht="15.75" customHeight="1">
      <c r="A28" s="748" t="s">
        <v>33</v>
      </c>
      <c r="B28" s="724" t="s">
        <v>7</v>
      </c>
      <c r="C28" s="1008" t="s">
        <v>340</v>
      </c>
      <c r="D28" s="1008" t="s">
        <v>340</v>
      </c>
      <c r="E28" s="1008" t="s">
        <v>340</v>
      </c>
      <c r="F28" s="758">
        <v>248.2</v>
      </c>
    </row>
    <row r="29" spans="1:6" s="752" customFormat="1" ht="32.25" customHeight="1">
      <c r="A29" s="748" t="s">
        <v>96</v>
      </c>
      <c r="B29" s="724" t="s">
        <v>8</v>
      </c>
      <c r="C29" s="790" t="s">
        <v>343</v>
      </c>
      <c r="D29" s="790" t="s">
        <v>343</v>
      </c>
      <c r="E29" s="790" t="s">
        <v>353</v>
      </c>
      <c r="F29" s="758">
        <v>248.4</v>
      </c>
    </row>
    <row r="30" spans="1:6" s="752" customFormat="1" ht="30.75" customHeight="1">
      <c r="A30" s="759" t="s">
        <v>143</v>
      </c>
      <c r="B30" s="725" t="s">
        <v>127</v>
      </c>
      <c r="C30" s="995" t="s">
        <v>355</v>
      </c>
      <c r="D30" s="995" t="s">
        <v>355</v>
      </c>
      <c r="E30" s="992" t="s">
        <v>354</v>
      </c>
      <c r="F30" s="1016" t="s">
        <v>315</v>
      </c>
    </row>
    <row r="31" spans="1:6" s="752" customFormat="1" ht="30.75" customHeight="1">
      <c r="A31" s="748">
        <v>6</v>
      </c>
      <c r="B31" s="818" t="s">
        <v>59</v>
      </c>
      <c r="C31" s="916" t="s">
        <v>357</v>
      </c>
      <c r="D31" s="916" t="s">
        <v>357</v>
      </c>
      <c r="E31" s="1011" t="s">
        <v>356</v>
      </c>
      <c r="F31" s="959" t="s">
        <v>402</v>
      </c>
    </row>
    <row r="32" spans="1:6" s="752" customFormat="1" ht="15.75" customHeight="1">
      <c r="A32" s="748">
        <v>6.1</v>
      </c>
      <c r="B32" s="724" t="s">
        <v>58</v>
      </c>
      <c r="C32" s="916">
        <v>44.08</v>
      </c>
      <c r="D32" s="916">
        <v>44.08</v>
      </c>
      <c r="E32" s="916">
        <v>44.08</v>
      </c>
      <c r="F32" s="750">
        <v>634.1</v>
      </c>
    </row>
    <row r="33" spans="1:6" s="752" customFormat="1" ht="15.75" customHeight="1">
      <c r="A33" s="748" t="s">
        <v>34</v>
      </c>
      <c r="B33" s="722" t="s">
        <v>7</v>
      </c>
      <c r="C33" s="1005" t="s">
        <v>358</v>
      </c>
      <c r="D33" s="1005" t="s">
        <v>358</v>
      </c>
      <c r="E33" s="1005" t="s">
        <v>358</v>
      </c>
      <c r="F33" s="750">
        <v>634.11</v>
      </c>
    </row>
    <row r="34" spans="1:6" s="752" customFormat="1" ht="15.75" customHeight="1">
      <c r="A34" s="748" t="s">
        <v>98</v>
      </c>
      <c r="B34" s="722" t="s">
        <v>8</v>
      </c>
      <c r="C34" s="790" t="s">
        <v>359</v>
      </c>
      <c r="D34" s="790" t="s">
        <v>359</v>
      </c>
      <c r="E34" s="790" t="s">
        <v>359</v>
      </c>
      <c r="F34" s="751">
        <v>634.12</v>
      </c>
    </row>
    <row r="35" spans="1:6" s="752" customFormat="1" ht="15.75" customHeight="1">
      <c r="A35" s="748" t="s">
        <v>144</v>
      </c>
      <c r="B35" s="819" t="s">
        <v>127</v>
      </c>
      <c r="C35" s="992" t="s">
        <v>361</v>
      </c>
      <c r="D35" s="992" t="s">
        <v>361</v>
      </c>
      <c r="E35" s="992" t="s">
        <v>361</v>
      </c>
      <c r="F35" s="1016" t="s">
        <v>316</v>
      </c>
    </row>
    <row r="36" spans="1:6" s="752" customFormat="1" ht="15.75" customHeight="1">
      <c r="A36" s="748">
        <v>6.2</v>
      </c>
      <c r="B36" s="724" t="s">
        <v>61</v>
      </c>
      <c r="C36" s="1011" t="s">
        <v>360</v>
      </c>
      <c r="D36" s="1011" t="s">
        <v>360</v>
      </c>
      <c r="E36" s="1011">
        <v>44.12</v>
      </c>
      <c r="F36" s="749" t="s">
        <v>47</v>
      </c>
    </row>
    <row r="37" spans="1:6" s="752" customFormat="1" ht="15.75" customHeight="1">
      <c r="A37" s="748" t="s">
        <v>35</v>
      </c>
      <c r="B37" s="722" t="s">
        <v>7</v>
      </c>
      <c r="C37" s="1009" t="s">
        <v>362</v>
      </c>
      <c r="D37" s="1009" t="s">
        <v>362</v>
      </c>
      <c r="E37" s="916">
        <v>4412.19</v>
      </c>
      <c r="F37" s="750" t="s">
        <v>48</v>
      </c>
    </row>
    <row r="38" spans="1:6" s="752" customFormat="1" ht="15.75" customHeight="1">
      <c r="A38" s="748" t="s">
        <v>99</v>
      </c>
      <c r="B38" s="722" t="s">
        <v>8</v>
      </c>
      <c r="C38" s="1009" t="s">
        <v>364</v>
      </c>
      <c r="D38" s="1009" t="s">
        <v>364</v>
      </c>
      <c r="E38" s="790" t="s">
        <v>363</v>
      </c>
      <c r="F38" s="751" t="s">
        <v>49</v>
      </c>
    </row>
    <row r="39" spans="1:6" s="752" customFormat="1" ht="45" customHeight="1">
      <c r="A39" s="820" t="s">
        <v>145</v>
      </c>
      <c r="B39" s="821" t="s">
        <v>127</v>
      </c>
      <c r="C39" s="1010" t="s">
        <v>366</v>
      </c>
      <c r="D39" s="1010" t="s">
        <v>366</v>
      </c>
      <c r="E39" s="993" t="s">
        <v>365</v>
      </c>
      <c r="F39" s="1017" t="s">
        <v>317</v>
      </c>
    </row>
    <row r="40" spans="1:6" s="752" customFormat="1" ht="15.75" customHeight="1">
      <c r="A40" s="748">
        <v>6.3</v>
      </c>
      <c r="B40" s="912" t="s">
        <v>284</v>
      </c>
      <c r="C40" s="1005" t="s">
        <v>367</v>
      </c>
      <c r="D40" s="1005" t="s">
        <v>367</v>
      </c>
      <c r="E40" s="1005" t="s">
        <v>367</v>
      </c>
      <c r="F40" s="750" t="s">
        <v>50</v>
      </c>
    </row>
    <row r="41" spans="1:6" s="752" customFormat="1" ht="15.75" customHeight="1">
      <c r="A41" s="748" t="s">
        <v>73</v>
      </c>
      <c r="B41" s="822" t="s">
        <v>285</v>
      </c>
      <c r="C41" s="1013" t="s">
        <v>369</v>
      </c>
      <c r="D41" s="1013" t="s">
        <v>369</v>
      </c>
      <c r="E41" s="1012" t="s">
        <v>368</v>
      </c>
      <c r="F41" s="1016" t="s">
        <v>403</v>
      </c>
    </row>
    <row r="42" spans="1:6" s="752" customFormat="1" ht="15.75" customHeight="1">
      <c r="A42" s="748">
        <v>6.4</v>
      </c>
      <c r="B42" s="724" t="s">
        <v>62</v>
      </c>
      <c r="C42" s="916">
        <v>44.11</v>
      </c>
      <c r="D42" s="916">
        <v>44.11</v>
      </c>
      <c r="E42" s="916">
        <v>44.11</v>
      </c>
      <c r="F42" s="750">
        <v>634.5</v>
      </c>
    </row>
    <row r="43" spans="1:6" s="752" customFormat="1" ht="15.75" customHeight="1">
      <c r="A43" s="748" t="s">
        <v>36</v>
      </c>
      <c r="B43" s="722" t="s">
        <v>63</v>
      </c>
      <c r="C43" s="1013" t="s">
        <v>371</v>
      </c>
      <c r="D43" s="1013" t="s">
        <v>371</v>
      </c>
      <c r="E43" s="961" t="s">
        <v>370</v>
      </c>
      <c r="F43" s="753">
        <v>634.51</v>
      </c>
    </row>
    <row r="44" spans="1:6" s="752" customFormat="1" ht="15.75" customHeight="1">
      <c r="A44" s="748" t="s">
        <v>37</v>
      </c>
      <c r="B44" s="722" t="s">
        <v>702</v>
      </c>
      <c r="C44" s="1013" t="s">
        <v>373</v>
      </c>
      <c r="D44" s="1013" t="s">
        <v>373</v>
      </c>
      <c r="E44" s="916" t="s">
        <v>372</v>
      </c>
      <c r="F44" s="750">
        <v>634.52</v>
      </c>
    </row>
    <row r="45" spans="1:6" s="752" customFormat="1" ht="15.75" customHeight="1">
      <c r="A45" s="759" t="s">
        <v>38</v>
      </c>
      <c r="B45" s="725" t="s">
        <v>225</v>
      </c>
      <c r="C45" s="1013" t="s">
        <v>375</v>
      </c>
      <c r="D45" s="1013" t="s">
        <v>375</v>
      </c>
      <c r="E45" s="916" t="s">
        <v>374</v>
      </c>
      <c r="F45" s="957" t="s">
        <v>404</v>
      </c>
    </row>
    <row r="46" spans="1:6" s="752" customFormat="1" ht="15.75" customHeight="1">
      <c r="A46" s="760">
        <v>7</v>
      </c>
      <c r="B46" s="754" t="s">
        <v>64</v>
      </c>
      <c r="C46" s="961" t="s">
        <v>376</v>
      </c>
      <c r="D46" s="961" t="s">
        <v>376</v>
      </c>
      <c r="E46" s="961" t="s">
        <v>376</v>
      </c>
      <c r="F46" s="959" t="s">
        <v>405</v>
      </c>
    </row>
    <row r="47" spans="1:6" s="752" customFormat="1" ht="15.75" customHeight="1">
      <c r="A47" s="760">
        <v>7.1</v>
      </c>
      <c r="B47" s="726" t="s">
        <v>286</v>
      </c>
      <c r="C47" s="916">
        <v>47.01</v>
      </c>
      <c r="D47" s="916">
        <v>47.01</v>
      </c>
      <c r="E47" s="916">
        <v>47.01</v>
      </c>
      <c r="F47" s="750">
        <v>251.2</v>
      </c>
    </row>
    <row r="48" spans="1:6" s="752" customFormat="1" ht="15.75" customHeight="1">
      <c r="A48" s="760">
        <v>7.2</v>
      </c>
      <c r="B48" s="761" t="s">
        <v>287</v>
      </c>
      <c r="C48" s="916">
        <v>47.05</v>
      </c>
      <c r="D48" s="916">
        <v>47.05</v>
      </c>
      <c r="E48" s="916">
        <v>47.05</v>
      </c>
      <c r="F48" s="750">
        <v>251.91</v>
      </c>
    </row>
    <row r="49" spans="1:6" s="752" customFormat="1" ht="15.75" customHeight="1">
      <c r="A49" s="760">
        <v>7.3</v>
      </c>
      <c r="B49" s="724" t="s">
        <v>288</v>
      </c>
      <c r="C49" s="961" t="s">
        <v>377</v>
      </c>
      <c r="D49" s="961" t="s">
        <v>377</v>
      </c>
      <c r="E49" s="961" t="s">
        <v>377</v>
      </c>
      <c r="F49" s="957" t="s">
        <v>406</v>
      </c>
    </row>
    <row r="50" spans="1:6" s="752" customFormat="1" ht="15.75" customHeight="1">
      <c r="A50" s="760" t="s">
        <v>39</v>
      </c>
      <c r="B50" s="722" t="s">
        <v>289</v>
      </c>
      <c r="C50" s="916" t="s">
        <v>378</v>
      </c>
      <c r="D50" s="916" t="s">
        <v>378</v>
      </c>
      <c r="E50" s="916" t="s">
        <v>378</v>
      </c>
      <c r="F50" s="750">
        <v>251.4</v>
      </c>
    </row>
    <row r="51" spans="1:6" s="752" customFormat="1" ht="15.75" customHeight="1">
      <c r="A51" s="760" t="s">
        <v>40</v>
      </c>
      <c r="B51" s="722" t="s">
        <v>290</v>
      </c>
      <c r="C51" s="961" t="s">
        <v>379</v>
      </c>
      <c r="D51" s="961" t="s">
        <v>379</v>
      </c>
      <c r="E51" s="961" t="s">
        <v>379</v>
      </c>
      <c r="F51" s="753">
        <v>251.5</v>
      </c>
    </row>
    <row r="52" spans="1:6" s="752" customFormat="1" ht="15.75" customHeight="1">
      <c r="A52" s="760" t="s">
        <v>41</v>
      </c>
      <c r="B52" s="722" t="s">
        <v>291</v>
      </c>
      <c r="C52" s="916" t="s">
        <v>380</v>
      </c>
      <c r="D52" s="916" t="s">
        <v>380</v>
      </c>
      <c r="E52" s="916" t="s">
        <v>380</v>
      </c>
      <c r="F52" s="750">
        <v>251.61</v>
      </c>
    </row>
    <row r="53" spans="1:6" s="752" customFormat="1" ht="15.75" customHeight="1">
      <c r="A53" s="760" t="s">
        <v>42</v>
      </c>
      <c r="B53" s="725" t="s">
        <v>292</v>
      </c>
      <c r="C53" s="790" t="s">
        <v>381</v>
      </c>
      <c r="D53" s="790" t="s">
        <v>381</v>
      </c>
      <c r="E53" s="790" t="s">
        <v>381</v>
      </c>
      <c r="F53" s="751">
        <v>251.62</v>
      </c>
    </row>
    <row r="54" spans="1:6" s="752" customFormat="1" ht="15.75" customHeight="1">
      <c r="A54" s="755">
        <v>7.4</v>
      </c>
      <c r="B54" s="780" t="s">
        <v>65</v>
      </c>
      <c r="C54" s="790">
        <v>47.02</v>
      </c>
      <c r="D54" s="790">
        <v>47.02</v>
      </c>
      <c r="E54" s="790">
        <v>47.02</v>
      </c>
      <c r="F54" s="751">
        <v>251.3</v>
      </c>
    </row>
    <row r="55" spans="1:6" s="752" customFormat="1" ht="15.75" customHeight="1">
      <c r="A55" s="762">
        <v>8</v>
      </c>
      <c r="B55" s="816" t="s">
        <v>72</v>
      </c>
      <c r="C55" s="916">
        <v>47.06</v>
      </c>
      <c r="D55" s="916">
        <v>47.06</v>
      </c>
      <c r="E55" s="916">
        <v>47.06</v>
      </c>
      <c r="F55" s="749">
        <v>251.92</v>
      </c>
    </row>
    <row r="56" spans="1:6" s="752" customFormat="1" ht="15.75" customHeight="1">
      <c r="A56" s="748">
        <v>8.1</v>
      </c>
      <c r="B56" s="823" t="s">
        <v>90</v>
      </c>
      <c r="C56" s="790" t="s">
        <v>383</v>
      </c>
      <c r="D56" s="790" t="s">
        <v>383</v>
      </c>
      <c r="E56" s="790" t="s">
        <v>382</v>
      </c>
      <c r="F56" s="1018" t="s">
        <v>318</v>
      </c>
    </row>
    <row r="57" spans="1:6" s="752" customFormat="1" ht="15.75" customHeight="1">
      <c r="A57" s="759">
        <v>8.2</v>
      </c>
      <c r="B57" s="726" t="s">
        <v>74</v>
      </c>
      <c r="C57" s="1008" t="s">
        <v>384</v>
      </c>
      <c r="D57" s="1008" t="s">
        <v>384</v>
      </c>
      <c r="E57" s="1008" t="s">
        <v>384</v>
      </c>
      <c r="F57" s="1018" t="s">
        <v>318</v>
      </c>
    </row>
    <row r="58" spans="1:6" s="752" customFormat="1" ht="15.75" customHeight="1">
      <c r="A58" s="755">
        <v>9</v>
      </c>
      <c r="B58" s="763" t="s">
        <v>66</v>
      </c>
      <c r="C58" s="790">
        <v>47.07</v>
      </c>
      <c r="D58" s="790">
        <v>47.07</v>
      </c>
      <c r="E58" s="790">
        <v>47.07</v>
      </c>
      <c r="F58" s="749">
        <v>251.1</v>
      </c>
    </row>
    <row r="59" spans="1:6" s="752" customFormat="1" ht="30" customHeight="1">
      <c r="A59" s="820">
        <v>10</v>
      </c>
      <c r="B59" s="806" t="s">
        <v>67</v>
      </c>
      <c r="C59" s="790" t="s">
        <v>416</v>
      </c>
      <c r="D59" s="790" t="s">
        <v>416</v>
      </c>
      <c r="E59" s="790" t="s">
        <v>385</v>
      </c>
      <c r="F59" s="959" t="s">
        <v>407</v>
      </c>
    </row>
    <row r="60" spans="1:6" s="752" customFormat="1" ht="47.25" customHeight="1">
      <c r="A60" s="820">
        <v>10.1</v>
      </c>
      <c r="B60" s="824" t="s">
        <v>76</v>
      </c>
      <c r="C60" s="790" t="s">
        <v>387</v>
      </c>
      <c r="D60" s="790" t="s">
        <v>387</v>
      </c>
      <c r="E60" s="790" t="s">
        <v>386</v>
      </c>
      <c r="F60" s="959" t="s">
        <v>408</v>
      </c>
    </row>
    <row r="61" spans="1:6" s="752" customFormat="1" ht="15.75" customHeight="1">
      <c r="A61" s="820" t="s">
        <v>77</v>
      </c>
      <c r="B61" s="722" t="s">
        <v>68</v>
      </c>
      <c r="C61" s="790">
        <v>48.01</v>
      </c>
      <c r="D61" s="790">
        <v>48.01</v>
      </c>
      <c r="E61" s="790">
        <v>48.01</v>
      </c>
      <c r="F61" s="749" t="s">
        <v>2</v>
      </c>
    </row>
    <row r="62" spans="1:6" s="752" customFormat="1" ht="15.75" customHeight="1">
      <c r="A62" s="820" t="s">
        <v>78</v>
      </c>
      <c r="B62" s="727" t="s">
        <v>79</v>
      </c>
      <c r="C62" s="790" t="s">
        <v>388</v>
      </c>
      <c r="D62" s="790" t="s">
        <v>388</v>
      </c>
      <c r="E62" s="790" t="s">
        <v>388</v>
      </c>
      <c r="F62" s="749" t="s">
        <v>105</v>
      </c>
    </row>
    <row r="63" spans="1:6" s="752" customFormat="1" ht="15.75" customHeight="1">
      <c r="A63" s="820" t="s">
        <v>80</v>
      </c>
      <c r="B63" s="722" t="s">
        <v>81</v>
      </c>
      <c r="C63" s="790" t="s">
        <v>390</v>
      </c>
      <c r="D63" s="790" t="s">
        <v>390</v>
      </c>
      <c r="E63" s="790" t="s">
        <v>389</v>
      </c>
      <c r="F63" s="749" t="s">
        <v>106</v>
      </c>
    </row>
    <row r="64" spans="1:6" s="752" customFormat="1" ht="15.75" customHeight="1">
      <c r="A64" s="820" t="s">
        <v>82</v>
      </c>
      <c r="B64" s="725" t="s">
        <v>83</v>
      </c>
      <c r="C64" s="790" t="s">
        <v>392</v>
      </c>
      <c r="D64" s="790" t="s">
        <v>392</v>
      </c>
      <c r="E64" s="790" t="s">
        <v>391</v>
      </c>
      <c r="F64" s="959" t="s">
        <v>409</v>
      </c>
    </row>
    <row r="65" spans="1:6" s="752" customFormat="1" ht="15.75" customHeight="1">
      <c r="A65" s="825">
        <v>10.2</v>
      </c>
      <c r="B65" s="761" t="s">
        <v>84</v>
      </c>
      <c r="C65" s="790">
        <v>48.03</v>
      </c>
      <c r="D65" s="790">
        <v>48.03</v>
      </c>
      <c r="E65" s="790">
        <v>48.03</v>
      </c>
      <c r="F65" s="749" t="s">
        <v>107</v>
      </c>
    </row>
    <row r="66" spans="1:6" s="752" customFormat="1" ht="68.25" customHeight="1">
      <c r="A66" s="820">
        <v>10.3</v>
      </c>
      <c r="B66" s="824" t="s">
        <v>85</v>
      </c>
      <c r="C66" s="790" t="s">
        <v>393</v>
      </c>
      <c r="D66" s="790" t="s">
        <v>393</v>
      </c>
      <c r="E66" s="790" t="s">
        <v>393</v>
      </c>
      <c r="F66" s="959" t="s">
        <v>410</v>
      </c>
    </row>
    <row r="67" spans="1:6" s="752" customFormat="1" ht="15.75" customHeight="1">
      <c r="A67" s="820" t="s">
        <v>43</v>
      </c>
      <c r="B67" s="826" t="s">
        <v>86</v>
      </c>
      <c r="C67" s="790" t="s">
        <v>394</v>
      </c>
      <c r="D67" s="790" t="s">
        <v>394</v>
      </c>
      <c r="E67" s="790" t="s">
        <v>394</v>
      </c>
      <c r="F67" s="959" t="s">
        <v>411</v>
      </c>
    </row>
    <row r="68" spans="1:6" s="752" customFormat="1" ht="31.5" customHeight="1">
      <c r="A68" s="820" t="s">
        <v>44</v>
      </c>
      <c r="B68" s="826" t="s">
        <v>226</v>
      </c>
      <c r="C68" s="790" t="s">
        <v>395</v>
      </c>
      <c r="D68" s="790" t="s">
        <v>395</v>
      </c>
      <c r="E68" s="790" t="s">
        <v>395</v>
      </c>
      <c r="F68" s="959" t="s">
        <v>412</v>
      </c>
    </row>
    <row r="69" spans="1:6" s="752" customFormat="1" ht="31.5" customHeight="1">
      <c r="A69" s="820" t="s">
        <v>45</v>
      </c>
      <c r="B69" s="826" t="s">
        <v>87</v>
      </c>
      <c r="C69" s="790" t="s">
        <v>396</v>
      </c>
      <c r="D69" s="790" t="s">
        <v>396</v>
      </c>
      <c r="E69" s="790" t="s">
        <v>396</v>
      </c>
      <c r="F69" s="959" t="s">
        <v>413</v>
      </c>
    </row>
    <row r="70" spans="1:6" s="752" customFormat="1" ht="18" customHeight="1">
      <c r="A70" s="820" t="s">
        <v>88</v>
      </c>
      <c r="B70" s="725" t="s">
        <v>89</v>
      </c>
      <c r="C70" s="790">
        <v>4805.93</v>
      </c>
      <c r="D70" s="790">
        <v>4805.93</v>
      </c>
      <c r="E70" s="790">
        <v>4805.93</v>
      </c>
      <c r="F70" s="1018" t="s">
        <v>201</v>
      </c>
    </row>
    <row r="71" spans="1:6" s="752" customFormat="1" ht="49.5" customHeight="1" thickBot="1">
      <c r="A71" s="827">
        <v>10.4</v>
      </c>
      <c r="B71" s="828" t="s">
        <v>146</v>
      </c>
      <c r="C71" s="1014" t="s">
        <v>398</v>
      </c>
      <c r="D71" s="1014" t="s">
        <v>398</v>
      </c>
      <c r="E71" s="1014" t="s">
        <v>397</v>
      </c>
      <c r="F71" s="1019" t="s">
        <v>414</v>
      </c>
    </row>
    <row r="72" spans="1:6" ht="18" customHeight="1">
      <c r="A72" s="764"/>
      <c r="B72" s="765"/>
      <c r="C72" s="764"/>
      <c r="D72" s="764"/>
      <c r="E72" s="764"/>
      <c r="F72" s="766"/>
    </row>
    <row r="73" spans="1:6" ht="18" customHeight="1">
      <c r="A73" s="767" t="s">
        <v>51</v>
      </c>
      <c r="B73" s="765"/>
      <c r="C73" s="764"/>
      <c r="D73" s="764"/>
      <c r="E73" s="764"/>
      <c r="F73" s="766"/>
    </row>
    <row r="74" spans="1:6" ht="18" customHeight="1">
      <c r="A74" s="1457" t="s">
        <v>417</v>
      </c>
      <c r="B74" s="1458"/>
      <c r="C74" s="1458"/>
      <c r="D74" s="1458"/>
      <c r="E74" s="1458"/>
      <c r="F74" s="1458"/>
    </row>
    <row r="75" spans="1:6" ht="66.75" customHeight="1">
      <c r="A75" s="1457" t="s">
        <v>418</v>
      </c>
      <c r="B75" s="1467"/>
      <c r="C75" s="1467"/>
      <c r="D75" s="1467"/>
      <c r="E75" s="1467"/>
      <c r="F75" s="1467"/>
    </row>
    <row r="76" spans="1:6" s="768" customFormat="1" ht="18">
      <c r="A76" s="1495" t="s">
        <v>327</v>
      </c>
      <c r="B76" s="1467"/>
      <c r="C76" s="1467"/>
      <c r="D76" s="1467"/>
      <c r="E76" s="1467"/>
      <c r="F76" s="1467"/>
    </row>
    <row r="77" ht="18" customHeight="1"/>
  </sheetData>
  <sheetProtection sheet="1"/>
  <mergeCells count="12">
    <mergeCell ref="A76:F76"/>
    <mergeCell ref="A74:F74"/>
    <mergeCell ref="A75:F75"/>
    <mergeCell ref="E12:E13"/>
    <mergeCell ref="F12:F13"/>
    <mergeCell ref="C4:F5"/>
    <mergeCell ref="C6:F6"/>
    <mergeCell ref="C7:F7"/>
    <mergeCell ref="C8:F8"/>
    <mergeCell ref="D12:D13"/>
    <mergeCell ref="C12:C13"/>
    <mergeCell ref="C10:F11"/>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0" r:id="rId2"/>
  <rowBreaks count="1" manualBreakCount="1">
    <brk id="54"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F41"/>
  <sheetViews>
    <sheetView showGridLines="0" zoomScalePageLayoutView="0" workbookViewId="0" topLeftCell="A1">
      <selection activeCell="A1" sqref="A1"/>
    </sheetView>
  </sheetViews>
  <sheetFormatPr defaultColWidth="9.00390625" defaultRowHeight="12.75"/>
  <cols>
    <col min="1" max="1" width="11.75390625" style="730" customWidth="1"/>
    <col min="2" max="2" width="77.625" style="730" customWidth="1"/>
    <col min="3" max="3" width="34.25390625" style="730" customWidth="1"/>
    <col min="4" max="4" width="35.625" style="730" customWidth="1"/>
    <col min="5" max="5" width="42.875" style="730" customWidth="1"/>
    <col min="6" max="6" width="47.75390625" style="730" customWidth="1"/>
    <col min="7" max="16384" width="9.00390625" style="730" customWidth="1"/>
  </cols>
  <sheetData>
    <row r="1" spans="1:2" ht="16.5" thickBot="1">
      <c r="A1" s="728"/>
      <c r="B1" s="729"/>
    </row>
    <row r="2" spans="1:6" ht="15.75">
      <c r="A2" s="731"/>
      <c r="B2" s="732" t="s">
        <v>0</v>
      </c>
      <c r="C2" s="733"/>
      <c r="D2" s="733"/>
      <c r="E2" s="733"/>
      <c r="F2" s="734"/>
    </row>
    <row r="3" spans="1:6" ht="15.75">
      <c r="A3" s="735"/>
      <c r="B3" s="736" t="s">
        <v>0</v>
      </c>
      <c r="C3" s="737"/>
      <c r="D3" s="737"/>
      <c r="E3" s="737"/>
      <c r="F3" s="738"/>
    </row>
    <row r="4" spans="1:6" ht="15.75">
      <c r="A4" s="735"/>
      <c r="B4" s="736" t="s">
        <v>0</v>
      </c>
      <c r="C4" s="1499" t="s">
        <v>230</v>
      </c>
      <c r="D4" s="1499"/>
      <c r="E4" s="1499"/>
      <c r="F4" s="1500"/>
    </row>
    <row r="5" spans="1:6" ht="25.5" customHeight="1">
      <c r="A5" s="735"/>
      <c r="B5" s="736"/>
      <c r="C5" s="1501"/>
      <c r="D5" s="1501"/>
      <c r="E5" s="1501"/>
      <c r="F5" s="1500"/>
    </row>
    <row r="6" spans="1:6" ht="20.25" customHeight="1">
      <c r="A6" s="735"/>
      <c r="B6" s="739" t="s">
        <v>0</v>
      </c>
      <c r="C6" s="1484" t="s">
        <v>10</v>
      </c>
      <c r="D6" s="1484"/>
      <c r="E6" s="1484"/>
      <c r="F6" s="1485"/>
    </row>
    <row r="7" spans="1:6" ht="18">
      <c r="A7" s="735"/>
      <c r="B7" s="736"/>
      <c r="C7" s="1484" t="s">
        <v>149</v>
      </c>
      <c r="D7" s="1484"/>
      <c r="E7" s="1484"/>
      <c r="F7" s="1485"/>
    </row>
    <row r="8" spans="1:6" ht="18">
      <c r="A8" s="735"/>
      <c r="B8" s="736"/>
      <c r="C8" s="1486" t="s">
        <v>312</v>
      </c>
      <c r="D8" s="1486"/>
      <c r="E8" s="1486"/>
      <c r="F8" s="1485"/>
    </row>
    <row r="9" spans="1:6" ht="16.5" thickBot="1">
      <c r="A9" s="735"/>
      <c r="B9" s="769"/>
      <c r="C9" s="769"/>
      <c r="D9" s="769"/>
      <c r="E9" s="769"/>
      <c r="F9" s="738"/>
    </row>
    <row r="10" spans="1:6" ht="15.75">
      <c r="A10" s="770" t="s">
        <v>0</v>
      </c>
      <c r="B10" s="771" t="s">
        <v>0</v>
      </c>
      <c r="C10" s="1504" t="s">
        <v>231</v>
      </c>
      <c r="D10" s="1505"/>
      <c r="E10" s="1505"/>
      <c r="F10" s="1506"/>
    </row>
    <row r="11" spans="1:6" ht="18" customHeight="1">
      <c r="A11" s="743" t="s">
        <v>21</v>
      </c>
      <c r="B11" s="744" t="s">
        <v>21</v>
      </c>
      <c r="C11" s="1492"/>
      <c r="D11" s="1493"/>
      <c r="E11" s="1493"/>
      <c r="F11" s="1494"/>
    </row>
    <row r="12" spans="1:6" ht="15.75">
      <c r="A12" s="745" t="s">
        <v>11</v>
      </c>
      <c r="B12" s="744"/>
      <c r="C12" s="1487" t="s">
        <v>313</v>
      </c>
      <c r="D12" s="1487" t="s">
        <v>224</v>
      </c>
      <c r="E12" s="1468" t="s">
        <v>205</v>
      </c>
      <c r="F12" s="1502" t="s">
        <v>13</v>
      </c>
    </row>
    <row r="13" spans="1:6" ht="15.75">
      <c r="A13" s="746" t="s">
        <v>0</v>
      </c>
      <c r="B13" s="747"/>
      <c r="C13" s="1488"/>
      <c r="D13" s="1488"/>
      <c r="E13" s="1496"/>
      <c r="F13" s="1503"/>
    </row>
    <row r="14" spans="1:6" s="773" customFormat="1" ht="27.75" customHeight="1">
      <c r="A14" s="772">
        <v>11</v>
      </c>
      <c r="B14" s="1507" t="s">
        <v>293</v>
      </c>
      <c r="C14" s="1508"/>
      <c r="D14" s="1508"/>
      <c r="E14" s="1508"/>
      <c r="F14" s="1509"/>
    </row>
    <row r="15" spans="1:6" ht="27.75" customHeight="1">
      <c r="A15" s="774" t="s">
        <v>125</v>
      </c>
      <c r="B15" s="45" t="s">
        <v>294</v>
      </c>
      <c r="C15" s="1071" t="s">
        <v>453</v>
      </c>
      <c r="D15" s="1071" t="s">
        <v>453</v>
      </c>
      <c r="E15" s="1072">
        <v>4409</v>
      </c>
      <c r="F15" s="1095" t="s">
        <v>475</v>
      </c>
    </row>
    <row r="16" spans="1:6" ht="27.75" customHeight="1">
      <c r="A16" s="774" t="s">
        <v>126</v>
      </c>
      <c r="B16" s="721" t="s">
        <v>7</v>
      </c>
      <c r="C16" s="1073" t="s">
        <v>454</v>
      </c>
      <c r="D16" s="1073" t="s">
        <v>454</v>
      </c>
      <c r="E16" s="1073" t="s">
        <v>454</v>
      </c>
      <c r="F16" s="1096" t="s">
        <v>132</v>
      </c>
    </row>
    <row r="17" spans="1:6" ht="27.75" customHeight="1">
      <c r="A17" s="774" t="s">
        <v>150</v>
      </c>
      <c r="B17" s="721" t="s">
        <v>142</v>
      </c>
      <c r="C17" s="1074" t="s">
        <v>456</v>
      </c>
      <c r="D17" s="1074" t="s">
        <v>456</v>
      </c>
      <c r="E17" s="1074" t="s">
        <v>455</v>
      </c>
      <c r="F17" s="1097" t="s">
        <v>133</v>
      </c>
    </row>
    <row r="18" spans="1:6" ht="27.75" customHeight="1">
      <c r="A18" s="913" t="s">
        <v>151</v>
      </c>
      <c r="B18" s="50" t="s">
        <v>127</v>
      </c>
      <c r="C18" s="1075" t="s">
        <v>458</v>
      </c>
      <c r="D18" s="1075" t="s">
        <v>458</v>
      </c>
      <c r="E18" s="1076" t="s">
        <v>457</v>
      </c>
      <c r="F18" s="1079" t="s">
        <v>474</v>
      </c>
    </row>
    <row r="19" spans="1:6" s="752" customFormat="1" ht="27.75" customHeight="1">
      <c r="A19" s="774" t="s">
        <v>128</v>
      </c>
      <c r="B19" s="962" t="s">
        <v>295</v>
      </c>
      <c r="C19" s="1074" t="s">
        <v>459</v>
      </c>
      <c r="D19" s="1074" t="s">
        <v>459</v>
      </c>
      <c r="E19" s="1074" t="s">
        <v>459</v>
      </c>
      <c r="F19" s="1097" t="s">
        <v>476</v>
      </c>
    </row>
    <row r="20" spans="1:6" s="752" customFormat="1" ht="27.75" customHeight="1">
      <c r="A20" s="774" t="s">
        <v>129</v>
      </c>
      <c r="B20" s="829" t="s">
        <v>296</v>
      </c>
      <c r="C20" s="1073" t="s">
        <v>460</v>
      </c>
      <c r="D20" s="1073" t="s">
        <v>460</v>
      </c>
      <c r="E20" s="1073" t="s">
        <v>460</v>
      </c>
      <c r="F20" s="1098" t="s">
        <v>249</v>
      </c>
    </row>
    <row r="21" spans="1:6" s="752" customFormat="1" ht="27.75" customHeight="1">
      <c r="A21" s="774" t="s">
        <v>130</v>
      </c>
      <c r="B21" s="829" t="s">
        <v>297</v>
      </c>
      <c r="C21" s="1073" t="s">
        <v>461</v>
      </c>
      <c r="D21" s="1073" t="s">
        <v>461</v>
      </c>
      <c r="E21" s="1073" t="s">
        <v>461</v>
      </c>
      <c r="F21" s="1098" t="s">
        <v>250</v>
      </c>
    </row>
    <row r="22" spans="1:6" s="752" customFormat="1" ht="27.75" customHeight="1">
      <c r="A22" s="774">
        <v>11.5</v>
      </c>
      <c r="B22" s="829" t="s">
        <v>298</v>
      </c>
      <c r="C22" s="1072" t="s">
        <v>462</v>
      </c>
      <c r="D22" s="1072" t="s">
        <v>462</v>
      </c>
      <c r="E22" s="1072" t="s">
        <v>462</v>
      </c>
      <c r="F22" s="1099" t="s">
        <v>134</v>
      </c>
    </row>
    <row r="23" spans="1:6" s="752" customFormat="1" ht="44.25" customHeight="1">
      <c r="A23" s="774">
        <v>11.6</v>
      </c>
      <c r="B23" s="776" t="s">
        <v>299</v>
      </c>
      <c r="C23" s="1077" t="s">
        <v>463</v>
      </c>
      <c r="D23" s="1077" t="s">
        <v>463</v>
      </c>
      <c r="E23" s="1077" t="s">
        <v>463</v>
      </c>
      <c r="F23" s="1100" t="s">
        <v>189</v>
      </c>
    </row>
    <row r="24" spans="1:6" s="752" customFormat="1" ht="27.75" customHeight="1">
      <c r="A24" s="774">
        <v>11.7</v>
      </c>
      <c r="B24" s="775" t="s">
        <v>300</v>
      </c>
      <c r="C24" s="1073" t="s">
        <v>464</v>
      </c>
      <c r="D24" s="1073" t="s">
        <v>464</v>
      </c>
      <c r="E24" s="1073" t="s">
        <v>464</v>
      </c>
      <c r="F24" s="1100" t="s">
        <v>135</v>
      </c>
    </row>
    <row r="25" spans="1:6" s="752" customFormat="1" ht="27.75" customHeight="1">
      <c r="A25" s="913" t="s">
        <v>227</v>
      </c>
      <c r="B25" s="52" t="s">
        <v>703</v>
      </c>
      <c r="C25" s="1078" t="s">
        <v>465</v>
      </c>
      <c r="D25" s="1078" t="s">
        <v>465</v>
      </c>
      <c r="E25" s="1078" t="s">
        <v>465</v>
      </c>
      <c r="F25" s="1080" t="s">
        <v>481</v>
      </c>
    </row>
    <row r="26" spans="1:6" s="777" customFormat="1" ht="27.75" customHeight="1">
      <c r="A26" s="772">
        <v>12</v>
      </c>
      <c r="B26" s="1510" t="s">
        <v>301</v>
      </c>
      <c r="C26" s="1511"/>
      <c r="D26" s="1511"/>
      <c r="E26" s="1511"/>
      <c r="F26" s="1512"/>
    </row>
    <row r="27" spans="1:6" s="752" customFormat="1" ht="27.75" customHeight="1">
      <c r="A27" s="774">
        <v>12.1</v>
      </c>
      <c r="B27" s="818" t="s">
        <v>302</v>
      </c>
      <c r="C27" s="1086">
        <v>48.07</v>
      </c>
      <c r="D27" s="1086">
        <v>48.07</v>
      </c>
      <c r="E27" s="1086">
        <v>48.07</v>
      </c>
      <c r="F27" s="1101" t="s">
        <v>136</v>
      </c>
    </row>
    <row r="28" spans="1:6" s="752" customFormat="1" ht="33" customHeight="1">
      <c r="A28" s="774">
        <v>12.2</v>
      </c>
      <c r="B28" s="818" t="s">
        <v>303</v>
      </c>
      <c r="C28" s="1087" t="s">
        <v>467</v>
      </c>
      <c r="D28" s="1087" t="s">
        <v>467</v>
      </c>
      <c r="E28" s="1087" t="s">
        <v>466</v>
      </c>
      <c r="F28" s="1081" t="s">
        <v>202</v>
      </c>
    </row>
    <row r="29" spans="1:6" s="752" customFormat="1" ht="27.75" customHeight="1">
      <c r="A29" s="774">
        <v>12.3</v>
      </c>
      <c r="B29" s="818" t="s">
        <v>304</v>
      </c>
      <c r="C29" s="1088">
        <v>48.16</v>
      </c>
      <c r="D29" s="1088">
        <v>48.16</v>
      </c>
      <c r="E29" s="1088">
        <v>48.16</v>
      </c>
      <c r="F29" s="1102" t="s">
        <v>137</v>
      </c>
    </row>
    <row r="30" spans="1:6" s="752" customFormat="1" ht="27.75" customHeight="1">
      <c r="A30" s="774">
        <v>12.4</v>
      </c>
      <c r="B30" s="818" t="s">
        <v>305</v>
      </c>
      <c r="C30" s="1089">
        <v>48.18</v>
      </c>
      <c r="D30" s="1089">
        <v>48.18</v>
      </c>
      <c r="E30" s="1089">
        <v>48.18</v>
      </c>
      <c r="F30" s="1103" t="s">
        <v>138</v>
      </c>
    </row>
    <row r="31" spans="1:6" s="752" customFormat="1" ht="27.75" customHeight="1">
      <c r="A31" s="774">
        <v>12.5</v>
      </c>
      <c r="B31" s="763" t="s">
        <v>306</v>
      </c>
      <c r="C31" s="1090">
        <v>48.19</v>
      </c>
      <c r="D31" s="1090">
        <v>48.19</v>
      </c>
      <c r="E31" s="1090">
        <v>48.19</v>
      </c>
      <c r="F31" s="1104" t="s">
        <v>139</v>
      </c>
    </row>
    <row r="32" spans="1:6" s="752" customFormat="1" ht="44.25" customHeight="1">
      <c r="A32" s="774">
        <v>12.6</v>
      </c>
      <c r="B32" s="1085" t="s">
        <v>307</v>
      </c>
      <c r="C32" s="1091" t="s">
        <v>469</v>
      </c>
      <c r="D32" s="1091" t="s">
        <v>469</v>
      </c>
      <c r="E32" s="1084" t="s">
        <v>468</v>
      </c>
      <c r="F32" s="1083" t="s">
        <v>480</v>
      </c>
    </row>
    <row r="33" spans="1:6" s="752" customFormat="1" ht="27.75" customHeight="1">
      <c r="A33" s="774" t="s">
        <v>177</v>
      </c>
      <c r="B33" s="724" t="s">
        <v>308</v>
      </c>
      <c r="C33" s="1092" t="s">
        <v>471</v>
      </c>
      <c r="D33" s="1092" t="s">
        <v>471</v>
      </c>
      <c r="E33" s="1092" t="s">
        <v>470</v>
      </c>
      <c r="F33" s="1101" t="s">
        <v>140</v>
      </c>
    </row>
    <row r="34" spans="1:6" s="752" customFormat="1" ht="27.75" customHeight="1">
      <c r="A34" s="774" t="s">
        <v>178</v>
      </c>
      <c r="B34" s="724" t="s">
        <v>309</v>
      </c>
      <c r="C34" s="1093" t="s">
        <v>472</v>
      </c>
      <c r="D34" s="1093" t="s">
        <v>472</v>
      </c>
      <c r="E34" s="1093" t="s">
        <v>472</v>
      </c>
      <c r="F34" s="1082" t="s">
        <v>477</v>
      </c>
    </row>
    <row r="35" spans="1:6" s="752" customFormat="1" ht="27.75" customHeight="1" thickBot="1">
      <c r="A35" s="778" t="s">
        <v>179</v>
      </c>
      <c r="B35" s="779" t="s">
        <v>310</v>
      </c>
      <c r="C35" s="1094" t="s">
        <v>473</v>
      </c>
      <c r="D35" s="1094" t="s">
        <v>473</v>
      </c>
      <c r="E35" s="1094" t="s">
        <v>473</v>
      </c>
      <c r="F35" s="1105" t="s">
        <v>141</v>
      </c>
    </row>
    <row r="36" spans="1:6" ht="18" customHeight="1">
      <c r="A36" s="764"/>
      <c r="B36" s="765"/>
      <c r="C36" s="764"/>
      <c r="D36" s="764"/>
      <c r="E36" s="764"/>
      <c r="F36" s="766"/>
    </row>
    <row r="37" spans="1:6" ht="18" customHeight="1">
      <c r="A37" s="767" t="s">
        <v>51</v>
      </c>
      <c r="B37" s="765"/>
      <c r="C37" s="764"/>
      <c r="D37" s="764"/>
      <c r="E37" s="764"/>
      <c r="F37" s="766"/>
    </row>
    <row r="38" spans="1:6" s="752" customFormat="1" ht="18" customHeight="1">
      <c r="A38" s="1457" t="s">
        <v>478</v>
      </c>
      <c r="B38" s="1458"/>
      <c r="C38" s="1458"/>
      <c r="D38" s="1458"/>
      <c r="E38" s="1458"/>
      <c r="F38" s="1458"/>
    </row>
    <row r="39" spans="1:6" s="752" customFormat="1" ht="36" customHeight="1">
      <c r="A39" s="1457" t="s">
        <v>479</v>
      </c>
      <c r="B39" s="1467"/>
      <c r="C39" s="1467"/>
      <c r="D39" s="1467"/>
      <c r="E39" s="1467"/>
      <c r="F39" s="1467"/>
    </row>
    <row r="40" spans="1:6" s="752" customFormat="1" ht="11.25" customHeight="1">
      <c r="A40" s="809"/>
      <c r="B40" s="810"/>
      <c r="C40" s="810"/>
      <c r="D40" s="810"/>
      <c r="E40" s="810"/>
      <c r="F40" s="810"/>
    </row>
    <row r="41" spans="1:6" s="752" customFormat="1" ht="18" customHeight="1">
      <c r="A41" s="1495" t="s">
        <v>328</v>
      </c>
      <c r="B41" s="1467"/>
      <c r="C41" s="1467"/>
      <c r="D41" s="1467"/>
      <c r="E41" s="1467"/>
      <c r="F41" s="1467"/>
    </row>
  </sheetData>
  <sheetProtection sheet="1"/>
  <mergeCells count="14">
    <mergeCell ref="A41:F41"/>
    <mergeCell ref="B14:F14"/>
    <mergeCell ref="B26:F26"/>
    <mergeCell ref="A38:F38"/>
    <mergeCell ref="A39:F39"/>
    <mergeCell ref="C4:F5"/>
    <mergeCell ref="C6:F6"/>
    <mergeCell ref="C7:F7"/>
    <mergeCell ref="C8:F8"/>
    <mergeCell ref="F12:F13"/>
    <mergeCell ref="D12:D13"/>
    <mergeCell ref="C10:F11"/>
    <mergeCell ref="C12:C13"/>
    <mergeCell ref="E12:E13"/>
  </mergeCells>
  <printOptions horizontalCentered="1" verticalCentered="1"/>
  <pageMargins left="0.3937007874015748" right="0.1968503937007874" top="0.5905511811023623" bottom="0.5905511811023623" header="0.5118110236220472" footer="0.5118110236220472"/>
  <pageSetup fitToHeight="1" fitToWidth="1" horizontalDpi="600" verticalDpi="600" orientation="landscape" paperSize="9" scale="53"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167</v>
      </c>
    </row>
    <row r="2" ht="12">
      <c r="B2" s="475">
        <f>'JQ1-Production'!D13+'JQ2-Trade'!D11+'JQ2-Trade'!H11</f>
        <v>0</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168</v>
      </c>
      <c r="B1" t="s">
        <v>169</v>
      </c>
      <c r="C1" t="s">
        <v>170</v>
      </c>
      <c r="D1" t="s">
        <v>171</v>
      </c>
      <c r="E1" t="s">
        <v>172</v>
      </c>
      <c r="F1" t="s">
        <v>173</v>
      </c>
      <c r="G1" t="s">
        <v>174</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D1276"/>
  <sheetViews>
    <sheetView zoomScalePageLayoutView="0" workbookViewId="0" topLeftCell="A1">
      <pane ySplit="1" topLeftCell="A2" activePane="bottomLeft" state="frozen"/>
      <selection pane="topLeft" activeCell="E44" sqref="E44"/>
      <selection pane="bottomLeft" activeCell="D14" sqref="D14"/>
    </sheetView>
  </sheetViews>
  <sheetFormatPr defaultColWidth="9.00390625" defaultRowHeight="12.75"/>
  <cols>
    <col min="1" max="1" width="16.625" style="1106" customWidth="1"/>
    <col min="2" max="2" width="13.00390625" style="1106" bestFit="1" customWidth="1"/>
    <col min="3" max="3" width="10.375" style="1113" customWidth="1"/>
    <col min="4" max="4" width="22.25390625" style="1106" customWidth="1"/>
    <col min="5" max="16384" width="9.00390625" style="1106" customWidth="1"/>
  </cols>
  <sheetData>
    <row r="1" spans="1:4" ht="30.75" customHeight="1" thickBot="1" thickTop="1">
      <c r="A1" s="1197" t="s">
        <v>696</v>
      </c>
      <c r="B1" s="1198" t="s">
        <v>482</v>
      </c>
      <c r="C1" s="1198" t="s">
        <v>697</v>
      </c>
      <c r="D1" s="1199" t="s">
        <v>698</v>
      </c>
    </row>
    <row r="2" spans="1:4" ht="15.75" thickTop="1">
      <c r="A2" s="1114">
        <v>1</v>
      </c>
      <c r="B2" s="1115" t="s">
        <v>205</v>
      </c>
      <c r="C2" s="1116" t="s">
        <v>483</v>
      </c>
      <c r="D2" s="1107"/>
    </row>
    <row r="3" spans="1:4" ht="15">
      <c r="A3" s="1117">
        <v>1</v>
      </c>
      <c r="B3" s="1118" t="s">
        <v>205</v>
      </c>
      <c r="C3" s="1119" t="s">
        <v>484</v>
      </c>
      <c r="D3" s="1108"/>
    </row>
    <row r="4" spans="1:4" ht="15">
      <c r="A4" s="1117">
        <v>1</v>
      </c>
      <c r="B4" s="1118" t="s">
        <v>205</v>
      </c>
      <c r="C4" s="1119" t="s">
        <v>485</v>
      </c>
      <c r="D4" s="1108"/>
    </row>
    <row r="5" spans="1:4" ht="15">
      <c r="A5" s="1117">
        <v>1</v>
      </c>
      <c r="B5" s="1118" t="s">
        <v>205</v>
      </c>
      <c r="C5" s="1119" t="s">
        <v>486</v>
      </c>
      <c r="D5" s="1108"/>
    </row>
    <row r="6" spans="1:4" ht="15">
      <c r="A6" s="1117">
        <v>1</v>
      </c>
      <c r="B6" s="1118" t="s">
        <v>205</v>
      </c>
      <c r="C6" s="1119" t="s">
        <v>487</v>
      </c>
      <c r="D6" s="1108"/>
    </row>
    <row r="7" spans="1:4" ht="15">
      <c r="A7" s="1117">
        <v>1</v>
      </c>
      <c r="B7" s="1118" t="s">
        <v>205</v>
      </c>
      <c r="C7" s="1119" t="s">
        <v>488</v>
      </c>
      <c r="D7" s="1108"/>
    </row>
    <row r="8" spans="1:4" ht="15">
      <c r="A8" s="1117">
        <v>1</v>
      </c>
      <c r="B8" s="1118" t="s">
        <v>205</v>
      </c>
      <c r="C8" s="1119" t="s">
        <v>489</v>
      </c>
      <c r="D8" s="1108"/>
    </row>
    <row r="9" spans="1:4" ht="15">
      <c r="A9" s="1120">
        <v>1</v>
      </c>
      <c r="B9" s="1121" t="s">
        <v>224</v>
      </c>
      <c r="C9" s="1119" t="s">
        <v>483</v>
      </c>
      <c r="D9" s="1109"/>
    </row>
    <row r="10" spans="1:4" ht="15">
      <c r="A10" s="1122">
        <v>1</v>
      </c>
      <c r="B10" s="1123" t="s">
        <v>224</v>
      </c>
      <c r="C10" s="1119" t="s">
        <v>484</v>
      </c>
      <c r="D10" s="1109"/>
    </row>
    <row r="11" spans="1:4" ht="15">
      <c r="A11" s="1122">
        <v>1</v>
      </c>
      <c r="B11" s="1123" t="s">
        <v>224</v>
      </c>
      <c r="C11" s="1119" t="s">
        <v>485</v>
      </c>
      <c r="D11" s="1109"/>
    </row>
    <row r="12" spans="1:4" ht="15">
      <c r="A12" s="1122">
        <v>1</v>
      </c>
      <c r="B12" s="1123" t="s">
        <v>224</v>
      </c>
      <c r="C12" s="1119" t="s">
        <v>486</v>
      </c>
      <c r="D12" s="1109"/>
    </row>
    <row r="13" spans="1:4" ht="15">
      <c r="A13" s="1122">
        <v>1</v>
      </c>
      <c r="B13" s="1123" t="s">
        <v>224</v>
      </c>
      <c r="C13" s="1119" t="s">
        <v>487</v>
      </c>
      <c r="D13" s="1109"/>
    </row>
    <row r="14" spans="1:4" ht="15">
      <c r="A14" s="1122">
        <v>1</v>
      </c>
      <c r="B14" s="1123" t="s">
        <v>224</v>
      </c>
      <c r="C14" s="1119" t="s">
        <v>488</v>
      </c>
      <c r="D14" s="1109"/>
    </row>
    <row r="15" spans="1:4" ht="15">
      <c r="A15" s="1122">
        <v>1</v>
      </c>
      <c r="B15" s="1123" t="s">
        <v>224</v>
      </c>
      <c r="C15" s="1119" t="s">
        <v>489</v>
      </c>
      <c r="D15" s="1109"/>
    </row>
    <row r="16" spans="1:4" ht="15">
      <c r="A16" s="1122">
        <v>1</v>
      </c>
      <c r="B16" s="1123" t="s">
        <v>313</v>
      </c>
      <c r="C16" s="1119" t="s">
        <v>483</v>
      </c>
      <c r="D16" s="1109"/>
    </row>
    <row r="17" spans="1:4" ht="15">
      <c r="A17" s="1122">
        <v>1</v>
      </c>
      <c r="B17" s="1123" t="s">
        <v>313</v>
      </c>
      <c r="C17" s="1119" t="s">
        <v>484</v>
      </c>
      <c r="D17" s="1109"/>
    </row>
    <row r="18" spans="1:4" ht="15">
      <c r="A18" s="1122">
        <v>1</v>
      </c>
      <c r="B18" s="1123" t="s">
        <v>313</v>
      </c>
      <c r="C18" s="1119" t="s">
        <v>485</v>
      </c>
      <c r="D18" s="1109"/>
    </row>
    <row r="19" spans="1:4" ht="15">
      <c r="A19" s="1122">
        <v>1</v>
      </c>
      <c r="B19" s="1123" t="s">
        <v>313</v>
      </c>
      <c r="C19" s="1119" t="s">
        <v>486</v>
      </c>
      <c r="D19" s="1109"/>
    </row>
    <row r="20" spans="1:4" ht="15">
      <c r="A20" s="1122">
        <v>1</v>
      </c>
      <c r="B20" s="1123" t="s">
        <v>313</v>
      </c>
      <c r="C20" s="1119" t="s">
        <v>487</v>
      </c>
      <c r="D20" s="1109"/>
    </row>
    <row r="21" spans="1:4" ht="15">
      <c r="A21" s="1122">
        <v>1</v>
      </c>
      <c r="B21" s="1123" t="s">
        <v>313</v>
      </c>
      <c r="C21" s="1119" t="s">
        <v>488</v>
      </c>
      <c r="D21" s="1109"/>
    </row>
    <row r="22" spans="1:4" ht="15.75" thickBot="1">
      <c r="A22" s="1124">
        <v>1</v>
      </c>
      <c r="B22" s="1125" t="s">
        <v>313</v>
      </c>
      <c r="C22" s="1126" t="s">
        <v>489</v>
      </c>
      <c r="D22" s="1109"/>
    </row>
    <row r="23" spans="1:4" ht="15.75" thickTop="1">
      <c r="A23" s="1114">
        <v>1.1</v>
      </c>
      <c r="B23" s="1115" t="s">
        <v>205</v>
      </c>
      <c r="C23" s="1116" t="s">
        <v>483</v>
      </c>
      <c r="D23" s="1109"/>
    </row>
    <row r="24" spans="1:4" ht="15">
      <c r="A24" s="1127" t="s">
        <v>490</v>
      </c>
      <c r="B24" s="1128" t="s">
        <v>224</v>
      </c>
      <c r="C24" s="1129" t="s">
        <v>483</v>
      </c>
      <c r="D24" s="1109"/>
    </row>
    <row r="25" spans="1:4" ht="15.75" thickBot="1">
      <c r="A25" s="1130" t="s">
        <v>490</v>
      </c>
      <c r="B25" s="1131" t="s">
        <v>313</v>
      </c>
      <c r="C25" s="1132" t="s">
        <v>483</v>
      </c>
      <c r="D25" s="1109"/>
    </row>
    <row r="26" spans="1:4" ht="15.75" thickTop="1">
      <c r="A26" s="1114" t="s">
        <v>491</v>
      </c>
      <c r="B26" s="1115" t="s">
        <v>205</v>
      </c>
      <c r="C26" s="1116">
        <v>440320</v>
      </c>
      <c r="D26" s="1109"/>
    </row>
    <row r="27" spans="1:4" ht="15">
      <c r="A27" s="1127" t="s">
        <v>28</v>
      </c>
      <c r="B27" s="1128" t="s">
        <v>224</v>
      </c>
      <c r="C27" s="1129" t="s">
        <v>484</v>
      </c>
      <c r="D27" s="1109"/>
    </row>
    <row r="28" spans="1:4" ht="15.75" thickBot="1">
      <c r="A28" s="1130" t="s">
        <v>28</v>
      </c>
      <c r="B28" s="1131" t="s">
        <v>313</v>
      </c>
      <c r="C28" s="1132" t="s">
        <v>484</v>
      </c>
      <c r="D28" s="1109"/>
    </row>
    <row r="29" spans="1:4" ht="15.75" thickTop="1">
      <c r="A29" s="1133" t="s">
        <v>93</v>
      </c>
      <c r="B29" s="1134" t="s">
        <v>224</v>
      </c>
      <c r="C29" s="1135" t="s">
        <v>485</v>
      </c>
      <c r="D29" s="1109"/>
    </row>
    <row r="30" spans="1:4" ht="15">
      <c r="A30" s="1127" t="s">
        <v>93</v>
      </c>
      <c r="B30" s="1136" t="s">
        <v>224</v>
      </c>
      <c r="C30" s="1129" t="s">
        <v>486</v>
      </c>
      <c r="D30" s="1109"/>
    </row>
    <row r="31" spans="1:4" ht="15">
      <c r="A31" s="1127" t="s">
        <v>93</v>
      </c>
      <c r="B31" s="1136" t="s">
        <v>224</v>
      </c>
      <c r="C31" s="1129" t="s">
        <v>487</v>
      </c>
      <c r="D31" s="1109"/>
    </row>
    <row r="32" spans="1:4" ht="15">
      <c r="A32" s="1127" t="s">
        <v>93</v>
      </c>
      <c r="B32" s="1136" t="s">
        <v>224</v>
      </c>
      <c r="C32" s="1129" t="s">
        <v>488</v>
      </c>
      <c r="D32" s="1109"/>
    </row>
    <row r="33" spans="1:4" ht="15">
      <c r="A33" s="1127" t="s">
        <v>492</v>
      </c>
      <c r="B33" s="1136" t="s">
        <v>224</v>
      </c>
      <c r="C33" s="1129" t="s">
        <v>489</v>
      </c>
      <c r="D33" s="1109"/>
    </row>
    <row r="34" spans="1:4" ht="15">
      <c r="A34" s="1127" t="s">
        <v>93</v>
      </c>
      <c r="B34" s="1136" t="s">
        <v>224</v>
      </c>
      <c r="C34" s="1129" t="s">
        <v>485</v>
      </c>
      <c r="D34" s="1109"/>
    </row>
    <row r="35" spans="1:4" ht="15">
      <c r="A35" s="1127" t="s">
        <v>93</v>
      </c>
      <c r="B35" s="1136" t="s">
        <v>224</v>
      </c>
      <c r="C35" s="1129" t="s">
        <v>486</v>
      </c>
      <c r="D35" s="1109"/>
    </row>
    <row r="36" spans="1:4" ht="15">
      <c r="A36" s="1127" t="s">
        <v>93</v>
      </c>
      <c r="B36" s="1136" t="s">
        <v>224</v>
      </c>
      <c r="C36" s="1129" t="s">
        <v>487</v>
      </c>
      <c r="D36" s="1109"/>
    </row>
    <row r="37" spans="1:4" ht="15">
      <c r="A37" s="1127" t="s">
        <v>93</v>
      </c>
      <c r="B37" s="1136" t="s">
        <v>224</v>
      </c>
      <c r="C37" s="1129" t="s">
        <v>488</v>
      </c>
      <c r="D37" s="1109"/>
    </row>
    <row r="38" spans="1:4" ht="15">
      <c r="A38" s="1127" t="s">
        <v>492</v>
      </c>
      <c r="B38" s="1136" t="s">
        <v>224</v>
      </c>
      <c r="C38" s="1129" t="s">
        <v>489</v>
      </c>
      <c r="D38" s="1109"/>
    </row>
    <row r="39" spans="1:4" ht="15">
      <c r="A39" s="1127" t="s">
        <v>93</v>
      </c>
      <c r="B39" s="1136" t="s">
        <v>313</v>
      </c>
      <c r="C39" s="1129" t="s">
        <v>485</v>
      </c>
      <c r="D39" s="1109"/>
    </row>
    <row r="40" spans="1:4" ht="15">
      <c r="A40" s="1127" t="s">
        <v>93</v>
      </c>
      <c r="B40" s="1136" t="s">
        <v>313</v>
      </c>
      <c r="C40" s="1129" t="s">
        <v>486</v>
      </c>
      <c r="D40" s="1109"/>
    </row>
    <row r="41" spans="1:4" ht="15">
      <c r="A41" s="1127" t="s">
        <v>93</v>
      </c>
      <c r="B41" s="1136" t="s">
        <v>313</v>
      </c>
      <c r="C41" s="1129" t="s">
        <v>487</v>
      </c>
      <c r="D41" s="1109"/>
    </row>
    <row r="42" spans="1:4" ht="15">
      <c r="A42" s="1127" t="s">
        <v>93</v>
      </c>
      <c r="B42" s="1136" t="s">
        <v>313</v>
      </c>
      <c r="C42" s="1129" t="s">
        <v>488</v>
      </c>
      <c r="D42" s="1109"/>
    </row>
    <row r="43" spans="1:4" ht="15.75" thickBot="1">
      <c r="A43" s="1130" t="s">
        <v>492</v>
      </c>
      <c r="B43" s="1137" t="s">
        <v>313</v>
      </c>
      <c r="C43" s="1132" t="s">
        <v>489</v>
      </c>
      <c r="D43" s="1109"/>
    </row>
    <row r="44" spans="1:4" ht="15.75" thickTop="1">
      <c r="A44" s="1138" t="s">
        <v>493</v>
      </c>
      <c r="B44" s="1115" t="s">
        <v>205</v>
      </c>
      <c r="C44" s="1139" t="s">
        <v>485</v>
      </c>
      <c r="D44" s="1109"/>
    </row>
    <row r="45" spans="1:4" ht="15">
      <c r="A45" s="1140" t="s">
        <v>493</v>
      </c>
      <c r="B45" s="1118" t="s">
        <v>205</v>
      </c>
      <c r="C45" s="1141" t="s">
        <v>486</v>
      </c>
      <c r="D45" s="1109"/>
    </row>
    <row r="46" spans="1:4" ht="15">
      <c r="A46" s="1142" t="s">
        <v>493</v>
      </c>
      <c r="B46" s="1118" t="s">
        <v>205</v>
      </c>
      <c r="C46" s="1143" t="s">
        <v>489</v>
      </c>
      <c r="D46" s="1110" t="s">
        <v>494</v>
      </c>
    </row>
    <row r="47" spans="1:4" ht="15">
      <c r="A47" s="1120" t="s">
        <v>493</v>
      </c>
      <c r="B47" s="1121" t="s">
        <v>224</v>
      </c>
      <c r="C47" s="1144" t="s">
        <v>485</v>
      </c>
      <c r="D47" s="1109"/>
    </row>
    <row r="48" spans="1:4" ht="15">
      <c r="A48" s="1145" t="s">
        <v>493</v>
      </c>
      <c r="B48" s="1146" t="s">
        <v>224</v>
      </c>
      <c r="C48" s="1147" t="s">
        <v>486</v>
      </c>
      <c r="D48" s="1109"/>
    </row>
    <row r="49" spans="1:4" ht="15">
      <c r="A49" s="1120" t="s">
        <v>493</v>
      </c>
      <c r="B49" s="1121" t="s">
        <v>224</v>
      </c>
      <c r="C49" s="1144" t="s">
        <v>489</v>
      </c>
      <c r="D49" s="1110" t="s">
        <v>494</v>
      </c>
    </row>
    <row r="50" spans="1:4" ht="15">
      <c r="A50" s="1127" t="s">
        <v>493</v>
      </c>
      <c r="B50" s="1136" t="s">
        <v>313</v>
      </c>
      <c r="C50" s="1129" t="s">
        <v>485</v>
      </c>
      <c r="D50" s="1109"/>
    </row>
    <row r="51" spans="1:4" ht="15">
      <c r="A51" s="1127" t="s">
        <v>493</v>
      </c>
      <c r="B51" s="1136" t="s">
        <v>313</v>
      </c>
      <c r="C51" s="1129" t="s">
        <v>486</v>
      </c>
      <c r="D51" s="1109"/>
    </row>
    <row r="52" spans="1:4" ht="15.75" thickBot="1">
      <c r="A52" s="1130" t="s">
        <v>493</v>
      </c>
      <c r="B52" s="1137" t="s">
        <v>313</v>
      </c>
      <c r="C52" s="1132" t="s">
        <v>489</v>
      </c>
      <c r="D52" s="1110" t="s">
        <v>494</v>
      </c>
    </row>
    <row r="53" spans="1:4" ht="15.75" thickTop="1">
      <c r="A53" s="1138">
        <v>2</v>
      </c>
      <c r="B53" s="1115" t="s">
        <v>205</v>
      </c>
      <c r="C53" s="1139">
        <v>440200</v>
      </c>
      <c r="D53" s="1110"/>
    </row>
    <row r="54" spans="1:4" ht="15">
      <c r="A54" s="1120" t="s">
        <v>495</v>
      </c>
      <c r="B54" s="1121" t="s">
        <v>224</v>
      </c>
      <c r="C54" s="1144" t="s">
        <v>496</v>
      </c>
      <c r="D54" s="1109"/>
    </row>
    <row r="55" spans="1:4" ht="15.75" thickBot="1">
      <c r="A55" s="1124" t="s">
        <v>495</v>
      </c>
      <c r="B55" s="1125" t="s">
        <v>313</v>
      </c>
      <c r="C55" s="1148" t="s">
        <v>496</v>
      </c>
      <c r="D55" s="1109"/>
    </row>
    <row r="56" spans="1:4" ht="15.75" thickTop="1">
      <c r="A56" s="1138">
        <v>3</v>
      </c>
      <c r="B56" s="1115" t="s">
        <v>205</v>
      </c>
      <c r="C56" s="1139">
        <v>440121</v>
      </c>
      <c r="D56" s="1109"/>
    </row>
    <row r="57" spans="1:4" ht="15">
      <c r="A57" s="1140">
        <v>3</v>
      </c>
      <c r="B57" s="1118" t="s">
        <v>205</v>
      </c>
      <c r="C57" s="1141">
        <v>440122</v>
      </c>
      <c r="D57" s="1109"/>
    </row>
    <row r="58" spans="1:4" ht="15">
      <c r="A58" s="1127">
        <v>3</v>
      </c>
      <c r="B58" s="1118" t="s">
        <v>205</v>
      </c>
      <c r="C58" s="1129">
        <v>440130</v>
      </c>
      <c r="D58" s="1110" t="s">
        <v>494</v>
      </c>
    </row>
    <row r="59" spans="1:4" ht="15">
      <c r="A59" s="1120">
        <v>3</v>
      </c>
      <c r="B59" s="1121" t="s">
        <v>224</v>
      </c>
      <c r="C59" s="1144" t="s">
        <v>497</v>
      </c>
      <c r="D59" s="1109"/>
    </row>
    <row r="60" spans="1:4" ht="15">
      <c r="A60" s="1127">
        <v>3</v>
      </c>
      <c r="B60" s="1136" t="s">
        <v>224</v>
      </c>
      <c r="C60" s="1129" t="s">
        <v>498</v>
      </c>
      <c r="D60" s="1109"/>
    </row>
    <row r="61" spans="1:4" ht="15">
      <c r="A61" s="1127">
        <v>3</v>
      </c>
      <c r="B61" s="1136" t="s">
        <v>224</v>
      </c>
      <c r="C61" s="1129">
        <v>440130</v>
      </c>
      <c r="D61" s="1110" t="s">
        <v>494</v>
      </c>
    </row>
    <row r="62" spans="1:4" ht="15">
      <c r="A62" s="1127">
        <v>3</v>
      </c>
      <c r="B62" s="1136" t="s">
        <v>313</v>
      </c>
      <c r="C62" s="1129" t="s">
        <v>497</v>
      </c>
      <c r="D62" s="1109"/>
    </row>
    <row r="63" spans="1:4" ht="15">
      <c r="A63" s="1127">
        <v>3</v>
      </c>
      <c r="B63" s="1136" t="s">
        <v>313</v>
      </c>
      <c r="C63" s="1129" t="s">
        <v>498</v>
      </c>
      <c r="D63" s="1109"/>
    </row>
    <row r="64" spans="1:4" ht="15.75" thickBot="1">
      <c r="A64" s="1130">
        <v>3</v>
      </c>
      <c r="B64" s="1137" t="s">
        <v>313</v>
      </c>
      <c r="C64" s="1132">
        <v>440139</v>
      </c>
      <c r="D64" s="1110" t="s">
        <v>494</v>
      </c>
    </row>
    <row r="65" spans="1:4" ht="15.75" thickTop="1">
      <c r="A65" s="1138">
        <v>3.1</v>
      </c>
      <c r="B65" s="1115" t="s">
        <v>205</v>
      </c>
      <c r="C65" s="1139">
        <v>440121</v>
      </c>
      <c r="D65" s="1109"/>
    </row>
    <row r="66" spans="1:4" ht="15">
      <c r="A66" s="1140">
        <v>3.1</v>
      </c>
      <c r="B66" s="1118" t="s">
        <v>205</v>
      </c>
      <c r="C66" s="1141">
        <v>440122</v>
      </c>
      <c r="D66" s="1109"/>
    </row>
    <row r="67" spans="1:4" ht="15">
      <c r="A67" s="1127">
        <v>3.1</v>
      </c>
      <c r="B67" s="1118" t="s">
        <v>205</v>
      </c>
      <c r="C67" s="1129">
        <v>440130</v>
      </c>
      <c r="D67" s="1110" t="s">
        <v>494</v>
      </c>
    </row>
    <row r="68" spans="1:4" ht="15">
      <c r="A68" s="1120" t="s">
        <v>499</v>
      </c>
      <c r="B68" s="1121" t="s">
        <v>224</v>
      </c>
      <c r="C68" s="1144" t="s">
        <v>497</v>
      </c>
      <c r="D68" s="1109"/>
    </row>
    <row r="69" spans="1:4" ht="15">
      <c r="A69" s="1122" t="s">
        <v>499</v>
      </c>
      <c r="B69" s="1123" t="s">
        <v>224</v>
      </c>
      <c r="C69" s="1149" t="s">
        <v>498</v>
      </c>
      <c r="D69" s="1109"/>
    </row>
    <row r="70" spans="1:4" ht="15">
      <c r="A70" s="1122" t="s">
        <v>499</v>
      </c>
      <c r="B70" s="1123" t="s">
        <v>313</v>
      </c>
      <c r="C70" s="1149" t="s">
        <v>497</v>
      </c>
      <c r="D70" s="1109"/>
    </row>
    <row r="71" spans="1:4" ht="15.75" thickBot="1">
      <c r="A71" s="1124" t="s">
        <v>499</v>
      </c>
      <c r="B71" s="1125" t="s">
        <v>313</v>
      </c>
      <c r="C71" s="1148" t="s">
        <v>498</v>
      </c>
      <c r="D71" s="1109"/>
    </row>
    <row r="72" spans="1:4" ht="15.75" thickTop="1">
      <c r="A72" s="1138">
        <v>3.1</v>
      </c>
      <c r="B72" s="1115" t="s">
        <v>205</v>
      </c>
      <c r="C72" s="1139">
        <v>440130</v>
      </c>
      <c r="D72" s="1110" t="s">
        <v>494</v>
      </c>
    </row>
    <row r="73" spans="1:4" ht="15">
      <c r="A73" s="1120" t="s">
        <v>500</v>
      </c>
      <c r="B73" s="1121" t="s">
        <v>313</v>
      </c>
      <c r="C73" s="1144">
        <v>440130</v>
      </c>
      <c r="D73" s="1110" t="s">
        <v>494</v>
      </c>
    </row>
    <row r="74" spans="1:4" ht="15.75" thickBot="1">
      <c r="A74" s="1124" t="s">
        <v>276</v>
      </c>
      <c r="B74" s="1125" t="s">
        <v>313</v>
      </c>
      <c r="C74" s="1148" t="s">
        <v>501</v>
      </c>
      <c r="D74" s="1110" t="s">
        <v>494</v>
      </c>
    </row>
    <row r="75" spans="1:4" ht="15.75" thickTop="1">
      <c r="A75" s="1138">
        <v>4</v>
      </c>
      <c r="B75" s="1115" t="s">
        <v>205</v>
      </c>
      <c r="C75" s="1139">
        <v>440130</v>
      </c>
      <c r="D75" s="1109" t="s">
        <v>494</v>
      </c>
    </row>
    <row r="76" spans="1:4" ht="15">
      <c r="A76" s="1150">
        <v>4</v>
      </c>
      <c r="B76" s="1151" t="s">
        <v>224</v>
      </c>
      <c r="C76" s="1152">
        <v>440130</v>
      </c>
      <c r="D76" s="1109" t="s">
        <v>494</v>
      </c>
    </row>
    <row r="77" spans="1:4" ht="15">
      <c r="A77" s="1150">
        <v>4</v>
      </c>
      <c r="B77" s="1151" t="s">
        <v>313</v>
      </c>
      <c r="C77" s="1149" t="s">
        <v>502</v>
      </c>
      <c r="D77" s="1109"/>
    </row>
    <row r="78" spans="1:4" ht="15.75" thickBot="1">
      <c r="A78" s="1153">
        <v>4</v>
      </c>
      <c r="B78" s="1154" t="s">
        <v>313</v>
      </c>
      <c r="C78" s="1148">
        <v>440139</v>
      </c>
      <c r="D78" s="1110" t="s">
        <v>494</v>
      </c>
    </row>
    <row r="79" spans="1:4" ht="15.75" thickTop="1">
      <c r="A79" s="1138">
        <v>4.1</v>
      </c>
      <c r="B79" s="1115" t="s">
        <v>205</v>
      </c>
      <c r="C79" s="1139">
        <v>440130</v>
      </c>
      <c r="D79" s="1109" t="s">
        <v>494</v>
      </c>
    </row>
    <row r="80" spans="1:4" ht="15">
      <c r="A80" s="1150" t="s">
        <v>279</v>
      </c>
      <c r="B80" s="1151" t="s">
        <v>224</v>
      </c>
      <c r="C80" s="1152" t="s">
        <v>503</v>
      </c>
      <c r="D80" s="1110" t="s">
        <v>494</v>
      </c>
    </row>
    <row r="81" spans="1:4" ht="15.75" thickBot="1">
      <c r="A81" s="1124" t="s">
        <v>279</v>
      </c>
      <c r="B81" s="1125" t="s">
        <v>313</v>
      </c>
      <c r="C81" s="1148" t="s">
        <v>502</v>
      </c>
      <c r="D81" s="1109"/>
    </row>
    <row r="82" spans="1:4" ht="15.75" thickTop="1">
      <c r="A82" s="1138">
        <v>4.2</v>
      </c>
      <c r="B82" s="1115" t="s">
        <v>205</v>
      </c>
      <c r="C82" s="1139">
        <v>440130</v>
      </c>
      <c r="D82" s="1109" t="s">
        <v>494</v>
      </c>
    </row>
    <row r="83" spans="1:4" ht="15">
      <c r="A83" s="1150">
        <v>4.2</v>
      </c>
      <c r="B83" s="1151" t="s">
        <v>224</v>
      </c>
      <c r="C83" s="1152" t="s">
        <v>503</v>
      </c>
      <c r="D83" s="1110" t="s">
        <v>494</v>
      </c>
    </row>
    <row r="84" spans="1:4" ht="15.75" thickBot="1">
      <c r="A84" s="1124">
        <v>4.2</v>
      </c>
      <c r="B84" s="1125" t="s">
        <v>313</v>
      </c>
      <c r="C84" s="1148">
        <v>440139</v>
      </c>
      <c r="D84" s="1110" t="s">
        <v>494</v>
      </c>
    </row>
    <row r="85" spans="1:4" ht="15.75" thickTop="1">
      <c r="A85" s="1155">
        <v>5</v>
      </c>
      <c r="B85" s="1156" t="s">
        <v>205</v>
      </c>
      <c r="C85" s="1157">
        <v>440710</v>
      </c>
      <c r="D85" s="1110"/>
    </row>
    <row r="86" spans="1:4" ht="15">
      <c r="A86" s="1150">
        <v>5</v>
      </c>
      <c r="B86" s="1151" t="s">
        <v>205</v>
      </c>
      <c r="C86" s="1152">
        <v>440724</v>
      </c>
      <c r="D86" s="1110"/>
    </row>
    <row r="87" spans="1:4" ht="15">
      <c r="A87" s="1150">
        <v>5</v>
      </c>
      <c r="B87" s="1151" t="s">
        <v>205</v>
      </c>
      <c r="C87" s="1152">
        <v>440725</v>
      </c>
      <c r="D87" s="1110"/>
    </row>
    <row r="88" spans="1:4" ht="15">
      <c r="A88" s="1150">
        <v>5</v>
      </c>
      <c r="B88" s="1151" t="s">
        <v>205</v>
      </c>
      <c r="C88" s="1152">
        <v>440726</v>
      </c>
      <c r="D88" s="1110"/>
    </row>
    <row r="89" spans="1:4" ht="15">
      <c r="A89" s="1150">
        <v>5</v>
      </c>
      <c r="B89" s="1151" t="s">
        <v>205</v>
      </c>
      <c r="C89" s="1152">
        <v>440729</v>
      </c>
      <c r="D89" s="1110"/>
    </row>
    <row r="90" spans="1:4" ht="15">
      <c r="A90" s="1150">
        <v>5</v>
      </c>
      <c r="B90" s="1151" t="s">
        <v>205</v>
      </c>
      <c r="C90" s="1152">
        <v>440791</v>
      </c>
      <c r="D90" s="1110"/>
    </row>
    <row r="91" spans="1:4" ht="15">
      <c r="A91" s="1150">
        <v>5</v>
      </c>
      <c r="B91" s="1151" t="s">
        <v>205</v>
      </c>
      <c r="C91" s="1152">
        <v>440792</v>
      </c>
      <c r="D91" s="1110"/>
    </row>
    <row r="92" spans="1:4" ht="15">
      <c r="A92" s="1150">
        <v>5</v>
      </c>
      <c r="B92" s="1151" t="s">
        <v>205</v>
      </c>
      <c r="C92" s="1152">
        <v>440799</v>
      </c>
      <c r="D92" s="1110"/>
    </row>
    <row r="93" spans="1:4" ht="15">
      <c r="A93" s="1150">
        <v>5</v>
      </c>
      <c r="B93" s="1151" t="s">
        <v>224</v>
      </c>
      <c r="C93" s="1149" t="s">
        <v>504</v>
      </c>
      <c r="D93" s="1110"/>
    </row>
    <row r="94" spans="1:4" ht="15">
      <c r="A94" s="1150">
        <v>5</v>
      </c>
      <c r="B94" s="1151" t="s">
        <v>224</v>
      </c>
      <c r="C94" s="1149" t="s">
        <v>505</v>
      </c>
      <c r="D94" s="1110"/>
    </row>
    <row r="95" spans="1:4" ht="15">
      <c r="A95" s="1150">
        <v>5</v>
      </c>
      <c r="B95" s="1151" t="s">
        <v>224</v>
      </c>
      <c r="C95" s="1149" t="s">
        <v>506</v>
      </c>
      <c r="D95" s="1110"/>
    </row>
    <row r="96" spans="1:4" ht="15">
      <c r="A96" s="1150">
        <v>5</v>
      </c>
      <c r="B96" s="1151" t="s">
        <v>224</v>
      </c>
      <c r="C96" s="1149" t="s">
        <v>507</v>
      </c>
      <c r="D96" s="1110"/>
    </row>
    <row r="97" spans="1:4" ht="15">
      <c r="A97" s="1150">
        <v>5</v>
      </c>
      <c r="B97" s="1151" t="s">
        <v>224</v>
      </c>
      <c r="C97" s="1149" t="s">
        <v>508</v>
      </c>
      <c r="D97" s="1110"/>
    </row>
    <row r="98" spans="1:4" ht="15">
      <c r="A98" s="1150">
        <v>5</v>
      </c>
      <c r="B98" s="1151" t="s">
        <v>224</v>
      </c>
      <c r="C98" s="1149" t="s">
        <v>509</v>
      </c>
      <c r="D98" s="1110"/>
    </row>
    <row r="99" spans="1:4" ht="15">
      <c r="A99" s="1150">
        <v>5</v>
      </c>
      <c r="B99" s="1151" t="s">
        <v>224</v>
      </c>
      <c r="C99" s="1149" t="s">
        <v>510</v>
      </c>
      <c r="D99" s="1110"/>
    </row>
    <row r="100" spans="1:4" ht="15">
      <c r="A100" s="1150">
        <v>5</v>
      </c>
      <c r="B100" s="1151" t="s">
        <v>224</v>
      </c>
      <c r="C100" s="1149" t="s">
        <v>511</v>
      </c>
      <c r="D100" s="1110"/>
    </row>
    <row r="101" spans="1:4" ht="15">
      <c r="A101" s="1150">
        <v>5</v>
      </c>
      <c r="B101" s="1151" t="s">
        <v>224</v>
      </c>
      <c r="C101" s="1149" t="s">
        <v>512</v>
      </c>
      <c r="D101" s="1110"/>
    </row>
    <row r="102" spans="1:4" ht="15">
      <c r="A102" s="1150">
        <v>5</v>
      </c>
      <c r="B102" s="1151" t="s">
        <v>224</v>
      </c>
      <c r="C102" s="1149" t="s">
        <v>513</v>
      </c>
      <c r="D102" s="1110"/>
    </row>
    <row r="103" spans="1:4" ht="15">
      <c r="A103" s="1150">
        <v>5</v>
      </c>
      <c r="B103" s="1151" t="s">
        <v>224</v>
      </c>
      <c r="C103" s="1149" t="s">
        <v>514</v>
      </c>
      <c r="D103" s="1110"/>
    </row>
    <row r="104" spans="1:4" ht="15">
      <c r="A104" s="1150">
        <v>5</v>
      </c>
      <c r="B104" s="1151" t="s">
        <v>224</v>
      </c>
      <c r="C104" s="1149" t="s">
        <v>515</v>
      </c>
      <c r="D104" s="1110"/>
    </row>
    <row r="105" spans="1:4" ht="15">
      <c r="A105" s="1150">
        <v>5</v>
      </c>
      <c r="B105" s="1151" t="s">
        <v>224</v>
      </c>
      <c r="C105" s="1149" t="s">
        <v>516</v>
      </c>
      <c r="D105" s="1110"/>
    </row>
    <row r="106" spans="1:4" ht="15">
      <c r="A106" s="1150">
        <v>5</v>
      </c>
      <c r="B106" s="1151" t="s">
        <v>224</v>
      </c>
      <c r="C106" s="1149" t="s">
        <v>517</v>
      </c>
      <c r="D106" s="1110"/>
    </row>
    <row r="107" spans="1:4" ht="15">
      <c r="A107" s="1150">
        <v>5</v>
      </c>
      <c r="B107" s="1151" t="s">
        <v>313</v>
      </c>
      <c r="C107" s="1149" t="s">
        <v>504</v>
      </c>
      <c r="D107" s="1110"/>
    </row>
    <row r="108" spans="1:4" ht="15">
      <c r="A108" s="1150">
        <v>5</v>
      </c>
      <c r="B108" s="1151" t="s">
        <v>313</v>
      </c>
      <c r="C108" s="1149" t="s">
        <v>505</v>
      </c>
      <c r="D108" s="1110"/>
    </row>
    <row r="109" spans="1:4" ht="15">
      <c r="A109" s="1150">
        <v>5</v>
      </c>
      <c r="B109" s="1151" t="s">
        <v>313</v>
      </c>
      <c r="C109" s="1149" t="s">
        <v>506</v>
      </c>
      <c r="D109" s="1110"/>
    </row>
    <row r="110" spans="1:4" ht="15">
      <c r="A110" s="1150">
        <v>5</v>
      </c>
      <c r="B110" s="1151" t="s">
        <v>313</v>
      </c>
      <c r="C110" s="1149" t="s">
        <v>507</v>
      </c>
      <c r="D110" s="1110"/>
    </row>
    <row r="111" spans="1:4" ht="15">
      <c r="A111" s="1150">
        <v>5</v>
      </c>
      <c r="B111" s="1151" t="s">
        <v>313</v>
      </c>
      <c r="C111" s="1149" t="s">
        <v>508</v>
      </c>
      <c r="D111" s="1110"/>
    </row>
    <row r="112" spans="1:4" ht="15">
      <c r="A112" s="1150">
        <v>5</v>
      </c>
      <c r="B112" s="1151" t="s">
        <v>313</v>
      </c>
      <c r="C112" s="1149" t="s">
        <v>509</v>
      </c>
      <c r="D112" s="1110"/>
    </row>
    <row r="113" spans="1:4" ht="15">
      <c r="A113" s="1150">
        <v>5</v>
      </c>
      <c r="B113" s="1151" t="s">
        <v>313</v>
      </c>
      <c r="C113" s="1149" t="s">
        <v>510</v>
      </c>
      <c r="D113" s="1110"/>
    </row>
    <row r="114" spans="1:4" ht="15">
      <c r="A114" s="1150">
        <v>5</v>
      </c>
      <c r="B114" s="1151" t="s">
        <v>313</v>
      </c>
      <c r="C114" s="1149" t="s">
        <v>511</v>
      </c>
      <c r="D114" s="1110"/>
    </row>
    <row r="115" spans="1:4" ht="15">
      <c r="A115" s="1150">
        <v>5</v>
      </c>
      <c r="B115" s="1151" t="s">
        <v>313</v>
      </c>
      <c r="C115" s="1149" t="s">
        <v>512</v>
      </c>
      <c r="D115" s="1110"/>
    </row>
    <row r="116" spans="1:4" ht="15">
      <c r="A116" s="1150">
        <v>5</v>
      </c>
      <c r="B116" s="1151" t="s">
        <v>313</v>
      </c>
      <c r="C116" s="1149" t="s">
        <v>513</v>
      </c>
      <c r="D116" s="1110"/>
    </row>
    <row r="117" spans="1:4" ht="15">
      <c r="A117" s="1150">
        <v>5</v>
      </c>
      <c r="B117" s="1151" t="s">
        <v>313</v>
      </c>
      <c r="C117" s="1149" t="s">
        <v>514</v>
      </c>
      <c r="D117" s="1110"/>
    </row>
    <row r="118" spans="1:4" ht="15">
      <c r="A118" s="1150">
        <v>5</v>
      </c>
      <c r="B118" s="1151" t="s">
        <v>313</v>
      </c>
      <c r="C118" s="1149" t="s">
        <v>515</v>
      </c>
      <c r="D118" s="1110"/>
    </row>
    <row r="119" spans="1:4" ht="15">
      <c r="A119" s="1150">
        <v>5</v>
      </c>
      <c r="B119" s="1151" t="s">
        <v>313</v>
      </c>
      <c r="C119" s="1149" t="s">
        <v>516</v>
      </c>
      <c r="D119" s="1110"/>
    </row>
    <row r="120" spans="1:4" ht="15.75" thickBot="1">
      <c r="A120" s="1153">
        <v>5</v>
      </c>
      <c r="B120" s="1154" t="s">
        <v>313</v>
      </c>
      <c r="C120" s="1148" t="s">
        <v>517</v>
      </c>
      <c r="D120" s="1110"/>
    </row>
    <row r="121" spans="1:4" ht="15.75" thickTop="1">
      <c r="A121" s="1138" t="s">
        <v>518</v>
      </c>
      <c r="B121" s="1115" t="s">
        <v>205</v>
      </c>
      <c r="C121" s="1139">
        <v>440710</v>
      </c>
      <c r="D121" s="1110"/>
    </row>
    <row r="122" spans="1:4" ht="15">
      <c r="A122" s="1120" t="s">
        <v>519</v>
      </c>
      <c r="B122" s="1121" t="s">
        <v>224</v>
      </c>
      <c r="C122" s="1144" t="s">
        <v>504</v>
      </c>
      <c r="D122" s="1109"/>
    </row>
    <row r="123" spans="1:4" ht="15.75" thickBot="1">
      <c r="A123" s="1124" t="s">
        <v>33</v>
      </c>
      <c r="B123" s="1125" t="s">
        <v>313</v>
      </c>
      <c r="C123" s="1148" t="s">
        <v>504</v>
      </c>
      <c r="D123" s="1109"/>
    </row>
    <row r="124" spans="1:4" ht="15.75" thickTop="1">
      <c r="A124" s="1155" t="s">
        <v>520</v>
      </c>
      <c r="B124" s="1156" t="s">
        <v>205</v>
      </c>
      <c r="C124" s="1157">
        <v>440724</v>
      </c>
      <c r="D124" s="1109"/>
    </row>
    <row r="125" spans="1:4" ht="15">
      <c r="A125" s="1150" t="s">
        <v>521</v>
      </c>
      <c r="B125" s="1151" t="s">
        <v>205</v>
      </c>
      <c r="C125" s="1152">
        <v>440725</v>
      </c>
      <c r="D125" s="1109"/>
    </row>
    <row r="126" spans="1:4" ht="15">
      <c r="A126" s="1150" t="s">
        <v>521</v>
      </c>
      <c r="B126" s="1151" t="s">
        <v>205</v>
      </c>
      <c r="C126" s="1152">
        <v>440726</v>
      </c>
      <c r="D126" s="1109"/>
    </row>
    <row r="127" spans="1:4" ht="15">
      <c r="A127" s="1150" t="s">
        <v>521</v>
      </c>
      <c r="B127" s="1151" t="s">
        <v>205</v>
      </c>
      <c r="C127" s="1152">
        <v>440729</v>
      </c>
      <c r="D127" s="1109"/>
    </row>
    <row r="128" spans="1:4" ht="15">
      <c r="A128" s="1150" t="s">
        <v>521</v>
      </c>
      <c r="B128" s="1151" t="s">
        <v>205</v>
      </c>
      <c r="C128" s="1152">
        <v>440791</v>
      </c>
      <c r="D128" s="1109"/>
    </row>
    <row r="129" spans="1:4" ht="15">
      <c r="A129" s="1150" t="s">
        <v>521</v>
      </c>
      <c r="B129" s="1151" t="s">
        <v>205</v>
      </c>
      <c r="C129" s="1152">
        <v>440792</v>
      </c>
      <c r="D129" s="1109"/>
    </row>
    <row r="130" spans="1:4" ht="15">
      <c r="A130" s="1150" t="s">
        <v>521</v>
      </c>
      <c r="B130" s="1151" t="s">
        <v>205</v>
      </c>
      <c r="C130" s="1152">
        <v>440799</v>
      </c>
      <c r="D130" s="1109"/>
    </row>
    <row r="131" spans="1:4" ht="15">
      <c r="A131" s="1120" t="s">
        <v>96</v>
      </c>
      <c r="B131" s="1121" t="s">
        <v>224</v>
      </c>
      <c r="C131" s="1144" t="s">
        <v>505</v>
      </c>
      <c r="D131" s="1109"/>
    </row>
    <row r="132" spans="1:4" ht="15">
      <c r="A132" s="1122" t="s">
        <v>96</v>
      </c>
      <c r="B132" s="1123" t="s">
        <v>224</v>
      </c>
      <c r="C132" s="1149" t="s">
        <v>506</v>
      </c>
      <c r="D132" s="1109"/>
    </row>
    <row r="133" spans="1:4" ht="15">
      <c r="A133" s="1122" t="s">
        <v>96</v>
      </c>
      <c r="B133" s="1123" t="s">
        <v>224</v>
      </c>
      <c r="C133" s="1149" t="s">
        <v>507</v>
      </c>
      <c r="D133" s="1109"/>
    </row>
    <row r="134" spans="1:4" ht="15">
      <c r="A134" s="1122" t="s">
        <v>96</v>
      </c>
      <c r="B134" s="1123" t="s">
        <v>224</v>
      </c>
      <c r="C134" s="1149" t="s">
        <v>508</v>
      </c>
      <c r="D134" s="1109"/>
    </row>
    <row r="135" spans="1:4" ht="15">
      <c r="A135" s="1122" t="s">
        <v>96</v>
      </c>
      <c r="B135" s="1123" t="s">
        <v>224</v>
      </c>
      <c r="C135" s="1149" t="s">
        <v>509</v>
      </c>
      <c r="D135" s="1109"/>
    </row>
    <row r="136" spans="1:4" ht="15">
      <c r="A136" s="1122" t="s">
        <v>96</v>
      </c>
      <c r="B136" s="1123" t="s">
        <v>224</v>
      </c>
      <c r="C136" s="1149" t="s">
        <v>510</v>
      </c>
      <c r="D136" s="1109"/>
    </row>
    <row r="137" spans="1:4" ht="15">
      <c r="A137" s="1122" t="s">
        <v>96</v>
      </c>
      <c r="B137" s="1123" t="s">
        <v>224</v>
      </c>
      <c r="C137" s="1149" t="s">
        <v>511</v>
      </c>
      <c r="D137" s="1109"/>
    </row>
    <row r="138" spans="1:4" ht="15">
      <c r="A138" s="1122" t="s">
        <v>96</v>
      </c>
      <c r="B138" s="1123" t="s">
        <v>224</v>
      </c>
      <c r="C138" s="1149" t="s">
        <v>512</v>
      </c>
      <c r="D138" s="1109"/>
    </row>
    <row r="139" spans="1:4" ht="15">
      <c r="A139" s="1122" t="s">
        <v>96</v>
      </c>
      <c r="B139" s="1123" t="s">
        <v>224</v>
      </c>
      <c r="C139" s="1149" t="s">
        <v>513</v>
      </c>
      <c r="D139" s="1109"/>
    </row>
    <row r="140" spans="1:4" ht="15">
      <c r="A140" s="1122" t="s">
        <v>96</v>
      </c>
      <c r="B140" s="1123" t="s">
        <v>224</v>
      </c>
      <c r="C140" s="1149" t="s">
        <v>514</v>
      </c>
      <c r="D140" s="1109"/>
    </row>
    <row r="141" spans="1:4" ht="15">
      <c r="A141" s="1122" t="s">
        <v>96</v>
      </c>
      <c r="B141" s="1123" t="s">
        <v>224</v>
      </c>
      <c r="C141" s="1149" t="s">
        <v>515</v>
      </c>
      <c r="D141" s="1109"/>
    </row>
    <row r="142" spans="1:4" ht="15">
      <c r="A142" s="1122" t="s">
        <v>96</v>
      </c>
      <c r="B142" s="1123" t="s">
        <v>224</v>
      </c>
      <c r="C142" s="1149" t="s">
        <v>516</v>
      </c>
      <c r="D142" s="1109"/>
    </row>
    <row r="143" spans="1:4" ht="15">
      <c r="A143" s="1122" t="s">
        <v>96</v>
      </c>
      <c r="B143" s="1123" t="s">
        <v>224</v>
      </c>
      <c r="C143" s="1149" t="s">
        <v>517</v>
      </c>
      <c r="D143" s="1109"/>
    </row>
    <row r="144" spans="1:4" ht="15">
      <c r="A144" s="1122" t="s">
        <v>96</v>
      </c>
      <c r="B144" s="1123" t="s">
        <v>313</v>
      </c>
      <c r="C144" s="1149" t="s">
        <v>505</v>
      </c>
      <c r="D144" s="1109"/>
    </row>
    <row r="145" spans="1:4" ht="15">
      <c r="A145" s="1122" t="s">
        <v>96</v>
      </c>
      <c r="B145" s="1123" t="s">
        <v>313</v>
      </c>
      <c r="C145" s="1149" t="s">
        <v>506</v>
      </c>
      <c r="D145" s="1109"/>
    </row>
    <row r="146" spans="1:4" ht="15">
      <c r="A146" s="1122" t="s">
        <v>96</v>
      </c>
      <c r="B146" s="1123" t="s">
        <v>313</v>
      </c>
      <c r="C146" s="1149" t="s">
        <v>507</v>
      </c>
      <c r="D146" s="1109"/>
    </row>
    <row r="147" spans="1:4" ht="15">
      <c r="A147" s="1122" t="s">
        <v>96</v>
      </c>
      <c r="B147" s="1123" t="s">
        <v>313</v>
      </c>
      <c r="C147" s="1149" t="s">
        <v>508</v>
      </c>
      <c r="D147" s="1109"/>
    </row>
    <row r="148" spans="1:4" ht="15">
      <c r="A148" s="1122" t="s">
        <v>96</v>
      </c>
      <c r="B148" s="1123" t="s">
        <v>313</v>
      </c>
      <c r="C148" s="1149" t="s">
        <v>509</v>
      </c>
      <c r="D148" s="1109"/>
    </row>
    <row r="149" spans="1:4" ht="15">
      <c r="A149" s="1122" t="s">
        <v>96</v>
      </c>
      <c r="B149" s="1123" t="s">
        <v>313</v>
      </c>
      <c r="C149" s="1149" t="s">
        <v>510</v>
      </c>
      <c r="D149" s="1109"/>
    </row>
    <row r="150" spans="1:4" ht="15">
      <c r="A150" s="1122" t="s">
        <v>96</v>
      </c>
      <c r="B150" s="1123" t="s">
        <v>313</v>
      </c>
      <c r="C150" s="1149" t="s">
        <v>511</v>
      </c>
      <c r="D150" s="1109"/>
    </row>
    <row r="151" spans="1:4" ht="15">
      <c r="A151" s="1122" t="s">
        <v>96</v>
      </c>
      <c r="B151" s="1123" t="s">
        <v>313</v>
      </c>
      <c r="C151" s="1149" t="s">
        <v>512</v>
      </c>
      <c r="D151" s="1109"/>
    </row>
    <row r="152" spans="1:4" ht="15">
      <c r="A152" s="1122" t="s">
        <v>96</v>
      </c>
      <c r="B152" s="1123" t="s">
        <v>313</v>
      </c>
      <c r="C152" s="1149" t="s">
        <v>513</v>
      </c>
      <c r="D152" s="1109"/>
    </row>
    <row r="153" spans="1:4" ht="15">
      <c r="A153" s="1122" t="s">
        <v>96</v>
      </c>
      <c r="B153" s="1123" t="s">
        <v>313</v>
      </c>
      <c r="C153" s="1149" t="s">
        <v>514</v>
      </c>
      <c r="D153" s="1109"/>
    </row>
    <row r="154" spans="1:4" ht="15">
      <c r="A154" s="1122" t="s">
        <v>96</v>
      </c>
      <c r="B154" s="1123" t="s">
        <v>313</v>
      </c>
      <c r="C154" s="1149" t="s">
        <v>515</v>
      </c>
      <c r="D154" s="1109"/>
    </row>
    <row r="155" spans="1:4" ht="15">
      <c r="A155" s="1122" t="s">
        <v>96</v>
      </c>
      <c r="B155" s="1123" t="s">
        <v>313</v>
      </c>
      <c r="C155" s="1149" t="s">
        <v>516</v>
      </c>
      <c r="D155" s="1109"/>
    </row>
    <row r="156" spans="1:4" ht="15.75" thickBot="1">
      <c r="A156" s="1124" t="s">
        <v>96</v>
      </c>
      <c r="B156" s="1125" t="s">
        <v>313</v>
      </c>
      <c r="C156" s="1148" t="s">
        <v>517</v>
      </c>
      <c r="D156" s="1109"/>
    </row>
    <row r="157" spans="1:4" ht="15.75" thickTop="1">
      <c r="A157" s="1155" t="s">
        <v>522</v>
      </c>
      <c r="B157" s="1156" t="s">
        <v>205</v>
      </c>
      <c r="C157" s="1157">
        <v>440724</v>
      </c>
      <c r="D157" s="1109"/>
    </row>
    <row r="158" spans="1:4" ht="15">
      <c r="A158" s="1150" t="s">
        <v>522</v>
      </c>
      <c r="B158" s="1151" t="s">
        <v>205</v>
      </c>
      <c r="C158" s="1152">
        <v>440725</v>
      </c>
      <c r="D158" s="1109"/>
    </row>
    <row r="159" spans="1:4" ht="15">
      <c r="A159" s="1150" t="s">
        <v>522</v>
      </c>
      <c r="B159" s="1151" t="s">
        <v>205</v>
      </c>
      <c r="C159" s="1152">
        <v>440726</v>
      </c>
      <c r="D159" s="1109"/>
    </row>
    <row r="160" spans="1:4" ht="15">
      <c r="A160" s="1150" t="s">
        <v>522</v>
      </c>
      <c r="B160" s="1151" t="s">
        <v>205</v>
      </c>
      <c r="C160" s="1152">
        <v>440729</v>
      </c>
      <c r="D160" s="1109"/>
    </row>
    <row r="161" spans="1:4" ht="15">
      <c r="A161" s="1150" t="s">
        <v>522</v>
      </c>
      <c r="B161" s="1151" t="s">
        <v>205</v>
      </c>
      <c r="C161" s="1152">
        <v>440799</v>
      </c>
      <c r="D161" s="1110" t="s">
        <v>494</v>
      </c>
    </row>
    <row r="162" spans="1:4" ht="15">
      <c r="A162" s="1122" t="s">
        <v>522</v>
      </c>
      <c r="B162" s="1123" t="s">
        <v>224</v>
      </c>
      <c r="C162" s="1149" t="s">
        <v>505</v>
      </c>
      <c r="D162" s="1109"/>
    </row>
    <row r="163" spans="1:4" ht="15">
      <c r="A163" s="1122" t="s">
        <v>522</v>
      </c>
      <c r="B163" s="1123" t="s">
        <v>224</v>
      </c>
      <c r="C163" s="1149" t="s">
        <v>506</v>
      </c>
      <c r="D163" s="1109"/>
    </row>
    <row r="164" spans="1:4" ht="15">
      <c r="A164" s="1122" t="s">
        <v>522</v>
      </c>
      <c r="B164" s="1123" t="s">
        <v>224</v>
      </c>
      <c r="C164" s="1149" t="s">
        <v>507</v>
      </c>
      <c r="D164" s="1109"/>
    </row>
    <row r="165" spans="1:4" ht="15">
      <c r="A165" s="1122" t="s">
        <v>522</v>
      </c>
      <c r="B165" s="1123" t="s">
        <v>224</v>
      </c>
      <c r="C165" s="1149" t="s">
        <v>508</v>
      </c>
      <c r="D165" s="1109"/>
    </row>
    <row r="166" spans="1:4" ht="15">
      <c r="A166" s="1122" t="s">
        <v>522</v>
      </c>
      <c r="B166" s="1123" t="s">
        <v>224</v>
      </c>
      <c r="C166" s="1149" t="s">
        <v>509</v>
      </c>
      <c r="D166" s="1109"/>
    </row>
    <row r="167" spans="1:4" ht="15">
      <c r="A167" s="1122" t="s">
        <v>522</v>
      </c>
      <c r="B167" s="1123" t="s">
        <v>224</v>
      </c>
      <c r="C167" s="1149" t="s">
        <v>510</v>
      </c>
      <c r="D167" s="1109"/>
    </row>
    <row r="168" spans="1:4" ht="15">
      <c r="A168" s="1122" t="s">
        <v>522</v>
      </c>
      <c r="B168" s="1123" t="s">
        <v>224</v>
      </c>
      <c r="C168" s="1149" t="s">
        <v>511</v>
      </c>
      <c r="D168" s="1109"/>
    </row>
    <row r="169" spans="1:4" ht="15">
      <c r="A169" s="1122" t="s">
        <v>523</v>
      </c>
      <c r="B169" s="1123" t="s">
        <v>224</v>
      </c>
      <c r="C169" s="1149" t="s">
        <v>517</v>
      </c>
      <c r="D169" s="1110" t="s">
        <v>494</v>
      </c>
    </row>
    <row r="170" spans="1:4" ht="15">
      <c r="A170" s="1122" t="s">
        <v>523</v>
      </c>
      <c r="B170" s="1123" t="s">
        <v>313</v>
      </c>
      <c r="C170" s="1149" t="s">
        <v>505</v>
      </c>
      <c r="D170" s="1109"/>
    </row>
    <row r="171" spans="1:4" ht="15">
      <c r="A171" s="1122" t="s">
        <v>523</v>
      </c>
      <c r="B171" s="1123" t="s">
        <v>313</v>
      </c>
      <c r="C171" s="1149" t="s">
        <v>506</v>
      </c>
      <c r="D171" s="1109"/>
    </row>
    <row r="172" spans="1:4" ht="15">
      <c r="A172" s="1122" t="s">
        <v>523</v>
      </c>
      <c r="B172" s="1123" t="s">
        <v>313</v>
      </c>
      <c r="C172" s="1149" t="s">
        <v>507</v>
      </c>
      <c r="D172" s="1109"/>
    </row>
    <row r="173" spans="1:4" ht="15">
      <c r="A173" s="1122" t="s">
        <v>523</v>
      </c>
      <c r="B173" s="1123" t="s">
        <v>313</v>
      </c>
      <c r="C173" s="1149" t="s">
        <v>508</v>
      </c>
      <c r="D173" s="1109"/>
    </row>
    <row r="174" spans="1:4" ht="15">
      <c r="A174" s="1122" t="s">
        <v>523</v>
      </c>
      <c r="B174" s="1123" t="s">
        <v>313</v>
      </c>
      <c r="C174" s="1149" t="s">
        <v>509</v>
      </c>
      <c r="D174" s="1109"/>
    </row>
    <row r="175" spans="1:4" ht="15">
      <c r="A175" s="1122" t="s">
        <v>523</v>
      </c>
      <c r="B175" s="1123" t="s">
        <v>313</v>
      </c>
      <c r="C175" s="1149" t="s">
        <v>510</v>
      </c>
      <c r="D175" s="1109"/>
    </row>
    <row r="176" spans="1:4" ht="15">
      <c r="A176" s="1122" t="s">
        <v>523</v>
      </c>
      <c r="B176" s="1123" t="s">
        <v>313</v>
      </c>
      <c r="C176" s="1149" t="s">
        <v>511</v>
      </c>
      <c r="D176" s="1109"/>
    </row>
    <row r="177" spans="1:4" ht="15.75" thickBot="1">
      <c r="A177" s="1124" t="s">
        <v>523</v>
      </c>
      <c r="B177" s="1125" t="s">
        <v>313</v>
      </c>
      <c r="C177" s="1148" t="s">
        <v>517</v>
      </c>
      <c r="D177" s="1110" t="s">
        <v>494</v>
      </c>
    </row>
    <row r="178" spans="1:4" ht="15.75" thickTop="1">
      <c r="A178" s="1155">
        <v>6</v>
      </c>
      <c r="B178" s="1156" t="s">
        <v>205</v>
      </c>
      <c r="C178" s="1157">
        <v>4408</v>
      </c>
      <c r="D178" s="1110"/>
    </row>
    <row r="179" spans="1:4" ht="15">
      <c r="A179" s="1150">
        <v>6</v>
      </c>
      <c r="B179" s="1151" t="s">
        <v>205</v>
      </c>
      <c r="C179" s="1158">
        <v>4410</v>
      </c>
      <c r="D179" s="1110"/>
    </row>
    <row r="180" spans="1:4" ht="15">
      <c r="A180" s="1150">
        <v>6</v>
      </c>
      <c r="B180" s="1151" t="s">
        <v>205</v>
      </c>
      <c r="C180" s="1158">
        <v>4411</v>
      </c>
      <c r="D180" s="1110"/>
    </row>
    <row r="181" spans="1:4" ht="15">
      <c r="A181" s="1150">
        <v>6</v>
      </c>
      <c r="B181" s="1151" t="s">
        <v>205</v>
      </c>
      <c r="C181" s="1152">
        <v>4412</v>
      </c>
      <c r="D181" s="1110"/>
    </row>
    <row r="182" spans="1:4" ht="15">
      <c r="A182" s="1122">
        <v>6</v>
      </c>
      <c r="B182" s="1123" t="s">
        <v>224</v>
      </c>
      <c r="C182" s="1149" t="s">
        <v>524</v>
      </c>
      <c r="D182" s="1109"/>
    </row>
    <row r="183" spans="1:4" ht="15">
      <c r="A183" s="1122">
        <v>6</v>
      </c>
      <c r="B183" s="1123" t="s">
        <v>224</v>
      </c>
      <c r="C183" s="1119" t="s">
        <v>525</v>
      </c>
      <c r="D183" s="1110"/>
    </row>
    <row r="184" spans="1:4" ht="15">
      <c r="A184" s="1122">
        <v>6</v>
      </c>
      <c r="B184" s="1123" t="s">
        <v>224</v>
      </c>
      <c r="C184" s="1119" t="s">
        <v>526</v>
      </c>
      <c r="D184" s="1110"/>
    </row>
    <row r="185" spans="1:4" ht="15">
      <c r="A185" s="1122">
        <v>6</v>
      </c>
      <c r="B185" s="1123" t="s">
        <v>224</v>
      </c>
      <c r="C185" s="1119" t="s">
        <v>527</v>
      </c>
      <c r="D185" s="1110"/>
    </row>
    <row r="186" spans="1:4" ht="15">
      <c r="A186" s="1122">
        <v>6</v>
      </c>
      <c r="B186" s="1123" t="s">
        <v>224</v>
      </c>
      <c r="C186" s="1119" t="s">
        <v>528</v>
      </c>
      <c r="D186" s="1110"/>
    </row>
    <row r="187" spans="1:4" ht="15">
      <c r="A187" s="1122">
        <v>6</v>
      </c>
      <c r="B187" s="1123" t="s">
        <v>224</v>
      </c>
      <c r="C187" s="1119" t="s">
        <v>529</v>
      </c>
      <c r="D187" s="1110"/>
    </row>
    <row r="188" spans="1:4" ht="15">
      <c r="A188" s="1122">
        <v>6</v>
      </c>
      <c r="B188" s="1123" t="s">
        <v>224</v>
      </c>
      <c r="C188" s="1119" t="s">
        <v>530</v>
      </c>
      <c r="D188" s="1110"/>
    </row>
    <row r="189" spans="1:4" ht="15">
      <c r="A189" s="1122">
        <v>6</v>
      </c>
      <c r="B189" s="1123" t="s">
        <v>224</v>
      </c>
      <c r="C189" s="1119" t="s">
        <v>531</v>
      </c>
      <c r="D189" s="1110"/>
    </row>
    <row r="190" spans="1:4" ht="15">
      <c r="A190" s="1122">
        <v>6</v>
      </c>
      <c r="B190" s="1123" t="s">
        <v>224</v>
      </c>
      <c r="C190" s="1119" t="s">
        <v>532</v>
      </c>
      <c r="D190" s="1110"/>
    </row>
    <row r="191" spans="1:4" ht="15">
      <c r="A191" s="1122">
        <v>6</v>
      </c>
      <c r="B191" s="1123" t="s">
        <v>224</v>
      </c>
      <c r="C191" s="1119" t="s">
        <v>533</v>
      </c>
      <c r="D191" s="1110"/>
    </row>
    <row r="192" spans="1:4" ht="15">
      <c r="A192" s="1122">
        <v>6</v>
      </c>
      <c r="B192" s="1123" t="s">
        <v>224</v>
      </c>
      <c r="C192" s="1119" t="s">
        <v>534</v>
      </c>
      <c r="D192" s="1110"/>
    </row>
    <row r="193" spans="1:4" ht="15">
      <c r="A193" s="1122">
        <v>6</v>
      </c>
      <c r="B193" s="1123" t="s">
        <v>224</v>
      </c>
      <c r="C193" s="1119" t="s">
        <v>535</v>
      </c>
      <c r="D193" s="1110"/>
    </row>
    <row r="194" spans="1:4" ht="15">
      <c r="A194" s="1122">
        <v>6</v>
      </c>
      <c r="B194" s="1123" t="s">
        <v>224</v>
      </c>
      <c r="C194" s="1119" t="s">
        <v>536</v>
      </c>
      <c r="D194" s="1110"/>
    </row>
    <row r="195" spans="1:4" ht="15">
      <c r="A195" s="1122">
        <v>6</v>
      </c>
      <c r="B195" s="1123" t="s">
        <v>224</v>
      </c>
      <c r="C195" s="1119" t="s">
        <v>537</v>
      </c>
      <c r="D195" s="1110"/>
    </row>
    <row r="196" spans="1:4" ht="15">
      <c r="A196" s="1122">
        <v>6</v>
      </c>
      <c r="B196" s="1123" t="s">
        <v>224</v>
      </c>
      <c r="C196" s="1119" t="s">
        <v>538</v>
      </c>
      <c r="D196" s="1110"/>
    </row>
    <row r="197" spans="1:4" ht="15">
      <c r="A197" s="1122">
        <v>6</v>
      </c>
      <c r="B197" s="1123" t="s">
        <v>224</v>
      </c>
      <c r="C197" s="1119" t="s">
        <v>539</v>
      </c>
      <c r="D197" s="1110"/>
    </row>
    <row r="198" spans="1:4" ht="15">
      <c r="A198" s="1122">
        <v>6</v>
      </c>
      <c r="B198" s="1123" t="s">
        <v>224</v>
      </c>
      <c r="C198" s="1119" t="s">
        <v>540</v>
      </c>
      <c r="D198" s="1110"/>
    </row>
    <row r="199" spans="1:4" ht="15">
      <c r="A199" s="1122">
        <v>6</v>
      </c>
      <c r="B199" s="1123" t="s">
        <v>224</v>
      </c>
      <c r="C199" s="1119" t="s">
        <v>541</v>
      </c>
      <c r="D199" s="1110"/>
    </row>
    <row r="200" spans="1:4" ht="15">
      <c r="A200" s="1122">
        <v>6</v>
      </c>
      <c r="B200" s="1123" t="s">
        <v>313</v>
      </c>
      <c r="C200" s="1119" t="s">
        <v>524</v>
      </c>
      <c r="D200" s="1110"/>
    </row>
    <row r="201" spans="1:4" ht="15">
      <c r="A201" s="1122">
        <v>6</v>
      </c>
      <c r="B201" s="1123" t="s">
        <v>313</v>
      </c>
      <c r="C201" s="1119" t="s">
        <v>525</v>
      </c>
      <c r="D201" s="1110"/>
    </row>
    <row r="202" spans="1:4" ht="15">
      <c r="A202" s="1122">
        <v>6</v>
      </c>
      <c r="B202" s="1123" t="s">
        <v>313</v>
      </c>
      <c r="C202" s="1119" t="s">
        <v>526</v>
      </c>
      <c r="D202" s="1110"/>
    </row>
    <row r="203" spans="1:4" ht="15">
      <c r="A203" s="1122">
        <v>6</v>
      </c>
      <c r="B203" s="1123" t="s">
        <v>313</v>
      </c>
      <c r="C203" s="1119" t="s">
        <v>527</v>
      </c>
      <c r="D203" s="1110"/>
    </row>
    <row r="204" spans="1:4" ht="15">
      <c r="A204" s="1122">
        <v>6</v>
      </c>
      <c r="B204" s="1123" t="s">
        <v>313</v>
      </c>
      <c r="C204" s="1119" t="s">
        <v>528</v>
      </c>
      <c r="D204" s="1110"/>
    </row>
    <row r="205" spans="1:4" ht="15">
      <c r="A205" s="1122">
        <v>6</v>
      </c>
      <c r="B205" s="1123" t="s">
        <v>313</v>
      </c>
      <c r="C205" s="1119" t="s">
        <v>529</v>
      </c>
      <c r="D205" s="1110"/>
    </row>
    <row r="206" spans="1:4" ht="15">
      <c r="A206" s="1122">
        <v>6</v>
      </c>
      <c r="B206" s="1123" t="s">
        <v>313</v>
      </c>
      <c r="C206" s="1119" t="s">
        <v>530</v>
      </c>
      <c r="D206" s="1110"/>
    </row>
    <row r="207" spans="1:4" ht="15">
      <c r="A207" s="1122">
        <v>6</v>
      </c>
      <c r="B207" s="1123" t="s">
        <v>313</v>
      </c>
      <c r="C207" s="1119" t="s">
        <v>531</v>
      </c>
      <c r="D207" s="1110"/>
    </row>
    <row r="208" spans="1:4" ht="15">
      <c r="A208" s="1122">
        <v>6</v>
      </c>
      <c r="B208" s="1123" t="s">
        <v>313</v>
      </c>
      <c r="C208" s="1119" t="s">
        <v>532</v>
      </c>
      <c r="D208" s="1110"/>
    </row>
    <row r="209" spans="1:4" ht="15">
      <c r="A209" s="1122">
        <v>6</v>
      </c>
      <c r="B209" s="1123" t="s">
        <v>313</v>
      </c>
      <c r="C209" s="1119" t="s">
        <v>533</v>
      </c>
      <c r="D209" s="1110"/>
    </row>
    <row r="210" spans="1:4" ht="15">
      <c r="A210" s="1122">
        <v>6</v>
      </c>
      <c r="B210" s="1123" t="s">
        <v>313</v>
      </c>
      <c r="C210" s="1119" t="s">
        <v>534</v>
      </c>
      <c r="D210" s="1110"/>
    </row>
    <row r="211" spans="1:4" ht="15">
      <c r="A211" s="1122">
        <v>6</v>
      </c>
      <c r="B211" s="1123" t="s">
        <v>313</v>
      </c>
      <c r="C211" s="1119" t="s">
        <v>535</v>
      </c>
      <c r="D211" s="1110"/>
    </row>
    <row r="212" spans="1:4" ht="15">
      <c r="A212" s="1122">
        <v>6</v>
      </c>
      <c r="B212" s="1123" t="s">
        <v>313</v>
      </c>
      <c r="C212" s="1119" t="s">
        <v>536</v>
      </c>
      <c r="D212" s="1110"/>
    </row>
    <row r="213" spans="1:4" ht="15">
      <c r="A213" s="1122">
        <v>6</v>
      </c>
      <c r="B213" s="1123" t="s">
        <v>313</v>
      </c>
      <c r="C213" s="1119" t="s">
        <v>537</v>
      </c>
      <c r="D213" s="1110"/>
    </row>
    <row r="214" spans="1:4" ht="15">
      <c r="A214" s="1122">
        <v>6</v>
      </c>
      <c r="B214" s="1123" t="s">
        <v>313</v>
      </c>
      <c r="C214" s="1119" t="s">
        <v>538</v>
      </c>
      <c r="D214" s="1110"/>
    </row>
    <row r="215" spans="1:4" ht="15">
      <c r="A215" s="1122">
        <v>6</v>
      </c>
      <c r="B215" s="1123" t="s">
        <v>313</v>
      </c>
      <c r="C215" s="1119" t="s">
        <v>539</v>
      </c>
      <c r="D215" s="1110"/>
    </row>
    <row r="216" spans="1:4" ht="15">
      <c r="A216" s="1122">
        <v>6</v>
      </c>
      <c r="B216" s="1123" t="s">
        <v>313</v>
      </c>
      <c r="C216" s="1119" t="s">
        <v>540</v>
      </c>
      <c r="D216" s="1110"/>
    </row>
    <row r="217" spans="1:4" ht="15.75" thickBot="1">
      <c r="A217" s="1124">
        <v>6</v>
      </c>
      <c r="B217" s="1125" t="s">
        <v>313</v>
      </c>
      <c r="C217" s="1126" t="s">
        <v>541</v>
      </c>
      <c r="D217" s="1110"/>
    </row>
    <row r="218" spans="1:4" ht="15.75" thickTop="1">
      <c r="A218" s="1155" t="s">
        <v>542</v>
      </c>
      <c r="B218" s="1156" t="s">
        <v>205</v>
      </c>
      <c r="C218" s="1157">
        <v>440810</v>
      </c>
      <c r="D218" s="1110"/>
    </row>
    <row r="219" spans="1:4" ht="15">
      <c r="A219" s="1150" t="s">
        <v>542</v>
      </c>
      <c r="B219" s="1151" t="s">
        <v>205</v>
      </c>
      <c r="C219" s="1158">
        <v>440831</v>
      </c>
      <c r="D219" s="1110"/>
    </row>
    <row r="220" spans="1:4" ht="15">
      <c r="A220" s="1150" t="s">
        <v>542</v>
      </c>
      <c r="B220" s="1151" t="s">
        <v>205</v>
      </c>
      <c r="C220" s="1158">
        <v>440839</v>
      </c>
      <c r="D220" s="1110"/>
    </row>
    <row r="221" spans="1:4" ht="15">
      <c r="A221" s="1150" t="s">
        <v>542</v>
      </c>
      <c r="B221" s="1151" t="s">
        <v>205</v>
      </c>
      <c r="C221" s="1152">
        <v>440890</v>
      </c>
      <c r="D221" s="1110"/>
    </row>
    <row r="222" spans="1:4" ht="15">
      <c r="A222" s="1122">
        <v>6.1</v>
      </c>
      <c r="B222" s="1123" t="s">
        <v>224</v>
      </c>
      <c r="C222" s="1149" t="s">
        <v>524</v>
      </c>
      <c r="D222" s="1109"/>
    </row>
    <row r="223" spans="1:4" ht="15">
      <c r="A223" s="1122">
        <v>6.1</v>
      </c>
      <c r="B223" s="1123" t="s">
        <v>224</v>
      </c>
      <c r="C223" s="1119" t="s">
        <v>525</v>
      </c>
      <c r="D223" s="1110"/>
    </row>
    <row r="224" spans="1:4" ht="15">
      <c r="A224" s="1122">
        <v>6.1</v>
      </c>
      <c r="B224" s="1123" t="s">
        <v>224</v>
      </c>
      <c r="C224" s="1119" t="s">
        <v>526</v>
      </c>
      <c r="D224" s="1110"/>
    </row>
    <row r="225" spans="1:4" ht="15">
      <c r="A225" s="1122">
        <v>6.1</v>
      </c>
      <c r="B225" s="1123" t="s">
        <v>224</v>
      </c>
      <c r="C225" s="1119" t="s">
        <v>527</v>
      </c>
      <c r="D225" s="1110"/>
    </row>
    <row r="226" spans="1:4" ht="15">
      <c r="A226" s="1122">
        <v>6.1</v>
      </c>
      <c r="B226" s="1123" t="s">
        <v>224</v>
      </c>
      <c r="C226" s="1119" t="s">
        <v>524</v>
      </c>
      <c r="D226" s="1110"/>
    </row>
    <row r="227" spans="1:4" ht="15">
      <c r="A227" s="1122">
        <v>6.1</v>
      </c>
      <c r="B227" s="1123" t="s">
        <v>224</v>
      </c>
      <c r="C227" s="1119" t="s">
        <v>525</v>
      </c>
      <c r="D227" s="1110"/>
    </row>
    <row r="228" spans="1:4" ht="15">
      <c r="A228" s="1122">
        <v>6.1</v>
      </c>
      <c r="B228" s="1123" t="s">
        <v>224</v>
      </c>
      <c r="C228" s="1119" t="s">
        <v>526</v>
      </c>
      <c r="D228" s="1110"/>
    </row>
    <row r="229" spans="1:4" ht="15.75" thickBot="1">
      <c r="A229" s="1124">
        <v>6.1</v>
      </c>
      <c r="B229" s="1125" t="s">
        <v>224</v>
      </c>
      <c r="C229" s="1126" t="s">
        <v>527</v>
      </c>
      <c r="D229" s="1110"/>
    </row>
    <row r="230" spans="1:4" ht="15.75" thickTop="1">
      <c r="A230" s="1155" t="s">
        <v>543</v>
      </c>
      <c r="B230" s="1156" t="s">
        <v>205</v>
      </c>
      <c r="C230" s="1157">
        <v>440810</v>
      </c>
      <c r="D230" s="1110"/>
    </row>
    <row r="231" spans="1:4" ht="15">
      <c r="A231" s="1122" t="s">
        <v>543</v>
      </c>
      <c r="B231" s="1123" t="s">
        <v>224</v>
      </c>
      <c r="C231" s="1149" t="s">
        <v>524</v>
      </c>
      <c r="D231" s="1109"/>
    </row>
    <row r="232" spans="1:4" ht="15.75" thickBot="1">
      <c r="A232" s="1124" t="s">
        <v>34</v>
      </c>
      <c r="B232" s="1125" t="s">
        <v>313</v>
      </c>
      <c r="C232" s="1148" t="s">
        <v>524</v>
      </c>
      <c r="D232" s="1109"/>
    </row>
    <row r="233" spans="1:4" ht="15.75" thickTop="1">
      <c r="A233" s="1159" t="s">
        <v>544</v>
      </c>
      <c r="B233" s="1156" t="s">
        <v>205</v>
      </c>
      <c r="C233" s="1160">
        <v>440831</v>
      </c>
      <c r="D233" s="1109"/>
    </row>
    <row r="234" spans="1:4" ht="15">
      <c r="A234" s="1161" t="s">
        <v>544</v>
      </c>
      <c r="B234" s="1151" t="s">
        <v>205</v>
      </c>
      <c r="C234" s="1158">
        <v>440839</v>
      </c>
      <c r="D234" s="1109"/>
    </row>
    <row r="235" spans="1:4" ht="15">
      <c r="A235" s="1150" t="s">
        <v>544</v>
      </c>
      <c r="B235" s="1151" t="s">
        <v>205</v>
      </c>
      <c r="C235" s="1152">
        <v>440890</v>
      </c>
      <c r="D235" s="1110"/>
    </row>
    <row r="236" spans="1:4" ht="15">
      <c r="A236" s="1122" t="s">
        <v>544</v>
      </c>
      <c r="B236" s="1123" t="s">
        <v>224</v>
      </c>
      <c r="C236" s="1149" t="s">
        <v>525</v>
      </c>
      <c r="D236" s="1109"/>
    </row>
    <row r="237" spans="1:4" ht="15">
      <c r="A237" s="1122" t="s">
        <v>98</v>
      </c>
      <c r="B237" s="1123" t="s">
        <v>224</v>
      </c>
      <c r="C237" s="1149" t="s">
        <v>526</v>
      </c>
      <c r="D237" s="1109"/>
    </row>
    <row r="238" spans="1:4" ht="15">
      <c r="A238" s="1122" t="s">
        <v>98</v>
      </c>
      <c r="B238" s="1123" t="s">
        <v>224</v>
      </c>
      <c r="C238" s="1149" t="s">
        <v>527</v>
      </c>
      <c r="D238" s="1109"/>
    </row>
    <row r="239" spans="1:4" ht="15">
      <c r="A239" s="1122" t="s">
        <v>98</v>
      </c>
      <c r="B239" s="1123" t="s">
        <v>313</v>
      </c>
      <c r="C239" s="1149" t="s">
        <v>525</v>
      </c>
      <c r="D239" s="1109"/>
    </row>
    <row r="240" spans="1:4" ht="15">
      <c r="A240" s="1122" t="s">
        <v>98</v>
      </c>
      <c r="B240" s="1123" t="s">
        <v>313</v>
      </c>
      <c r="C240" s="1149" t="s">
        <v>526</v>
      </c>
      <c r="D240" s="1109"/>
    </row>
    <row r="241" spans="1:4" ht="15.75" thickBot="1">
      <c r="A241" s="1124" t="s">
        <v>98</v>
      </c>
      <c r="B241" s="1125" t="s">
        <v>313</v>
      </c>
      <c r="C241" s="1148" t="s">
        <v>527</v>
      </c>
      <c r="D241" s="1109"/>
    </row>
    <row r="242" spans="1:4" ht="15.75" thickTop="1">
      <c r="A242" s="1159" t="s">
        <v>545</v>
      </c>
      <c r="B242" s="1156" t="s">
        <v>205</v>
      </c>
      <c r="C242" s="1160">
        <v>440831</v>
      </c>
      <c r="D242" s="1109"/>
    </row>
    <row r="243" spans="1:4" ht="15">
      <c r="A243" s="1161" t="s">
        <v>545</v>
      </c>
      <c r="B243" s="1151" t="s">
        <v>205</v>
      </c>
      <c r="C243" s="1158">
        <v>440839</v>
      </c>
      <c r="D243" s="1109"/>
    </row>
    <row r="244" spans="1:4" ht="15">
      <c r="A244" s="1161" t="s">
        <v>545</v>
      </c>
      <c r="B244" s="1151" t="s">
        <v>205</v>
      </c>
      <c r="C244" s="1152">
        <v>440890</v>
      </c>
      <c r="D244" s="1110" t="s">
        <v>494</v>
      </c>
    </row>
    <row r="245" spans="1:4" ht="15">
      <c r="A245" s="1122" t="s">
        <v>545</v>
      </c>
      <c r="B245" s="1123" t="s">
        <v>224</v>
      </c>
      <c r="C245" s="1149" t="s">
        <v>525</v>
      </c>
      <c r="D245" s="1109"/>
    </row>
    <row r="246" spans="1:4" ht="15">
      <c r="A246" s="1122" t="s">
        <v>546</v>
      </c>
      <c r="B246" s="1123" t="s">
        <v>224</v>
      </c>
      <c r="C246" s="1149" t="s">
        <v>526</v>
      </c>
      <c r="D246" s="1109"/>
    </row>
    <row r="247" spans="1:4" ht="15">
      <c r="A247" s="1122" t="s">
        <v>546</v>
      </c>
      <c r="B247" s="1123" t="s">
        <v>224</v>
      </c>
      <c r="C247" s="1149" t="s">
        <v>527</v>
      </c>
      <c r="D247" s="1110" t="s">
        <v>494</v>
      </c>
    </row>
    <row r="248" spans="1:4" ht="15">
      <c r="A248" s="1122" t="s">
        <v>546</v>
      </c>
      <c r="B248" s="1123" t="s">
        <v>313</v>
      </c>
      <c r="C248" s="1149" t="s">
        <v>525</v>
      </c>
      <c r="D248" s="1109"/>
    </row>
    <row r="249" spans="1:4" ht="15">
      <c r="A249" s="1122" t="s">
        <v>546</v>
      </c>
      <c r="B249" s="1123" t="s">
        <v>313</v>
      </c>
      <c r="C249" s="1149" t="s">
        <v>526</v>
      </c>
      <c r="D249" s="1109"/>
    </row>
    <row r="250" spans="1:4" ht="15.75" thickBot="1">
      <c r="A250" s="1124" t="s">
        <v>546</v>
      </c>
      <c r="B250" s="1125" t="s">
        <v>313</v>
      </c>
      <c r="C250" s="1148" t="s">
        <v>527</v>
      </c>
      <c r="D250" s="1110" t="s">
        <v>494</v>
      </c>
    </row>
    <row r="251" spans="1:4" ht="15.75" thickTop="1">
      <c r="A251" s="1155">
        <v>6.2</v>
      </c>
      <c r="B251" s="1156" t="s">
        <v>205</v>
      </c>
      <c r="C251" s="1157">
        <v>441219</v>
      </c>
      <c r="D251" s="1110"/>
    </row>
    <row r="252" spans="1:4" ht="15">
      <c r="A252" s="1150">
        <v>6.2</v>
      </c>
      <c r="B252" s="1151" t="s">
        <v>205</v>
      </c>
      <c r="C252" s="1129">
        <v>441213</v>
      </c>
      <c r="D252" s="1110"/>
    </row>
    <row r="253" spans="1:4" ht="15">
      <c r="A253" s="1150">
        <v>6.2</v>
      </c>
      <c r="B253" s="1151" t="s">
        <v>205</v>
      </c>
      <c r="C253" s="1129">
        <v>441214</v>
      </c>
      <c r="D253" s="1110"/>
    </row>
    <row r="254" spans="1:4" ht="15">
      <c r="A254" s="1150">
        <v>6.2</v>
      </c>
      <c r="B254" s="1151" t="s">
        <v>205</v>
      </c>
      <c r="C254" s="1129">
        <v>441222</v>
      </c>
      <c r="D254" s="1110"/>
    </row>
    <row r="255" spans="1:4" ht="15">
      <c r="A255" s="1150">
        <v>6.2</v>
      </c>
      <c r="B255" s="1151" t="s">
        <v>205</v>
      </c>
      <c r="C255" s="1129">
        <v>441223</v>
      </c>
      <c r="D255" s="1110"/>
    </row>
    <row r="256" spans="1:4" ht="15">
      <c r="A256" s="1150">
        <v>6.2</v>
      </c>
      <c r="B256" s="1151" t="s">
        <v>205</v>
      </c>
      <c r="C256" s="1129">
        <v>441229</v>
      </c>
      <c r="D256" s="1110"/>
    </row>
    <row r="257" spans="1:4" ht="15">
      <c r="A257" s="1150">
        <v>6.2</v>
      </c>
      <c r="B257" s="1151" t="s">
        <v>205</v>
      </c>
      <c r="C257" s="1129">
        <v>441292</v>
      </c>
      <c r="D257" s="1110"/>
    </row>
    <row r="258" spans="1:4" ht="15">
      <c r="A258" s="1150">
        <v>6.2</v>
      </c>
      <c r="B258" s="1151" t="s">
        <v>205</v>
      </c>
      <c r="C258" s="1129">
        <v>441293</v>
      </c>
      <c r="D258" s="1110"/>
    </row>
    <row r="259" spans="1:4" ht="15">
      <c r="A259" s="1150">
        <v>6.2</v>
      </c>
      <c r="B259" s="1151" t="s">
        <v>205</v>
      </c>
      <c r="C259" s="1129">
        <v>441299</v>
      </c>
      <c r="D259" s="1110"/>
    </row>
    <row r="260" spans="1:4" ht="15">
      <c r="A260" s="1120">
        <v>6.2</v>
      </c>
      <c r="B260" s="1121" t="s">
        <v>224</v>
      </c>
      <c r="C260" s="1144" t="s">
        <v>537</v>
      </c>
      <c r="D260" s="1110"/>
    </row>
    <row r="261" spans="1:4" ht="15">
      <c r="A261" s="1122">
        <v>6.2</v>
      </c>
      <c r="B261" s="1123" t="s">
        <v>224</v>
      </c>
      <c r="C261" s="1149" t="s">
        <v>538</v>
      </c>
      <c r="D261" s="1110"/>
    </row>
    <row r="262" spans="1:4" ht="15">
      <c r="A262" s="1122">
        <v>6.2</v>
      </c>
      <c r="B262" s="1123" t="s">
        <v>224</v>
      </c>
      <c r="C262" s="1149" t="s">
        <v>539</v>
      </c>
      <c r="D262" s="1110"/>
    </row>
    <row r="263" spans="1:4" ht="15">
      <c r="A263" s="1122">
        <v>6.2</v>
      </c>
      <c r="B263" s="1123" t="s">
        <v>224</v>
      </c>
      <c r="C263" s="1149" t="s">
        <v>540</v>
      </c>
      <c r="D263" s="1110"/>
    </row>
    <row r="264" spans="1:4" ht="15">
      <c r="A264" s="1122">
        <v>6.2</v>
      </c>
      <c r="B264" s="1123" t="s">
        <v>224</v>
      </c>
      <c r="C264" s="1149" t="s">
        <v>541</v>
      </c>
      <c r="D264" s="1110"/>
    </row>
    <row r="265" spans="1:4" ht="15">
      <c r="A265" s="1150">
        <v>6.2</v>
      </c>
      <c r="B265" s="1151" t="s">
        <v>224</v>
      </c>
      <c r="C265" s="1152" t="s">
        <v>537</v>
      </c>
      <c r="D265" s="1110"/>
    </row>
    <row r="266" spans="1:4" ht="15">
      <c r="A266" s="1150">
        <v>6.2</v>
      </c>
      <c r="B266" s="1151" t="s">
        <v>224</v>
      </c>
      <c r="C266" s="1152" t="s">
        <v>538</v>
      </c>
      <c r="D266" s="1110"/>
    </row>
    <row r="267" spans="1:4" ht="15">
      <c r="A267" s="1150">
        <v>6.2</v>
      </c>
      <c r="B267" s="1151" t="s">
        <v>224</v>
      </c>
      <c r="C267" s="1152" t="s">
        <v>539</v>
      </c>
      <c r="D267" s="1110"/>
    </row>
    <row r="268" spans="1:4" ht="15">
      <c r="A268" s="1150">
        <v>6.2</v>
      </c>
      <c r="B268" s="1151" t="s">
        <v>224</v>
      </c>
      <c r="C268" s="1152" t="s">
        <v>540</v>
      </c>
      <c r="D268" s="1110"/>
    </row>
    <row r="269" spans="1:4" ht="15.75" thickBot="1">
      <c r="A269" s="1153">
        <v>6.2</v>
      </c>
      <c r="B269" s="1154" t="s">
        <v>224</v>
      </c>
      <c r="C269" s="1162" t="s">
        <v>541</v>
      </c>
      <c r="D269" s="1110"/>
    </row>
    <row r="270" spans="1:4" ht="15.75" thickTop="1">
      <c r="A270" s="1155" t="s">
        <v>547</v>
      </c>
      <c r="B270" s="1156" t="s">
        <v>205</v>
      </c>
      <c r="C270" s="1157">
        <v>441219</v>
      </c>
      <c r="D270" s="1110"/>
    </row>
    <row r="271" spans="1:4" ht="15">
      <c r="A271" s="1122" t="s">
        <v>547</v>
      </c>
      <c r="B271" s="1123" t="s">
        <v>224</v>
      </c>
      <c r="C271" s="1149" t="s">
        <v>539</v>
      </c>
      <c r="D271" s="1109"/>
    </row>
    <row r="272" spans="1:4" ht="15">
      <c r="A272" s="1150" t="s">
        <v>35</v>
      </c>
      <c r="B272" s="1151" t="s">
        <v>224</v>
      </c>
      <c r="C272" s="1152">
        <v>441294</v>
      </c>
      <c r="D272" s="1110" t="s">
        <v>494</v>
      </c>
    </row>
    <row r="273" spans="1:4" ht="15">
      <c r="A273" s="1150" t="s">
        <v>35</v>
      </c>
      <c r="B273" s="1151" t="s">
        <v>224</v>
      </c>
      <c r="C273" s="1152">
        <v>441299</v>
      </c>
      <c r="D273" s="1110" t="s">
        <v>494</v>
      </c>
    </row>
    <row r="274" spans="1:4" ht="15">
      <c r="A274" s="1127" t="s">
        <v>35</v>
      </c>
      <c r="B274" s="1136" t="s">
        <v>313</v>
      </c>
      <c r="C274" s="1129" t="s">
        <v>539</v>
      </c>
      <c r="D274" s="1109"/>
    </row>
    <row r="275" spans="1:4" ht="15">
      <c r="A275" s="1127" t="s">
        <v>35</v>
      </c>
      <c r="B275" s="1136" t="s">
        <v>224</v>
      </c>
      <c r="C275" s="1129">
        <v>441294</v>
      </c>
      <c r="D275" s="1110" t="s">
        <v>494</v>
      </c>
    </row>
    <row r="276" spans="1:4" ht="15.75" thickBot="1">
      <c r="A276" s="1130" t="s">
        <v>35</v>
      </c>
      <c r="B276" s="1137" t="s">
        <v>224</v>
      </c>
      <c r="C276" s="1132">
        <v>441299</v>
      </c>
      <c r="D276" s="1110" t="s">
        <v>494</v>
      </c>
    </row>
    <row r="277" spans="1:4" ht="15.75" thickTop="1">
      <c r="A277" s="1133" t="s">
        <v>548</v>
      </c>
      <c r="B277" s="1134" t="s">
        <v>205</v>
      </c>
      <c r="C277" s="1135">
        <v>441213</v>
      </c>
      <c r="D277" s="1110"/>
    </row>
    <row r="278" spans="1:4" ht="15">
      <c r="A278" s="1127" t="s">
        <v>548</v>
      </c>
      <c r="B278" s="1136" t="s">
        <v>205</v>
      </c>
      <c r="C278" s="1129">
        <v>441214</v>
      </c>
      <c r="D278" s="1110"/>
    </row>
    <row r="279" spans="1:4" ht="15">
      <c r="A279" s="1127" t="s">
        <v>548</v>
      </c>
      <c r="B279" s="1136" t="s">
        <v>205</v>
      </c>
      <c r="C279" s="1129">
        <v>441222</v>
      </c>
      <c r="D279" s="1110"/>
    </row>
    <row r="280" spans="1:4" ht="15">
      <c r="A280" s="1127" t="s">
        <v>548</v>
      </c>
      <c r="B280" s="1136" t="s">
        <v>205</v>
      </c>
      <c r="C280" s="1129">
        <v>441223</v>
      </c>
      <c r="D280" s="1110"/>
    </row>
    <row r="281" spans="1:4" ht="15">
      <c r="A281" s="1127" t="s">
        <v>548</v>
      </c>
      <c r="B281" s="1136" t="s">
        <v>205</v>
      </c>
      <c r="C281" s="1129">
        <v>441229</v>
      </c>
      <c r="D281" s="1110"/>
    </row>
    <row r="282" spans="1:4" ht="15">
      <c r="A282" s="1127" t="s">
        <v>548</v>
      </c>
      <c r="B282" s="1136" t="s">
        <v>205</v>
      </c>
      <c r="C282" s="1129">
        <v>441292</v>
      </c>
      <c r="D282" s="1110"/>
    </row>
    <row r="283" spans="1:4" ht="15">
      <c r="A283" s="1127" t="s">
        <v>548</v>
      </c>
      <c r="B283" s="1136" t="s">
        <v>205</v>
      </c>
      <c r="C283" s="1129">
        <v>441293</v>
      </c>
      <c r="D283" s="1110"/>
    </row>
    <row r="284" spans="1:4" ht="15">
      <c r="A284" s="1127" t="s">
        <v>548</v>
      </c>
      <c r="B284" s="1136" t="s">
        <v>205</v>
      </c>
      <c r="C284" s="1129">
        <v>441299</v>
      </c>
      <c r="D284" s="1110"/>
    </row>
    <row r="285" spans="1:4" ht="15">
      <c r="A285" s="1120" t="s">
        <v>99</v>
      </c>
      <c r="B285" s="1121" t="s">
        <v>224</v>
      </c>
      <c r="C285" s="1144" t="s">
        <v>537</v>
      </c>
      <c r="D285" s="1109"/>
    </row>
    <row r="286" spans="1:4" ht="15">
      <c r="A286" s="1122" t="s">
        <v>99</v>
      </c>
      <c r="B286" s="1123" t="s">
        <v>224</v>
      </c>
      <c r="C286" s="1149" t="s">
        <v>538</v>
      </c>
      <c r="D286" s="1109"/>
    </row>
    <row r="287" spans="1:4" ht="15">
      <c r="A287" s="1122" t="s">
        <v>99</v>
      </c>
      <c r="B287" s="1123" t="s">
        <v>224</v>
      </c>
      <c r="C287" s="1149" t="s">
        <v>540</v>
      </c>
      <c r="D287" s="1109"/>
    </row>
    <row r="288" spans="1:4" ht="15">
      <c r="A288" s="1122" t="s">
        <v>99</v>
      </c>
      <c r="B288" s="1123" t="s">
        <v>224</v>
      </c>
      <c r="C288" s="1149" t="s">
        <v>541</v>
      </c>
      <c r="D288" s="1109"/>
    </row>
    <row r="289" spans="1:4" ht="15">
      <c r="A289" s="1122" t="s">
        <v>99</v>
      </c>
      <c r="B289" s="1123" t="s">
        <v>313</v>
      </c>
      <c r="C289" s="1149" t="s">
        <v>537</v>
      </c>
      <c r="D289" s="1109"/>
    </row>
    <row r="290" spans="1:4" ht="15">
      <c r="A290" s="1122" t="s">
        <v>99</v>
      </c>
      <c r="B290" s="1123" t="s">
        <v>313</v>
      </c>
      <c r="C290" s="1149" t="s">
        <v>538</v>
      </c>
      <c r="D290" s="1109"/>
    </row>
    <row r="291" spans="1:4" ht="15">
      <c r="A291" s="1122" t="s">
        <v>99</v>
      </c>
      <c r="B291" s="1123" t="s">
        <v>313</v>
      </c>
      <c r="C291" s="1149" t="s">
        <v>540</v>
      </c>
      <c r="D291" s="1109"/>
    </row>
    <row r="292" spans="1:4" ht="15.75" thickBot="1">
      <c r="A292" s="1124" t="s">
        <v>99</v>
      </c>
      <c r="B292" s="1125" t="s">
        <v>313</v>
      </c>
      <c r="C292" s="1148" t="s">
        <v>541</v>
      </c>
      <c r="D292" s="1109"/>
    </row>
    <row r="293" spans="1:4" ht="15.75" thickTop="1">
      <c r="A293" s="1155" t="s">
        <v>549</v>
      </c>
      <c r="B293" s="1156" t="s">
        <v>205</v>
      </c>
      <c r="C293" s="1157">
        <v>441213</v>
      </c>
      <c r="D293" s="1109"/>
    </row>
    <row r="294" spans="1:4" ht="15">
      <c r="A294" s="1150" t="s">
        <v>549</v>
      </c>
      <c r="B294" s="1151" t="s">
        <v>205</v>
      </c>
      <c r="C294" s="1152">
        <v>441214</v>
      </c>
      <c r="D294" s="1109" t="s">
        <v>494</v>
      </c>
    </row>
    <row r="295" spans="1:4" ht="15">
      <c r="A295" s="1150" t="s">
        <v>549</v>
      </c>
      <c r="B295" s="1151" t="s">
        <v>205</v>
      </c>
      <c r="C295" s="1152">
        <v>441222</v>
      </c>
      <c r="D295" s="1109"/>
    </row>
    <row r="296" spans="1:4" ht="15">
      <c r="A296" s="1150" t="s">
        <v>549</v>
      </c>
      <c r="B296" s="1151" t="s">
        <v>205</v>
      </c>
      <c r="C296" s="1152">
        <v>441223</v>
      </c>
      <c r="D296" s="1109" t="s">
        <v>494</v>
      </c>
    </row>
    <row r="297" spans="1:4" ht="15">
      <c r="A297" s="1150" t="s">
        <v>549</v>
      </c>
      <c r="B297" s="1151" t="s">
        <v>205</v>
      </c>
      <c r="C297" s="1152">
        <v>441229</v>
      </c>
      <c r="D297" s="1109" t="s">
        <v>494</v>
      </c>
    </row>
    <row r="298" spans="1:4" ht="15">
      <c r="A298" s="1150" t="s">
        <v>549</v>
      </c>
      <c r="B298" s="1151" t="s">
        <v>205</v>
      </c>
      <c r="C298" s="1152">
        <v>441292</v>
      </c>
      <c r="D298" s="1109"/>
    </row>
    <row r="299" spans="1:4" ht="15">
      <c r="A299" s="1150" t="s">
        <v>549</v>
      </c>
      <c r="B299" s="1151" t="s">
        <v>205</v>
      </c>
      <c r="C299" s="1152">
        <v>441293</v>
      </c>
      <c r="D299" s="1109" t="s">
        <v>494</v>
      </c>
    </row>
    <row r="300" spans="1:4" ht="15">
      <c r="A300" s="1150" t="s">
        <v>549</v>
      </c>
      <c r="B300" s="1151" t="s">
        <v>205</v>
      </c>
      <c r="C300" s="1129">
        <v>441299</v>
      </c>
      <c r="D300" s="1109" t="s">
        <v>494</v>
      </c>
    </row>
    <row r="301" spans="1:4" ht="15">
      <c r="A301" s="1120" t="s">
        <v>549</v>
      </c>
      <c r="B301" s="1121" t="s">
        <v>224</v>
      </c>
      <c r="C301" s="1144" t="s">
        <v>537</v>
      </c>
      <c r="D301" s="1109"/>
    </row>
    <row r="302" spans="1:4" ht="15">
      <c r="A302" s="1122" t="s">
        <v>549</v>
      </c>
      <c r="B302" s="1123" t="s">
        <v>224</v>
      </c>
      <c r="C302" s="1149" t="s">
        <v>538</v>
      </c>
      <c r="D302" s="1109" t="s">
        <v>494</v>
      </c>
    </row>
    <row r="303" spans="1:4" ht="15">
      <c r="A303" s="1122" t="s">
        <v>549</v>
      </c>
      <c r="B303" s="1123" t="s">
        <v>224</v>
      </c>
      <c r="C303" s="1149" t="s">
        <v>540</v>
      </c>
      <c r="D303" s="1110" t="s">
        <v>494</v>
      </c>
    </row>
    <row r="304" spans="1:4" ht="15">
      <c r="A304" s="1122" t="s">
        <v>549</v>
      </c>
      <c r="B304" s="1123" t="s">
        <v>224</v>
      </c>
      <c r="C304" s="1149" t="s">
        <v>541</v>
      </c>
      <c r="D304" s="1110" t="s">
        <v>494</v>
      </c>
    </row>
    <row r="305" spans="1:4" ht="15">
      <c r="A305" s="1122" t="s">
        <v>549</v>
      </c>
      <c r="B305" s="1123" t="s">
        <v>313</v>
      </c>
      <c r="C305" s="1149" t="s">
        <v>537</v>
      </c>
      <c r="D305" s="1109"/>
    </row>
    <row r="306" spans="1:4" ht="15">
      <c r="A306" s="1122" t="s">
        <v>549</v>
      </c>
      <c r="B306" s="1123" t="s">
        <v>313</v>
      </c>
      <c r="C306" s="1149" t="s">
        <v>538</v>
      </c>
      <c r="D306" s="1110" t="s">
        <v>494</v>
      </c>
    </row>
    <row r="307" spans="1:4" ht="15">
      <c r="A307" s="1122" t="s">
        <v>549</v>
      </c>
      <c r="B307" s="1123" t="s">
        <v>313</v>
      </c>
      <c r="C307" s="1149" t="s">
        <v>540</v>
      </c>
      <c r="D307" s="1110" t="s">
        <v>494</v>
      </c>
    </row>
    <row r="308" spans="1:4" ht="15.75" thickBot="1">
      <c r="A308" s="1124" t="s">
        <v>549</v>
      </c>
      <c r="B308" s="1125" t="s">
        <v>313</v>
      </c>
      <c r="C308" s="1148" t="s">
        <v>541</v>
      </c>
      <c r="D308" s="1110" t="s">
        <v>494</v>
      </c>
    </row>
    <row r="309" spans="1:4" ht="15.75" thickTop="1">
      <c r="A309" s="1133">
        <v>6.3</v>
      </c>
      <c r="B309" s="1134" t="s">
        <v>205</v>
      </c>
      <c r="C309" s="1135">
        <v>441021</v>
      </c>
      <c r="D309" s="1109"/>
    </row>
    <row r="310" spans="1:4" ht="15">
      <c r="A310" s="1127">
        <v>6.3</v>
      </c>
      <c r="B310" s="1136" t="s">
        <v>205</v>
      </c>
      <c r="C310" s="1129">
        <v>441029</v>
      </c>
      <c r="D310" s="1109"/>
    </row>
    <row r="311" spans="1:4" ht="15">
      <c r="A311" s="1127">
        <v>6.3</v>
      </c>
      <c r="B311" s="1136" t="s">
        <v>205</v>
      </c>
      <c r="C311" s="1129">
        <v>441031</v>
      </c>
      <c r="D311" s="1109"/>
    </row>
    <row r="312" spans="1:4" ht="15">
      <c r="A312" s="1127">
        <v>6.3</v>
      </c>
      <c r="B312" s="1136" t="s">
        <v>205</v>
      </c>
      <c r="C312" s="1129">
        <v>441032</v>
      </c>
      <c r="D312" s="1109"/>
    </row>
    <row r="313" spans="1:4" ht="15">
      <c r="A313" s="1127">
        <v>6.3</v>
      </c>
      <c r="B313" s="1136" t="s">
        <v>205</v>
      </c>
      <c r="C313" s="1129">
        <v>441033</v>
      </c>
      <c r="D313" s="1109"/>
    </row>
    <row r="314" spans="1:4" ht="15">
      <c r="A314" s="1127">
        <v>6.3</v>
      </c>
      <c r="B314" s="1136" t="s">
        <v>205</v>
      </c>
      <c r="C314" s="1129">
        <v>441039</v>
      </c>
      <c r="D314" s="1109"/>
    </row>
    <row r="315" spans="1:4" ht="15">
      <c r="A315" s="1127">
        <v>6.3</v>
      </c>
      <c r="B315" s="1136" t="s">
        <v>205</v>
      </c>
      <c r="C315" s="1129">
        <v>441090</v>
      </c>
      <c r="D315" s="1109"/>
    </row>
    <row r="316" spans="1:4" ht="15">
      <c r="A316" s="1127" t="s">
        <v>550</v>
      </c>
      <c r="B316" s="1136" t="s">
        <v>224</v>
      </c>
      <c r="C316" s="1129" t="s">
        <v>529</v>
      </c>
      <c r="D316" s="1109"/>
    </row>
    <row r="317" spans="1:4" ht="15">
      <c r="A317" s="1127" t="s">
        <v>551</v>
      </c>
      <c r="B317" s="1136" t="s">
        <v>224</v>
      </c>
      <c r="C317" s="1129" t="s">
        <v>530</v>
      </c>
      <c r="D317" s="1109"/>
    </row>
    <row r="318" spans="1:4" ht="15">
      <c r="A318" s="1127" t="s">
        <v>551</v>
      </c>
      <c r="B318" s="1136" t="s">
        <v>313</v>
      </c>
      <c r="C318" s="1129" t="s">
        <v>529</v>
      </c>
      <c r="D318" s="1109"/>
    </row>
    <row r="319" spans="1:4" ht="15.75" thickBot="1">
      <c r="A319" s="1130" t="s">
        <v>551</v>
      </c>
      <c r="B319" s="1137" t="s">
        <v>313</v>
      </c>
      <c r="C319" s="1132" t="s">
        <v>530</v>
      </c>
      <c r="D319" s="1109"/>
    </row>
    <row r="320" spans="1:4" ht="15.75" thickTop="1">
      <c r="A320" s="1133" t="s">
        <v>552</v>
      </c>
      <c r="B320" s="1134" t="s">
        <v>205</v>
      </c>
      <c r="C320" s="1135">
        <v>441021</v>
      </c>
      <c r="D320" s="1109"/>
    </row>
    <row r="321" spans="1:4" ht="15">
      <c r="A321" s="1127" t="s">
        <v>553</v>
      </c>
      <c r="B321" s="1136" t="s">
        <v>205</v>
      </c>
      <c r="C321" s="1129">
        <v>441029</v>
      </c>
      <c r="D321" s="1109"/>
    </row>
    <row r="322" spans="1:4" ht="15">
      <c r="A322" s="1120" t="s">
        <v>73</v>
      </c>
      <c r="B322" s="1121" t="s">
        <v>224</v>
      </c>
      <c r="C322" s="1144" t="s">
        <v>530</v>
      </c>
      <c r="D322" s="1109"/>
    </row>
    <row r="323" spans="1:4" ht="15.75" thickBot="1">
      <c r="A323" s="1124" t="s">
        <v>73</v>
      </c>
      <c r="B323" s="1125" t="s">
        <v>313</v>
      </c>
      <c r="C323" s="1148" t="s">
        <v>530</v>
      </c>
      <c r="D323" s="1109"/>
    </row>
    <row r="324" spans="1:4" ht="15.75" thickTop="1">
      <c r="A324" s="1133">
        <v>6.4</v>
      </c>
      <c r="B324" s="1134" t="s">
        <v>205</v>
      </c>
      <c r="C324" s="1135">
        <v>441111</v>
      </c>
      <c r="D324" s="1109"/>
    </row>
    <row r="325" spans="1:4" ht="15">
      <c r="A325" s="1127">
        <v>6.4</v>
      </c>
      <c r="B325" s="1136" t="s">
        <v>205</v>
      </c>
      <c r="C325" s="1129">
        <v>441119</v>
      </c>
      <c r="D325" s="1109"/>
    </row>
    <row r="326" spans="1:4" ht="15">
      <c r="A326" s="1127">
        <v>6.4</v>
      </c>
      <c r="B326" s="1136" t="s">
        <v>205</v>
      </c>
      <c r="C326" s="1129">
        <v>441121</v>
      </c>
      <c r="D326" s="1109"/>
    </row>
    <row r="327" spans="1:4" ht="15">
      <c r="A327" s="1127">
        <v>6.4</v>
      </c>
      <c r="B327" s="1136" t="s">
        <v>205</v>
      </c>
      <c r="C327" s="1129">
        <v>441129</v>
      </c>
      <c r="D327" s="1109"/>
    </row>
    <row r="328" spans="1:4" ht="15">
      <c r="A328" s="1127">
        <v>6.4</v>
      </c>
      <c r="B328" s="1136" t="s">
        <v>205</v>
      </c>
      <c r="C328" s="1129">
        <v>441131</v>
      </c>
      <c r="D328" s="1109"/>
    </row>
    <row r="329" spans="1:4" ht="15">
      <c r="A329" s="1127">
        <v>6.4</v>
      </c>
      <c r="B329" s="1136" t="s">
        <v>205</v>
      </c>
      <c r="C329" s="1129">
        <v>441139</v>
      </c>
      <c r="D329" s="1109"/>
    </row>
    <row r="330" spans="1:4" ht="15">
      <c r="A330" s="1127">
        <v>6.4</v>
      </c>
      <c r="B330" s="1136" t="s">
        <v>205</v>
      </c>
      <c r="C330" s="1129">
        <v>441191</v>
      </c>
      <c r="D330" s="1109"/>
    </row>
    <row r="331" spans="1:4" ht="15">
      <c r="A331" s="1127">
        <v>6.4</v>
      </c>
      <c r="B331" s="1136" t="s">
        <v>205</v>
      </c>
      <c r="C331" s="1129">
        <v>441199</v>
      </c>
      <c r="D331" s="1109"/>
    </row>
    <row r="332" spans="1:4" ht="15">
      <c r="A332" s="1120">
        <v>6.4</v>
      </c>
      <c r="B332" s="1121" t="s">
        <v>224</v>
      </c>
      <c r="C332" s="1144" t="s">
        <v>531</v>
      </c>
      <c r="D332" s="1109"/>
    </row>
    <row r="333" spans="1:4" ht="15">
      <c r="A333" s="1163">
        <v>6.4</v>
      </c>
      <c r="B333" s="1136" t="s">
        <v>224</v>
      </c>
      <c r="C333" s="1119" t="s">
        <v>532</v>
      </c>
      <c r="D333" s="1109"/>
    </row>
    <row r="334" spans="1:4" ht="15">
      <c r="A334" s="1163">
        <v>6.4</v>
      </c>
      <c r="B334" s="1136" t="s">
        <v>224</v>
      </c>
      <c r="C334" s="1119" t="s">
        <v>533</v>
      </c>
      <c r="D334" s="1109"/>
    </row>
    <row r="335" spans="1:4" ht="15">
      <c r="A335" s="1163">
        <v>6.4</v>
      </c>
      <c r="B335" s="1136" t="s">
        <v>224</v>
      </c>
      <c r="C335" s="1119" t="s">
        <v>534</v>
      </c>
      <c r="D335" s="1109"/>
    </row>
    <row r="336" spans="1:4" ht="15">
      <c r="A336" s="1163">
        <v>6.4</v>
      </c>
      <c r="B336" s="1136" t="s">
        <v>224</v>
      </c>
      <c r="C336" s="1119" t="s">
        <v>535</v>
      </c>
      <c r="D336" s="1109"/>
    </row>
    <row r="337" spans="1:4" ht="15">
      <c r="A337" s="1163">
        <v>6.4</v>
      </c>
      <c r="B337" s="1136" t="s">
        <v>224</v>
      </c>
      <c r="C337" s="1119" t="s">
        <v>536</v>
      </c>
      <c r="D337" s="1109"/>
    </row>
    <row r="338" spans="1:4" ht="15">
      <c r="A338" s="1127">
        <v>6.4</v>
      </c>
      <c r="B338" s="1136" t="s">
        <v>313</v>
      </c>
      <c r="C338" s="1129" t="s">
        <v>531</v>
      </c>
      <c r="D338" s="1109"/>
    </row>
    <row r="339" spans="1:4" ht="15">
      <c r="A339" s="1127">
        <v>6.4</v>
      </c>
      <c r="B339" s="1136" t="s">
        <v>313</v>
      </c>
      <c r="C339" s="1129" t="s">
        <v>532</v>
      </c>
      <c r="D339" s="1109"/>
    </row>
    <row r="340" spans="1:4" ht="15">
      <c r="A340" s="1127">
        <v>6.4</v>
      </c>
      <c r="B340" s="1136" t="s">
        <v>313</v>
      </c>
      <c r="C340" s="1129" t="s">
        <v>533</v>
      </c>
      <c r="D340" s="1109"/>
    </row>
    <row r="341" spans="1:4" ht="15">
      <c r="A341" s="1127">
        <v>6.4</v>
      </c>
      <c r="B341" s="1136" t="s">
        <v>313</v>
      </c>
      <c r="C341" s="1129" t="s">
        <v>534</v>
      </c>
      <c r="D341" s="1109"/>
    </row>
    <row r="342" spans="1:4" ht="15">
      <c r="A342" s="1127">
        <v>6.4</v>
      </c>
      <c r="B342" s="1136" t="s">
        <v>313</v>
      </c>
      <c r="C342" s="1129" t="s">
        <v>535</v>
      </c>
      <c r="D342" s="1109"/>
    </row>
    <row r="343" spans="1:4" ht="15.75" thickBot="1">
      <c r="A343" s="1127">
        <v>6.4</v>
      </c>
      <c r="B343" s="1136" t="s">
        <v>313</v>
      </c>
      <c r="C343" s="1129" t="s">
        <v>536</v>
      </c>
      <c r="D343" s="1109"/>
    </row>
    <row r="344" spans="1:4" ht="15.75" thickTop="1">
      <c r="A344" s="1133" t="s">
        <v>554</v>
      </c>
      <c r="B344" s="1134" t="s">
        <v>205</v>
      </c>
      <c r="C344" s="1135">
        <v>441111</v>
      </c>
      <c r="D344" s="1109"/>
    </row>
    <row r="345" spans="1:4" ht="15">
      <c r="A345" s="1127" t="s">
        <v>554</v>
      </c>
      <c r="B345" s="1136" t="s">
        <v>205</v>
      </c>
      <c r="C345" s="1129">
        <v>441119</v>
      </c>
      <c r="D345" s="1109"/>
    </row>
    <row r="346" spans="1:4" ht="15">
      <c r="A346" s="1120" t="s">
        <v>36</v>
      </c>
      <c r="B346" s="1121" t="s">
        <v>224</v>
      </c>
      <c r="C346" s="1144" t="s">
        <v>534</v>
      </c>
      <c r="D346" s="1109"/>
    </row>
    <row r="347" spans="1:4" ht="15.75" thickBot="1">
      <c r="A347" s="1124" t="s">
        <v>36</v>
      </c>
      <c r="B347" s="1125" t="s">
        <v>313</v>
      </c>
      <c r="C347" s="1148" t="s">
        <v>534</v>
      </c>
      <c r="D347" s="1109"/>
    </row>
    <row r="348" spans="1:4" ht="15.75" thickTop="1">
      <c r="A348" s="1133" t="s">
        <v>555</v>
      </c>
      <c r="B348" s="1134" t="s">
        <v>205</v>
      </c>
      <c r="C348" s="1135">
        <v>441121</v>
      </c>
      <c r="D348" s="1109"/>
    </row>
    <row r="349" spans="1:4" ht="15">
      <c r="A349" s="1127" t="s">
        <v>555</v>
      </c>
      <c r="B349" s="1136" t="s">
        <v>205</v>
      </c>
      <c r="C349" s="1129">
        <v>441129</v>
      </c>
      <c r="D349" s="1109"/>
    </row>
    <row r="350" spans="1:4" ht="15">
      <c r="A350" s="1120" t="s">
        <v>37</v>
      </c>
      <c r="B350" s="1121" t="s">
        <v>224</v>
      </c>
      <c r="C350" s="1144" t="s">
        <v>531</v>
      </c>
      <c r="D350" s="1109"/>
    </row>
    <row r="351" spans="1:4" ht="15">
      <c r="A351" s="1127" t="s">
        <v>37</v>
      </c>
      <c r="B351" s="1136" t="s">
        <v>224</v>
      </c>
      <c r="C351" s="1129" t="s">
        <v>532</v>
      </c>
      <c r="D351" s="1109"/>
    </row>
    <row r="352" spans="1:4" ht="15">
      <c r="A352" s="1127" t="s">
        <v>37</v>
      </c>
      <c r="B352" s="1136" t="s">
        <v>224</v>
      </c>
      <c r="C352" s="1129" t="s">
        <v>533</v>
      </c>
      <c r="D352" s="1109"/>
    </row>
    <row r="353" spans="1:4" ht="15">
      <c r="A353" s="1120" t="s">
        <v>37</v>
      </c>
      <c r="B353" s="1121" t="s">
        <v>313</v>
      </c>
      <c r="C353" s="1144" t="s">
        <v>531</v>
      </c>
      <c r="D353" s="1109"/>
    </row>
    <row r="354" spans="1:4" ht="15">
      <c r="A354" s="1122" t="s">
        <v>37</v>
      </c>
      <c r="B354" s="1123" t="s">
        <v>313</v>
      </c>
      <c r="C354" s="1149" t="s">
        <v>532</v>
      </c>
      <c r="D354" s="1109"/>
    </row>
    <row r="355" spans="1:4" ht="15.75" thickBot="1">
      <c r="A355" s="1124" t="s">
        <v>37</v>
      </c>
      <c r="B355" s="1125" t="s">
        <v>313</v>
      </c>
      <c r="C355" s="1148" t="s">
        <v>533</v>
      </c>
      <c r="D355" s="1109"/>
    </row>
    <row r="356" spans="1:4" ht="15.75" thickTop="1">
      <c r="A356" s="1155" t="s">
        <v>556</v>
      </c>
      <c r="B356" s="1134" t="s">
        <v>205</v>
      </c>
      <c r="C356" s="1157">
        <v>441131</v>
      </c>
      <c r="D356" s="1109"/>
    </row>
    <row r="357" spans="1:4" ht="15">
      <c r="A357" s="1150" t="s">
        <v>556</v>
      </c>
      <c r="B357" s="1136" t="s">
        <v>205</v>
      </c>
      <c r="C357" s="1152">
        <v>441139</v>
      </c>
      <c r="D357" s="1109"/>
    </row>
    <row r="358" spans="1:4" ht="15">
      <c r="A358" s="1150" t="s">
        <v>556</v>
      </c>
      <c r="B358" s="1136" t="s">
        <v>205</v>
      </c>
      <c r="C358" s="1152">
        <v>441191</v>
      </c>
      <c r="D358" s="1109"/>
    </row>
    <row r="359" spans="1:4" ht="15">
      <c r="A359" s="1150" t="s">
        <v>556</v>
      </c>
      <c r="B359" s="1136" t="s">
        <v>205</v>
      </c>
      <c r="C359" s="1152">
        <v>441199</v>
      </c>
      <c r="D359" s="1109"/>
    </row>
    <row r="360" spans="1:4" ht="15">
      <c r="A360" s="1120" t="s">
        <v>38</v>
      </c>
      <c r="B360" s="1121" t="s">
        <v>224</v>
      </c>
      <c r="C360" s="1144" t="s">
        <v>535</v>
      </c>
      <c r="D360" s="1109"/>
    </row>
    <row r="361" spans="1:4" ht="15">
      <c r="A361" s="1122" t="s">
        <v>38</v>
      </c>
      <c r="B361" s="1123" t="s">
        <v>224</v>
      </c>
      <c r="C361" s="1149" t="s">
        <v>536</v>
      </c>
      <c r="D361" s="1109"/>
    </row>
    <row r="362" spans="1:4" ht="15">
      <c r="A362" s="1122" t="s">
        <v>38</v>
      </c>
      <c r="B362" s="1123" t="s">
        <v>313</v>
      </c>
      <c r="C362" s="1149" t="s">
        <v>535</v>
      </c>
      <c r="D362" s="1109"/>
    </row>
    <row r="363" spans="1:4" ht="15.75" thickBot="1">
      <c r="A363" s="1124" t="s">
        <v>38</v>
      </c>
      <c r="B363" s="1125" t="s">
        <v>313</v>
      </c>
      <c r="C363" s="1148" t="s">
        <v>536</v>
      </c>
      <c r="D363" s="1109"/>
    </row>
    <row r="364" spans="1:4" ht="15.75" thickTop="1">
      <c r="A364" s="1133">
        <v>7</v>
      </c>
      <c r="B364" s="1134" t="s">
        <v>205</v>
      </c>
      <c r="C364" s="1135">
        <v>4701</v>
      </c>
      <c r="D364" s="1109"/>
    </row>
    <row r="365" spans="1:4" ht="15">
      <c r="A365" s="1127">
        <v>7</v>
      </c>
      <c r="B365" s="1136" t="s">
        <v>205</v>
      </c>
      <c r="C365" s="1129">
        <v>4702</v>
      </c>
      <c r="D365" s="1109"/>
    </row>
    <row r="366" spans="1:4" ht="15">
      <c r="A366" s="1127">
        <v>7</v>
      </c>
      <c r="B366" s="1136" t="s">
        <v>205</v>
      </c>
      <c r="C366" s="1129">
        <v>470311</v>
      </c>
      <c r="D366" s="1109"/>
    </row>
    <row r="367" spans="1:4" ht="15">
      <c r="A367" s="1127">
        <v>7</v>
      </c>
      <c r="B367" s="1136" t="s">
        <v>205</v>
      </c>
      <c r="C367" s="1129">
        <v>470319</v>
      </c>
      <c r="D367" s="1109"/>
    </row>
    <row r="368" spans="1:4" ht="15">
      <c r="A368" s="1127">
        <v>7</v>
      </c>
      <c r="B368" s="1136" t="s">
        <v>205</v>
      </c>
      <c r="C368" s="1129">
        <v>470321</v>
      </c>
      <c r="D368" s="1109"/>
    </row>
    <row r="369" spans="1:4" ht="15">
      <c r="A369" s="1127">
        <v>7</v>
      </c>
      <c r="B369" s="1136" t="s">
        <v>205</v>
      </c>
      <c r="C369" s="1129">
        <v>470329</v>
      </c>
      <c r="D369" s="1109"/>
    </row>
    <row r="370" spans="1:4" ht="15">
      <c r="A370" s="1127">
        <v>7</v>
      </c>
      <c r="B370" s="1136" t="s">
        <v>205</v>
      </c>
      <c r="C370" s="1129">
        <v>470411</v>
      </c>
      <c r="D370" s="1109"/>
    </row>
    <row r="371" spans="1:4" ht="15">
      <c r="A371" s="1127">
        <v>7</v>
      </c>
      <c r="B371" s="1136" t="s">
        <v>205</v>
      </c>
      <c r="C371" s="1129">
        <v>470419</v>
      </c>
      <c r="D371" s="1109"/>
    </row>
    <row r="372" spans="1:4" ht="15">
      <c r="A372" s="1127">
        <v>7</v>
      </c>
      <c r="B372" s="1136" t="s">
        <v>205</v>
      </c>
      <c r="C372" s="1129">
        <v>470421</v>
      </c>
      <c r="D372" s="1109"/>
    </row>
    <row r="373" spans="1:4" ht="15">
      <c r="A373" s="1127">
        <v>7</v>
      </c>
      <c r="B373" s="1136" t="s">
        <v>205</v>
      </c>
      <c r="C373" s="1129">
        <v>470429</v>
      </c>
      <c r="D373" s="1109"/>
    </row>
    <row r="374" spans="1:4" ht="15">
      <c r="A374" s="1127">
        <v>7</v>
      </c>
      <c r="B374" s="1136" t="s">
        <v>205</v>
      </c>
      <c r="C374" s="1129">
        <v>4705</v>
      </c>
      <c r="D374" s="1109"/>
    </row>
    <row r="375" spans="1:4" ht="15">
      <c r="A375" s="1150">
        <v>7</v>
      </c>
      <c r="B375" s="1151" t="s">
        <v>224</v>
      </c>
      <c r="C375" s="1164" t="s">
        <v>557</v>
      </c>
      <c r="D375" s="1109"/>
    </row>
    <row r="376" spans="1:4" ht="15">
      <c r="A376" s="1150">
        <v>7</v>
      </c>
      <c r="B376" s="1151" t="s">
        <v>224</v>
      </c>
      <c r="C376" s="1164" t="s">
        <v>558</v>
      </c>
      <c r="D376" s="1109"/>
    </row>
    <row r="377" spans="1:4" ht="15">
      <c r="A377" s="1150">
        <v>7</v>
      </c>
      <c r="B377" s="1151" t="s">
        <v>224</v>
      </c>
      <c r="C377" s="1164" t="s">
        <v>559</v>
      </c>
      <c r="D377" s="1109"/>
    </row>
    <row r="378" spans="1:4" ht="15">
      <c r="A378" s="1150">
        <v>7</v>
      </c>
      <c r="B378" s="1151" t="s">
        <v>224</v>
      </c>
      <c r="C378" s="1164" t="s">
        <v>560</v>
      </c>
      <c r="D378" s="1109"/>
    </row>
    <row r="379" spans="1:4" ht="15">
      <c r="A379" s="1150">
        <v>7</v>
      </c>
      <c r="B379" s="1151" t="s">
        <v>224</v>
      </c>
      <c r="C379" s="1164" t="s">
        <v>561</v>
      </c>
      <c r="D379" s="1109"/>
    </row>
    <row r="380" spans="1:4" ht="15">
      <c r="A380" s="1150">
        <v>7</v>
      </c>
      <c r="B380" s="1151" t="s">
        <v>224</v>
      </c>
      <c r="C380" s="1164" t="s">
        <v>562</v>
      </c>
      <c r="D380" s="1109"/>
    </row>
    <row r="381" spans="1:4" ht="15">
      <c r="A381" s="1150">
        <v>7</v>
      </c>
      <c r="B381" s="1151" t="s">
        <v>224</v>
      </c>
      <c r="C381" s="1164" t="s">
        <v>563</v>
      </c>
      <c r="D381" s="1109"/>
    </row>
    <row r="382" spans="1:4" ht="15">
      <c r="A382" s="1150">
        <v>7</v>
      </c>
      <c r="B382" s="1151" t="s">
        <v>224</v>
      </c>
      <c r="C382" s="1164" t="s">
        <v>564</v>
      </c>
      <c r="D382" s="1109"/>
    </row>
    <row r="383" spans="1:4" ht="15">
      <c r="A383" s="1150">
        <v>7</v>
      </c>
      <c r="B383" s="1151" t="s">
        <v>224</v>
      </c>
      <c r="C383" s="1164" t="s">
        <v>565</v>
      </c>
      <c r="D383" s="1109"/>
    </row>
    <row r="384" spans="1:4" ht="15">
      <c r="A384" s="1150">
        <v>7</v>
      </c>
      <c r="B384" s="1151" t="s">
        <v>224</v>
      </c>
      <c r="C384" s="1164" t="s">
        <v>566</v>
      </c>
      <c r="D384" s="1109"/>
    </row>
    <row r="385" spans="1:4" ht="15">
      <c r="A385" s="1150">
        <v>7</v>
      </c>
      <c r="B385" s="1151" t="s">
        <v>313</v>
      </c>
      <c r="C385" s="1164" t="s">
        <v>557</v>
      </c>
      <c r="D385" s="1109"/>
    </row>
    <row r="386" spans="1:4" ht="15">
      <c r="A386" s="1150">
        <v>7</v>
      </c>
      <c r="B386" s="1151" t="s">
        <v>313</v>
      </c>
      <c r="C386" s="1164" t="s">
        <v>558</v>
      </c>
      <c r="D386" s="1109"/>
    </row>
    <row r="387" spans="1:4" ht="15">
      <c r="A387" s="1150">
        <v>7</v>
      </c>
      <c r="B387" s="1151" t="s">
        <v>313</v>
      </c>
      <c r="C387" s="1164" t="s">
        <v>559</v>
      </c>
      <c r="D387" s="1109"/>
    </row>
    <row r="388" spans="1:4" ht="15">
      <c r="A388" s="1150">
        <v>7</v>
      </c>
      <c r="B388" s="1151" t="s">
        <v>313</v>
      </c>
      <c r="C388" s="1164" t="s">
        <v>560</v>
      </c>
      <c r="D388" s="1109"/>
    </row>
    <row r="389" spans="1:4" ht="15">
      <c r="A389" s="1150">
        <v>7</v>
      </c>
      <c r="B389" s="1151" t="s">
        <v>313</v>
      </c>
      <c r="C389" s="1164" t="s">
        <v>561</v>
      </c>
      <c r="D389" s="1109"/>
    </row>
    <row r="390" spans="1:4" ht="15">
      <c r="A390" s="1150">
        <v>7</v>
      </c>
      <c r="B390" s="1151" t="s">
        <v>313</v>
      </c>
      <c r="C390" s="1164" t="s">
        <v>562</v>
      </c>
      <c r="D390" s="1109"/>
    </row>
    <row r="391" spans="1:4" ht="15">
      <c r="A391" s="1150">
        <v>7</v>
      </c>
      <c r="B391" s="1151" t="s">
        <v>313</v>
      </c>
      <c r="C391" s="1164" t="s">
        <v>563</v>
      </c>
      <c r="D391" s="1109"/>
    </row>
    <row r="392" spans="1:4" ht="15">
      <c r="A392" s="1150">
        <v>7</v>
      </c>
      <c r="B392" s="1151" t="s">
        <v>313</v>
      </c>
      <c r="C392" s="1164" t="s">
        <v>564</v>
      </c>
      <c r="D392" s="1109"/>
    </row>
    <row r="393" spans="1:4" ht="15">
      <c r="A393" s="1150">
        <v>7</v>
      </c>
      <c r="B393" s="1151" t="s">
        <v>313</v>
      </c>
      <c r="C393" s="1164" t="s">
        <v>565</v>
      </c>
      <c r="D393" s="1109"/>
    </row>
    <row r="394" spans="1:4" ht="15.75" thickBot="1">
      <c r="A394" s="1124">
        <v>7</v>
      </c>
      <c r="B394" s="1125" t="s">
        <v>313</v>
      </c>
      <c r="C394" s="1148" t="s">
        <v>566</v>
      </c>
      <c r="D394" s="1109"/>
    </row>
    <row r="395" spans="1:4" ht="15.75" thickTop="1">
      <c r="A395" s="1133">
        <v>7.1</v>
      </c>
      <c r="B395" s="1134" t="s">
        <v>205</v>
      </c>
      <c r="C395" s="1135">
        <v>4701</v>
      </c>
      <c r="D395" s="1109"/>
    </row>
    <row r="396" spans="1:4" ht="15">
      <c r="A396" s="1127" t="s">
        <v>567</v>
      </c>
      <c r="B396" s="1136" t="s">
        <v>224</v>
      </c>
      <c r="C396" s="1129" t="s">
        <v>557</v>
      </c>
      <c r="D396" s="1109"/>
    </row>
    <row r="397" spans="1:4" ht="15.75" thickBot="1">
      <c r="A397" s="1130" t="s">
        <v>567</v>
      </c>
      <c r="B397" s="1137" t="s">
        <v>313</v>
      </c>
      <c r="C397" s="1132" t="s">
        <v>557</v>
      </c>
      <c r="D397" s="1109"/>
    </row>
    <row r="398" spans="1:4" ht="15.75" thickTop="1">
      <c r="A398" s="1133">
        <v>7.2</v>
      </c>
      <c r="B398" s="1134" t="s">
        <v>205</v>
      </c>
      <c r="C398" s="1135">
        <v>4705</v>
      </c>
      <c r="D398" s="1109"/>
    </row>
    <row r="399" spans="1:4" ht="15">
      <c r="A399" s="1120" t="s">
        <v>568</v>
      </c>
      <c r="B399" s="1121" t="s">
        <v>224</v>
      </c>
      <c r="C399" s="1144" t="s">
        <v>566</v>
      </c>
      <c r="D399" s="1109"/>
    </row>
    <row r="400" spans="1:4" ht="15.75" thickBot="1">
      <c r="A400" s="1124" t="s">
        <v>568</v>
      </c>
      <c r="B400" s="1125" t="s">
        <v>313</v>
      </c>
      <c r="C400" s="1148" t="s">
        <v>566</v>
      </c>
      <c r="D400" s="1109"/>
    </row>
    <row r="401" spans="1:4" ht="15.75" thickTop="1">
      <c r="A401" s="1133">
        <v>7.3</v>
      </c>
      <c r="B401" s="1134" t="s">
        <v>205</v>
      </c>
      <c r="C401" s="1135">
        <v>470311</v>
      </c>
      <c r="D401" s="1109"/>
    </row>
    <row r="402" spans="1:4" ht="15">
      <c r="A402" s="1127">
        <v>7.3</v>
      </c>
      <c r="B402" s="1136" t="s">
        <v>205</v>
      </c>
      <c r="C402" s="1129">
        <v>470319</v>
      </c>
      <c r="D402" s="1109"/>
    </row>
    <row r="403" spans="1:4" ht="15">
      <c r="A403" s="1127">
        <v>7.3</v>
      </c>
      <c r="B403" s="1136" t="s">
        <v>205</v>
      </c>
      <c r="C403" s="1129">
        <v>470321</v>
      </c>
      <c r="D403" s="1109"/>
    </row>
    <row r="404" spans="1:4" ht="15">
      <c r="A404" s="1127">
        <v>7.3</v>
      </c>
      <c r="B404" s="1136" t="s">
        <v>205</v>
      </c>
      <c r="C404" s="1129">
        <v>470329</v>
      </c>
      <c r="D404" s="1109"/>
    </row>
    <row r="405" spans="1:4" ht="15">
      <c r="A405" s="1127">
        <v>7.3</v>
      </c>
      <c r="B405" s="1136" t="s">
        <v>205</v>
      </c>
      <c r="C405" s="1129">
        <v>470411</v>
      </c>
      <c r="D405" s="1109"/>
    </row>
    <row r="406" spans="1:4" ht="15">
      <c r="A406" s="1127">
        <v>7.3</v>
      </c>
      <c r="B406" s="1136" t="s">
        <v>205</v>
      </c>
      <c r="C406" s="1129">
        <v>470419</v>
      </c>
      <c r="D406" s="1109"/>
    </row>
    <row r="407" spans="1:4" ht="15">
      <c r="A407" s="1127">
        <v>7.3</v>
      </c>
      <c r="B407" s="1136" t="s">
        <v>205</v>
      </c>
      <c r="C407" s="1129">
        <v>470421</v>
      </c>
      <c r="D407" s="1109"/>
    </row>
    <row r="408" spans="1:4" ht="15">
      <c r="A408" s="1127">
        <v>7.3</v>
      </c>
      <c r="B408" s="1136" t="s">
        <v>205</v>
      </c>
      <c r="C408" s="1129">
        <v>470429</v>
      </c>
      <c r="D408" s="1109"/>
    </row>
    <row r="409" spans="1:4" ht="15">
      <c r="A409" s="1120">
        <v>7.3</v>
      </c>
      <c r="B409" s="1121" t="s">
        <v>224</v>
      </c>
      <c r="C409" s="1144">
        <v>470311</v>
      </c>
      <c r="D409" s="1109"/>
    </row>
    <row r="410" spans="1:4" ht="15">
      <c r="A410" s="1120">
        <v>7.3</v>
      </c>
      <c r="B410" s="1136" t="s">
        <v>224</v>
      </c>
      <c r="C410" s="1144">
        <v>470319</v>
      </c>
      <c r="D410" s="1109"/>
    </row>
    <row r="411" spans="1:4" ht="15">
      <c r="A411" s="1120">
        <v>7.3</v>
      </c>
      <c r="B411" s="1121" t="s">
        <v>224</v>
      </c>
      <c r="C411" s="1144">
        <v>470321</v>
      </c>
      <c r="D411" s="1109"/>
    </row>
    <row r="412" spans="1:4" ht="15">
      <c r="A412" s="1120">
        <v>7.3</v>
      </c>
      <c r="B412" s="1136" t="s">
        <v>224</v>
      </c>
      <c r="C412" s="1144">
        <v>470329</v>
      </c>
      <c r="D412" s="1109"/>
    </row>
    <row r="413" spans="1:4" ht="15">
      <c r="A413" s="1120">
        <v>7.3</v>
      </c>
      <c r="B413" s="1121" t="s">
        <v>224</v>
      </c>
      <c r="C413" s="1144">
        <v>470411</v>
      </c>
      <c r="D413" s="1109"/>
    </row>
    <row r="414" spans="1:4" ht="15">
      <c r="A414" s="1127">
        <v>7.3</v>
      </c>
      <c r="B414" s="1136" t="s">
        <v>224</v>
      </c>
      <c r="C414" s="1129">
        <v>470419</v>
      </c>
      <c r="D414" s="1109"/>
    </row>
    <row r="415" spans="1:4" ht="15">
      <c r="A415" s="1120">
        <v>7.3</v>
      </c>
      <c r="B415" s="1121" t="s">
        <v>224</v>
      </c>
      <c r="C415" s="1144">
        <v>470421</v>
      </c>
      <c r="D415" s="1109"/>
    </row>
    <row r="416" spans="1:4" ht="15">
      <c r="A416" s="1127">
        <v>7.3</v>
      </c>
      <c r="B416" s="1136" t="s">
        <v>224</v>
      </c>
      <c r="C416" s="1129">
        <v>470429</v>
      </c>
      <c r="D416" s="1109"/>
    </row>
    <row r="417" spans="1:4" ht="15">
      <c r="A417" s="1122">
        <v>7.3</v>
      </c>
      <c r="B417" s="1123" t="s">
        <v>313</v>
      </c>
      <c r="C417" s="1149">
        <v>470311</v>
      </c>
      <c r="D417" s="1109"/>
    </row>
    <row r="418" spans="1:4" ht="15">
      <c r="A418" s="1122">
        <v>7.3</v>
      </c>
      <c r="B418" s="1123" t="s">
        <v>313</v>
      </c>
      <c r="C418" s="1149">
        <v>470319</v>
      </c>
      <c r="D418" s="1109"/>
    </row>
    <row r="419" spans="1:4" ht="15">
      <c r="A419" s="1122">
        <v>7.3</v>
      </c>
      <c r="B419" s="1123" t="s">
        <v>313</v>
      </c>
      <c r="C419" s="1149">
        <v>470321</v>
      </c>
      <c r="D419" s="1109"/>
    </row>
    <row r="420" spans="1:4" ht="15">
      <c r="A420" s="1122">
        <v>7.3</v>
      </c>
      <c r="B420" s="1123" t="s">
        <v>313</v>
      </c>
      <c r="C420" s="1149">
        <v>470329</v>
      </c>
      <c r="D420" s="1109"/>
    </row>
    <row r="421" spans="1:4" ht="15">
      <c r="A421" s="1122">
        <v>7.3</v>
      </c>
      <c r="B421" s="1123" t="s">
        <v>313</v>
      </c>
      <c r="C421" s="1149">
        <v>470411</v>
      </c>
      <c r="D421" s="1109"/>
    </row>
    <row r="422" spans="1:4" ht="15">
      <c r="A422" s="1122">
        <v>7.3</v>
      </c>
      <c r="B422" s="1123" t="s">
        <v>313</v>
      </c>
      <c r="C422" s="1149">
        <v>470419</v>
      </c>
      <c r="D422" s="1109"/>
    </row>
    <row r="423" spans="1:4" ht="15">
      <c r="A423" s="1122">
        <v>7.3</v>
      </c>
      <c r="B423" s="1123" t="s">
        <v>313</v>
      </c>
      <c r="C423" s="1149">
        <v>470421</v>
      </c>
      <c r="D423" s="1109"/>
    </row>
    <row r="424" spans="1:4" ht="15.75" thickBot="1">
      <c r="A424" s="1124">
        <v>7.3</v>
      </c>
      <c r="B424" s="1125" t="s">
        <v>313</v>
      </c>
      <c r="C424" s="1148">
        <v>470429</v>
      </c>
      <c r="D424" s="1109"/>
    </row>
    <row r="425" spans="1:4" ht="15.75" thickTop="1">
      <c r="A425" s="1133" t="s">
        <v>569</v>
      </c>
      <c r="B425" s="1134" t="s">
        <v>205</v>
      </c>
      <c r="C425" s="1135" t="s">
        <v>558</v>
      </c>
      <c r="D425" s="1109"/>
    </row>
    <row r="426" spans="1:4" ht="15">
      <c r="A426" s="1127" t="s">
        <v>569</v>
      </c>
      <c r="B426" s="1136" t="s">
        <v>205</v>
      </c>
      <c r="C426" s="1129" t="s">
        <v>559</v>
      </c>
      <c r="D426" s="1109"/>
    </row>
    <row r="427" spans="1:4" ht="15">
      <c r="A427" s="1120" t="s">
        <v>39</v>
      </c>
      <c r="B427" s="1121" t="s">
        <v>224</v>
      </c>
      <c r="C427" s="1144" t="s">
        <v>558</v>
      </c>
      <c r="D427" s="1109"/>
    </row>
    <row r="428" spans="1:4" ht="15">
      <c r="A428" s="1127" t="s">
        <v>39</v>
      </c>
      <c r="B428" s="1136" t="s">
        <v>224</v>
      </c>
      <c r="C428" s="1129" t="s">
        <v>559</v>
      </c>
      <c r="D428" s="1109"/>
    </row>
    <row r="429" spans="1:4" ht="15">
      <c r="A429" s="1122" t="s">
        <v>39</v>
      </c>
      <c r="B429" s="1123" t="s">
        <v>313</v>
      </c>
      <c r="C429" s="1149" t="s">
        <v>558</v>
      </c>
      <c r="D429" s="1109"/>
    </row>
    <row r="430" spans="1:4" ht="15.75" thickBot="1">
      <c r="A430" s="1124" t="s">
        <v>39</v>
      </c>
      <c r="B430" s="1125" t="s">
        <v>313</v>
      </c>
      <c r="C430" s="1148" t="s">
        <v>559</v>
      </c>
      <c r="D430" s="1109"/>
    </row>
    <row r="431" spans="1:4" ht="15.75" thickTop="1">
      <c r="A431" s="1133" t="s">
        <v>570</v>
      </c>
      <c r="B431" s="1134" t="s">
        <v>205</v>
      </c>
      <c r="C431" s="1135">
        <v>470321</v>
      </c>
      <c r="D431" s="1109"/>
    </row>
    <row r="432" spans="1:4" ht="15">
      <c r="A432" s="1127" t="s">
        <v>570</v>
      </c>
      <c r="B432" s="1136" t="s">
        <v>205</v>
      </c>
      <c r="C432" s="1129">
        <v>470329</v>
      </c>
      <c r="D432" s="1109"/>
    </row>
    <row r="433" spans="1:4" ht="15">
      <c r="A433" s="1120" t="s">
        <v>40</v>
      </c>
      <c r="B433" s="1121" t="s">
        <v>224</v>
      </c>
      <c r="C433" s="1144" t="s">
        <v>560</v>
      </c>
      <c r="D433" s="1109"/>
    </row>
    <row r="434" spans="1:4" ht="15">
      <c r="A434" s="1122" t="s">
        <v>570</v>
      </c>
      <c r="B434" s="1123" t="s">
        <v>224</v>
      </c>
      <c r="C434" s="1149" t="s">
        <v>561</v>
      </c>
      <c r="D434" s="1109"/>
    </row>
    <row r="435" spans="1:4" ht="15">
      <c r="A435" s="1122" t="s">
        <v>40</v>
      </c>
      <c r="B435" s="1123" t="s">
        <v>313</v>
      </c>
      <c r="C435" s="1149" t="s">
        <v>560</v>
      </c>
      <c r="D435" s="1109"/>
    </row>
    <row r="436" spans="1:4" ht="15.75" thickBot="1">
      <c r="A436" s="1124" t="s">
        <v>40</v>
      </c>
      <c r="B436" s="1125" t="s">
        <v>313</v>
      </c>
      <c r="C436" s="1148" t="s">
        <v>561</v>
      </c>
      <c r="D436" s="1109"/>
    </row>
    <row r="437" spans="1:4" ht="15.75" thickTop="1">
      <c r="A437" s="1133" t="s">
        <v>571</v>
      </c>
      <c r="B437" s="1134" t="s">
        <v>205</v>
      </c>
      <c r="C437" s="1135">
        <v>470411</v>
      </c>
      <c r="D437" s="1109"/>
    </row>
    <row r="438" spans="1:4" ht="15">
      <c r="A438" s="1127" t="s">
        <v>571</v>
      </c>
      <c r="B438" s="1136" t="s">
        <v>205</v>
      </c>
      <c r="C438" s="1129">
        <v>470419</v>
      </c>
      <c r="D438" s="1109"/>
    </row>
    <row r="439" spans="1:4" ht="15">
      <c r="A439" s="1120" t="s">
        <v>41</v>
      </c>
      <c r="B439" s="1121" t="s">
        <v>224</v>
      </c>
      <c r="C439" s="1144" t="s">
        <v>562</v>
      </c>
      <c r="D439" s="1109"/>
    </row>
    <row r="440" spans="1:4" ht="15">
      <c r="A440" s="1122" t="s">
        <v>571</v>
      </c>
      <c r="B440" s="1123" t="s">
        <v>224</v>
      </c>
      <c r="C440" s="1149" t="s">
        <v>563</v>
      </c>
      <c r="D440" s="1109"/>
    </row>
    <row r="441" spans="1:4" ht="15">
      <c r="A441" s="1122" t="s">
        <v>41</v>
      </c>
      <c r="B441" s="1123" t="s">
        <v>313</v>
      </c>
      <c r="C441" s="1149" t="s">
        <v>562</v>
      </c>
      <c r="D441" s="1109"/>
    </row>
    <row r="442" spans="1:4" ht="15.75" thickBot="1">
      <c r="A442" s="1124" t="s">
        <v>41</v>
      </c>
      <c r="B442" s="1125" t="s">
        <v>313</v>
      </c>
      <c r="C442" s="1148" t="s">
        <v>563</v>
      </c>
      <c r="D442" s="1109"/>
    </row>
    <row r="443" spans="1:4" ht="15.75" thickTop="1">
      <c r="A443" s="1133" t="s">
        <v>572</v>
      </c>
      <c r="B443" s="1134" t="s">
        <v>205</v>
      </c>
      <c r="C443" s="1157">
        <v>470421</v>
      </c>
      <c r="D443" s="1109"/>
    </row>
    <row r="444" spans="1:4" ht="15">
      <c r="A444" s="1127" t="s">
        <v>572</v>
      </c>
      <c r="B444" s="1136" t="s">
        <v>205</v>
      </c>
      <c r="C444" s="1152">
        <v>470429</v>
      </c>
      <c r="D444" s="1109"/>
    </row>
    <row r="445" spans="1:4" ht="15">
      <c r="A445" s="1120" t="s">
        <v>42</v>
      </c>
      <c r="B445" s="1121" t="s">
        <v>224</v>
      </c>
      <c r="C445" s="1144" t="s">
        <v>564</v>
      </c>
      <c r="D445" s="1109"/>
    </row>
    <row r="446" spans="1:4" ht="15">
      <c r="A446" s="1122" t="s">
        <v>42</v>
      </c>
      <c r="B446" s="1123" t="s">
        <v>224</v>
      </c>
      <c r="C446" s="1149" t="s">
        <v>565</v>
      </c>
      <c r="D446" s="1109"/>
    </row>
    <row r="447" spans="1:4" ht="15">
      <c r="A447" s="1122" t="s">
        <v>42</v>
      </c>
      <c r="B447" s="1123" t="s">
        <v>313</v>
      </c>
      <c r="C447" s="1149" t="s">
        <v>564</v>
      </c>
      <c r="D447" s="1109"/>
    </row>
    <row r="448" spans="1:4" ht="15.75" thickBot="1">
      <c r="A448" s="1124" t="s">
        <v>42</v>
      </c>
      <c r="B448" s="1125" t="s">
        <v>313</v>
      </c>
      <c r="C448" s="1148" t="s">
        <v>565</v>
      </c>
      <c r="D448" s="1109"/>
    </row>
    <row r="449" spans="1:4" ht="15.75" thickTop="1">
      <c r="A449" s="1155">
        <v>7.4</v>
      </c>
      <c r="B449" s="1156" t="s">
        <v>205</v>
      </c>
      <c r="C449" s="1157">
        <v>4702</v>
      </c>
      <c r="D449" s="1109"/>
    </row>
    <row r="450" spans="1:4" ht="15">
      <c r="A450" s="1120" t="s">
        <v>573</v>
      </c>
      <c r="B450" s="1121" t="s">
        <v>224</v>
      </c>
      <c r="C450" s="1144" t="s">
        <v>574</v>
      </c>
      <c r="D450" s="1109"/>
    </row>
    <row r="451" spans="1:4" ht="15.75" thickBot="1">
      <c r="A451" s="1124" t="s">
        <v>573</v>
      </c>
      <c r="B451" s="1125" t="s">
        <v>313</v>
      </c>
      <c r="C451" s="1148" t="s">
        <v>574</v>
      </c>
      <c r="D451" s="1109"/>
    </row>
    <row r="452" spans="1:4" ht="15.75" thickTop="1">
      <c r="A452" s="1133">
        <v>8</v>
      </c>
      <c r="B452" s="1134" t="s">
        <v>205</v>
      </c>
      <c r="C452" s="1157">
        <v>470610</v>
      </c>
      <c r="D452" s="1109"/>
    </row>
    <row r="453" spans="1:4" ht="15">
      <c r="A453" s="1127">
        <v>8</v>
      </c>
      <c r="B453" s="1136" t="s">
        <v>205</v>
      </c>
      <c r="C453" s="1152">
        <v>470620</v>
      </c>
      <c r="D453" s="1109"/>
    </row>
    <row r="454" spans="1:4" ht="15">
      <c r="A454" s="1127">
        <v>8</v>
      </c>
      <c r="B454" s="1136" t="s">
        <v>205</v>
      </c>
      <c r="C454" s="1152">
        <v>470691</v>
      </c>
      <c r="D454" s="1109"/>
    </row>
    <row r="455" spans="1:4" ht="15">
      <c r="A455" s="1127">
        <v>8</v>
      </c>
      <c r="B455" s="1136" t="s">
        <v>205</v>
      </c>
      <c r="C455" s="1152">
        <v>470692</v>
      </c>
      <c r="D455" s="1109"/>
    </row>
    <row r="456" spans="1:4" ht="15">
      <c r="A456" s="1127">
        <v>8</v>
      </c>
      <c r="B456" s="1136" t="s">
        <v>205</v>
      </c>
      <c r="C456" s="1152">
        <v>470693</v>
      </c>
      <c r="D456" s="1109"/>
    </row>
    <row r="457" spans="1:4" ht="15">
      <c r="A457" s="1150">
        <v>8</v>
      </c>
      <c r="B457" s="1151" t="s">
        <v>224</v>
      </c>
      <c r="C457" s="1119" t="s">
        <v>575</v>
      </c>
      <c r="D457" s="1109"/>
    </row>
    <row r="458" spans="1:4" ht="15">
      <c r="A458" s="1150">
        <v>8</v>
      </c>
      <c r="B458" s="1151" t="s">
        <v>224</v>
      </c>
      <c r="C458" s="1119" t="s">
        <v>576</v>
      </c>
      <c r="D458" s="1109"/>
    </row>
    <row r="459" spans="1:4" ht="15">
      <c r="A459" s="1150">
        <v>8</v>
      </c>
      <c r="B459" s="1151" t="s">
        <v>224</v>
      </c>
      <c r="C459" s="1119" t="s">
        <v>577</v>
      </c>
      <c r="D459" s="1109"/>
    </row>
    <row r="460" spans="1:4" ht="15">
      <c r="A460" s="1150">
        <v>8</v>
      </c>
      <c r="B460" s="1151" t="s">
        <v>224</v>
      </c>
      <c r="C460" s="1119" t="s">
        <v>578</v>
      </c>
      <c r="D460" s="1109"/>
    </row>
    <row r="461" spans="1:4" ht="15">
      <c r="A461" s="1150">
        <v>8</v>
      </c>
      <c r="B461" s="1151" t="s">
        <v>224</v>
      </c>
      <c r="C461" s="1119" t="s">
        <v>579</v>
      </c>
      <c r="D461" s="1109"/>
    </row>
    <row r="462" spans="1:4" ht="15">
      <c r="A462" s="1150">
        <v>8</v>
      </c>
      <c r="B462" s="1151" t="s">
        <v>224</v>
      </c>
      <c r="C462" s="1119" t="s">
        <v>580</v>
      </c>
      <c r="D462" s="1109"/>
    </row>
    <row r="463" spans="1:4" ht="15">
      <c r="A463" s="1122">
        <v>8</v>
      </c>
      <c r="B463" s="1123" t="s">
        <v>313</v>
      </c>
      <c r="C463" s="1149" t="s">
        <v>575</v>
      </c>
      <c r="D463" s="1109"/>
    </row>
    <row r="464" spans="1:4" ht="15">
      <c r="A464" s="1122">
        <v>8</v>
      </c>
      <c r="B464" s="1123" t="s">
        <v>313</v>
      </c>
      <c r="C464" s="1149" t="s">
        <v>576</v>
      </c>
      <c r="D464" s="1109"/>
    </row>
    <row r="465" spans="1:4" ht="15">
      <c r="A465" s="1122">
        <v>8</v>
      </c>
      <c r="B465" s="1123" t="s">
        <v>313</v>
      </c>
      <c r="C465" s="1149" t="s">
        <v>577</v>
      </c>
      <c r="D465" s="1109"/>
    </row>
    <row r="466" spans="1:4" ht="15">
      <c r="A466" s="1122">
        <v>8</v>
      </c>
      <c r="B466" s="1123" t="s">
        <v>313</v>
      </c>
      <c r="C466" s="1149" t="s">
        <v>578</v>
      </c>
      <c r="D466" s="1109"/>
    </row>
    <row r="467" spans="1:4" ht="15">
      <c r="A467" s="1122">
        <v>8</v>
      </c>
      <c r="B467" s="1123" t="s">
        <v>313</v>
      </c>
      <c r="C467" s="1149" t="s">
        <v>579</v>
      </c>
      <c r="D467" s="1109"/>
    </row>
    <row r="468" spans="1:4" ht="15.75" thickBot="1">
      <c r="A468" s="1124">
        <v>8</v>
      </c>
      <c r="B468" s="1125" t="s">
        <v>313</v>
      </c>
      <c r="C468" s="1148" t="s">
        <v>580</v>
      </c>
      <c r="D468" s="1109"/>
    </row>
    <row r="469" spans="1:4" ht="15.75" thickTop="1">
      <c r="A469" s="1155">
        <v>8.1</v>
      </c>
      <c r="B469" s="1156" t="s">
        <v>205</v>
      </c>
      <c r="C469" s="1116">
        <v>470610</v>
      </c>
      <c r="D469" s="1109"/>
    </row>
    <row r="470" spans="1:4" ht="15">
      <c r="A470" s="1150">
        <v>8.1</v>
      </c>
      <c r="B470" s="1151" t="s">
        <v>205</v>
      </c>
      <c r="C470" s="1119">
        <v>470691</v>
      </c>
      <c r="D470" s="1109"/>
    </row>
    <row r="471" spans="1:4" ht="15">
      <c r="A471" s="1150">
        <v>8.1</v>
      </c>
      <c r="B471" s="1151" t="s">
        <v>205</v>
      </c>
      <c r="C471" s="1119">
        <v>470692</v>
      </c>
      <c r="D471" s="1109"/>
    </row>
    <row r="472" spans="1:4" ht="15">
      <c r="A472" s="1150">
        <v>8.1</v>
      </c>
      <c r="B472" s="1151" t="s">
        <v>205</v>
      </c>
      <c r="C472" s="1119">
        <v>470693</v>
      </c>
      <c r="D472" s="1109"/>
    </row>
    <row r="473" spans="1:4" ht="15">
      <c r="A473" s="1150" t="s">
        <v>581</v>
      </c>
      <c r="B473" s="1151" t="s">
        <v>224</v>
      </c>
      <c r="C473" s="1119" t="s">
        <v>575</v>
      </c>
      <c r="D473" s="1109"/>
    </row>
    <row r="474" spans="1:4" ht="15">
      <c r="A474" s="1122" t="s">
        <v>581</v>
      </c>
      <c r="B474" s="1123" t="s">
        <v>224</v>
      </c>
      <c r="C474" s="1149" t="s">
        <v>577</v>
      </c>
      <c r="D474" s="1109"/>
    </row>
    <row r="475" spans="1:4" ht="15">
      <c r="A475" s="1122" t="s">
        <v>581</v>
      </c>
      <c r="B475" s="1123" t="s">
        <v>224</v>
      </c>
      <c r="C475" s="1149" t="s">
        <v>578</v>
      </c>
      <c r="D475" s="1109"/>
    </row>
    <row r="476" spans="1:4" ht="15">
      <c r="A476" s="1122" t="s">
        <v>581</v>
      </c>
      <c r="B476" s="1123" t="s">
        <v>224</v>
      </c>
      <c r="C476" s="1149" t="s">
        <v>579</v>
      </c>
      <c r="D476" s="1109"/>
    </row>
    <row r="477" spans="1:4" ht="15">
      <c r="A477" s="1122" t="s">
        <v>581</v>
      </c>
      <c r="B477" s="1123" t="s">
        <v>224</v>
      </c>
      <c r="C477" s="1149" t="s">
        <v>580</v>
      </c>
      <c r="D477" s="1109"/>
    </row>
    <row r="478" spans="1:4" ht="15">
      <c r="A478" s="1122" t="s">
        <v>581</v>
      </c>
      <c r="B478" s="1123" t="s">
        <v>313</v>
      </c>
      <c r="C478" s="1149" t="s">
        <v>575</v>
      </c>
      <c r="D478" s="1109"/>
    </row>
    <row r="479" spans="1:4" ht="15">
      <c r="A479" s="1122" t="s">
        <v>581</v>
      </c>
      <c r="B479" s="1123" t="s">
        <v>313</v>
      </c>
      <c r="C479" s="1149" t="s">
        <v>577</v>
      </c>
      <c r="D479" s="1109"/>
    </row>
    <row r="480" spans="1:4" ht="15">
      <c r="A480" s="1122" t="s">
        <v>581</v>
      </c>
      <c r="B480" s="1123" t="s">
        <v>313</v>
      </c>
      <c r="C480" s="1149" t="s">
        <v>578</v>
      </c>
      <c r="D480" s="1109"/>
    </row>
    <row r="481" spans="1:4" ht="15">
      <c r="A481" s="1122" t="s">
        <v>581</v>
      </c>
      <c r="B481" s="1123" t="s">
        <v>313</v>
      </c>
      <c r="C481" s="1149" t="s">
        <v>579</v>
      </c>
      <c r="D481" s="1109"/>
    </row>
    <row r="482" spans="1:4" ht="15.75" thickBot="1">
      <c r="A482" s="1124" t="s">
        <v>581</v>
      </c>
      <c r="B482" s="1125" t="s">
        <v>313</v>
      </c>
      <c r="C482" s="1148" t="s">
        <v>580</v>
      </c>
      <c r="D482" s="1109"/>
    </row>
    <row r="483" spans="1:4" ht="15.75" thickTop="1">
      <c r="A483" s="1155">
        <v>8.2</v>
      </c>
      <c r="B483" s="1156" t="s">
        <v>205</v>
      </c>
      <c r="C483" s="1116">
        <v>470620</v>
      </c>
      <c r="D483" s="1109"/>
    </row>
    <row r="484" spans="1:4" ht="15">
      <c r="A484" s="1150" t="s">
        <v>582</v>
      </c>
      <c r="B484" s="1151" t="s">
        <v>224</v>
      </c>
      <c r="C484" s="1119" t="s">
        <v>576</v>
      </c>
      <c r="D484" s="1109"/>
    </row>
    <row r="485" spans="1:4" ht="15.75" thickBot="1">
      <c r="A485" s="1124" t="s">
        <v>582</v>
      </c>
      <c r="B485" s="1125" t="s">
        <v>313</v>
      </c>
      <c r="C485" s="1148" t="s">
        <v>576</v>
      </c>
      <c r="D485" s="1109"/>
    </row>
    <row r="486" spans="1:4" ht="15.75" thickTop="1">
      <c r="A486" s="1155">
        <v>9</v>
      </c>
      <c r="B486" s="1156" t="s">
        <v>205</v>
      </c>
      <c r="C486" s="1116">
        <v>4707</v>
      </c>
      <c r="D486" s="1109"/>
    </row>
    <row r="487" spans="1:4" ht="15">
      <c r="A487" s="1150" t="s">
        <v>583</v>
      </c>
      <c r="B487" s="1151" t="s">
        <v>224</v>
      </c>
      <c r="C487" s="1119" t="s">
        <v>584</v>
      </c>
      <c r="D487" s="1109"/>
    </row>
    <row r="488" spans="1:4" ht="15.75" thickBot="1">
      <c r="A488" s="1124" t="s">
        <v>583</v>
      </c>
      <c r="B488" s="1125" t="s">
        <v>313</v>
      </c>
      <c r="C488" s="1148" t="s">
        <v>584</v>
      </c>
      <c r="D488" s="1109"/>
    </row>
    <row r="489" spans="1:4" ht="15.75" thickTop="1">
      <c r="A489" s="1133">
        <v>10</v>
      </c>
      <c r="B489" s="1134" t="s">
        <v>205</v>
      </c>
      <c r="C489" s="1135">
        <v>4801</v>
      </c>
      <c r="D489" s="1109"/>
    </row>
    <row r="490" spans="1:4" ht="15">
      <c r="A490" s="1127">
        <v>10</v>
      </c>
      <c r="B490" s="1136" t="s">
        <v>205</v>
      </c>
      <c r="C490" s="1129">
        <v>480210</v>
      </c>
      <c r="D490" s="1109"/>
    </row>
    <row r="491" spans="1:4" ht="15">
      <c r="A491" s="1127">
        <v>10</v>
      </c>
      <c r="B491" s="1136" t="s">
        <v>205</v>
      </c>
      <c r="C491" s="1129">
        <v>480220</v>
      </c>
      <c r="D491" s="1109"/>
    </row>
    <row r="492" spans="1:4" ht="15">
      <c r="A492" s="1127">
        <v>10</v>
      </c>
      <c r="B492" s="1136" t="s">
        <v>205</v>
      </c>
      <c r="C492" s="1129">
        <v>480230</v>
      </c>
      <c r="D492" s="1109"/>
    </row>
    <row r="493" spans="1:4" ht="15">
      <c r="A493" s="1127">
        <v>10</v>
      </c>
      <c r="B493" s="1136" t="s">
        <v>205</v>
      </c>
      <c r="C493" s="1129">
        <v>480240</v>
      </c>
      <c r="D493" s="1109"/>
    </row>
    <row r="494" spans="1:4" ht="15">
      <c r="A494" s="1127">
        <v>10</v>
      </c>
      <c r="B494" s="1136" t="s">
        <v>205</v>
      </c>
      <c r="C494" s="1129">
        <v>480254</v>
      </c>
      <c r="D494" s="1109"/>
    </row>
    <row r="495" spans="1:4" ht="15">
      <c r="A495" s="1127">
        <v>10</v>
      </c>
      <c r="B495" s="1136" t="s">
        <v>205</v>
      </c>
      <c r="C495" s="1129">
        <v>480255</v>
      </c>
      <c r="D495" s="1109"/>
    </row>
    <row r="496" spans="1:4" ht="15">
      <c r="A496" s="1127">
        <v>10</v>
      </c>
      <c r="B496" s="1136" t="s">
        <v>205</v>
      </c>
      <c r="C496" s="1129">
        <v>480256</v>
      </c>
      <c r="D496" s="1109"/>
    </row>
    <row r="497" spans="1:4" ht="15">
      <c r="A497" s="1127">
        <v>10</v>
      </c>
      <c r="B497" s="1136" t="s">
        <v>205</v>
      </c>
      <c r="C497" s="1129">
        <v>480257</v>
      </c>
      <c r="D497" s="1109"/>
    </row>
    <row r="498" spans="1:4" ht="15">
      <c r="A498" s="1127">
        <v>10</v>
      </c>
      <c r="B498" s="1136" t="s">
        <v>205</v>
      </c>
      <c r="C498" s="1129">
        <v>480258</v>
      </c>
      <c r="D498" s="1109"/>
    </row>
    <row r="499" spans="1:4" ht="15">
      <c r="A499" s="1127">
        <v>10</v>
      </c>
      <c r="B499" s="1136" t="s">
        <v>205</v>
      </c>
      <c r="C499" s="1129">
        <v>480261</v>
      </c>
      <c r="D499" s="1109"/>
    </row>
    <row r="500" spans="1:4" ht="15">
      <c r="A500" s="1127">
        <v>10</v>
      </c>
      <c r="B500" s="1136" t="s">
        <v>205</v>
      </c>
      <c r="C500" s="1129">
        <v>480262</v>
      </c>
      <c r="D500" s="1109"/>
    </row>
    <row r="501" spans="1:4" ht="15">
      <c r="A501" s="1127">
        <v>10</v>
      </c>
      <c r="B501" s="1136" t="s">
        <v>205</v>
      </c>
      <c r="C501" s="1129">
        <v>480269</v>
      </c>
      <c r="D501" s="1109"/>
    </row>
    <row r="502" spans="1:4" ht="15">
      <c r="A502" s="1127">
        <v>10</v>
      </c>
      <c r="B502" s="1136" t="s">
        <v>205</v>
      </c>
      <c r="C502" s="1129">
        <v>4803</v>
      </c>
      <c r="D502" s="1109"/>
    </row>
    <row r="503" spans="1:4" ht="15">
      <c r="A503" s="1127">
        <v>10</v>
      </c>
      <c r="B503" s="1136" t="s">
        <v>205</v>
      </c>
      <c r="C503" s="1129">
        <v>480411</v>
      </c>
      <c r="D503" s="1109"/>
    </row>
    <row r="504" spans="1:4" ht="15">
      <c r="A504" s="1127">
        <v>10</v>
      </c>
      <c r="B504" s="1136" t="s">
        <v>205</v>
      </c>
      <c r="C504" s="1129">
        <v>480419</v>
      </c>
      <c r="D504" s="1109"/>
    </row>
    <row r="505" spans="1:4" ht="15">
      <c r="A505" s="1127">
        <v>10</v>
      </c>
      <c r="B505" s="1136" t="s">
        <v>205</v>
      </c>
      <c r="C505" s="1129">
        <v>480421</v>
      </c>
      <c r="D505" s="1109"/>
    </row>
    <row r="506" spans="1:4" ht="15">
      <c r="A506" s="1127">
        <v>10</v>
      </c>
      <c r="B506" s="1136" t="s">
        <v>205</v>
      </c>
      <c r="C506" s="1129">
        <v>480429</v>
      </c>
      <c r="D506" s="1109"/>
    </row>
    <row r="507" spans="1:4" ht="15">
      <c r="A507" s="1127">
        <v>10</v>
      </c>
      <c r="B507" s="1136" t="s">
        <v>205</v>
      </c>
      <c r="C507" s="1129">
        <v>480431</v>
      </c>
      <c r="D507" s="1109"/>
    </row>
    <row r="508" spans="1:4" ht="15">
      <c r="A508" s="1127">
        <v>10</v>
      </c>
      <c r="B508" s="1136" t="s">
        <v>205</v>
      </c>
      <c r="C508" s="1129">
        <v>480439</v>
      </c>
      <c r="D508" s="1109"/>
    </row>
    <row r="509" spans="1:4" ht="15">
      <c r="A509" s="1127">
        <v>10</v>
      </c>
      <c r="B509" s="1136" t="s">
        <v>205</v>
      </c>
      <c r="C509" s="1129">
        <v>480441</v>
      </c>
      <c r="D509" s="1109"/>
    </row>
    <row r="510" spans="1:4" ht="15">
      <c r="A510" s="1127">
        <v>10</v>
      </c>
      <c r="B510" s="1136" t="s">
        <v>205</v>
      </c>
      <c r="C510" s="1129">
        <v>480442</v>
      </c>
      <c r="D510" s="1109"/>
    </row>
    <row r="511" spans="1:4" ht="15">
      <c r="A511" s="1127">
        <v>10</v>
      </c>
      <c r="B511" s="1136" t="s">
        <v>205</v>
      </c>
      <c r="C511" s="1129">
        <v>480449</v>
      </c>
      <c r="D511" s="1109"/>
    </row>
    <row r="512" spans="1:4" ht="15">
      <c r="A512" s="1127">
        <v>10</v>
      </c>
      <c r="B512" s="1136" t="s">
        <v>205</v>
      </c>
      <c r="C512" s="1129">
        <v>480451</v>
      </c>
      <c r="D512" s="1109"/>
    </row>
    <row r="513" spans="1:4" ht="15">
      <c r="A513" s="1127">
        <v>10</v>
      </c>
      <c r="B513" s="1136" t="s">
        <v>205</v>
      </c>
      <c r="C513" s="1129">
        <v>480452</v>
      </c>
      <c r="D513" s="1109"/>
    </row>
    <row r="514" spans="1:4" ht="15">
      <c r="A514" s="1127">
        <v>10</v>
      </c>
      <c r="B514" s="1136" t="s">
        <v>205</v>
      </c>
      <c r="C514" s="1129">
        <v>480459</v>
      </c>
      <c r="D514" s="1109"/>
    </row>
    <row r="515" spans="1:4" ht="15">
      <c r="A515" s="1127">
        <v>10</v>
      </c>
      <c r="B515" s="1136" t="s">
        <v>205</v>
      </c>
      <c r="C515" s="1129">
        <v>480511</v>
      </c>
      <c r="D515" s="1109"/>
    </row>
    <row r="516" spans="1:4" ht="15">
      <c r="A516" s="1127">
        <v>10</v>
      </c>
      <c r="B516" s="1136" t="s">
        <v>205</v>
      </c>
      <c r="C516" s="1129">
        <v>480512</v>
      </c>
      <c r="D516" s="1109"/>
    </row>
    <row r="517" spans="1:4" ht="15">
      <c r="A517" s="1127">
        <v>10</v>
      </c>
      <c r="B517" s="1136" t="s">
        <v>205</v>
      </c>
      <c r="C517" s="1129">
        <v>480519</v>
      </c>
      <c r="D517" s="1109"/>
    </row>
    <row r="518" spans="1:4" ht="15">
      <c r="A518" s="1127">
        <v>10</v>
      </c>
      <c r="B518" s="1136" t="s">
        <v>205</v>
      </c>
      <c r="C518" s="1129">
        <v>480524</v>
      </c>
      <c r="D518" s="1109"/>
    </row>
    <row r="519" spans="1:4" ht="15">
      <c r="A519" s="1127">
        <v>10</v>
      </c>
      <c r="B519" s="1136" t="s">
        <v>205</v>
      </c>
      <c r="C519" s="1129">
        <v>480525</v>
      </c>
      <c r="D519" s="1109"/>
    </row>
    <row r="520" spans="1:4" ht="15">
      <c r="A520" s="1127">
        <v>10</v>
      </c>
      <c r="B520" s="1136" t="s">
        <v>205</v>
      </c>
      <c r="C520" s="1129">
        <v>480530</v>
      </c>
      <c r="D520" s="1109"/>
    </row>
    <row r="521" spans="1:4" ht="15">
      <c r="A521" s="1127">
        <v>10</v>
      </c>
      <c r="B521" s="1136" t="s">
        <v>205</v>
      </c>
      <c r="C521" s="1129">
        <v>480540</v>
      </c>
      <c r="D521" s="1109"/>
    </row>
    <row r="522" spans="1:4" ht="15">
      <c r="A522" s="1127">
        <v>10</v>
      </c>
      <c r="B522" s="1136" t="s">
        <v>205</v>
      </c>
      <c r="C522" s="1129">
        <v>480550</v>
      </c>
      <c r="D522" s="1109"/>
    </row>
    <row r="523" spans="1:4" ht="15">
      <c r="A523" s="1127">
        <v>10</v>
      </c>
      <c r="B523" s="1136" t="s">
        <v>205</v>
      </c>
      <c r="C523" s="1129">
        <v>480591</v>
      </c>
      <c r="D523" s="1109"/>
    </row>
    <row r="524" spans="1:4" ht="15">
      <c r="A524" s="1127">
        <v>10</v>
      </c>
      <c r="B524" s="1136" t="s">
        <v>205</v>
      </c>
      <c r="C524" s="1129">
        <v>480592</v>
      </c>
      <c r="D524" s="1109"/>
    </row>
    <row r="525" spans="1:4" ht="15">
      <c r="A525" s="1127">
        <v>10</v>
      </c>
      <c r="B525" s="1136" t="s">
        <v>205</v>
      </c>
      <c r="C525" s="1129">
        <v>480593</v>
      </c>
      <c r="D525" s="1109"/>
    </row>
    <row r="526" spans="1:4" ht="15">
      <c r="A526" s="1127">
        <v>10</v>
      </c>
      <c r="B526" s="1136" t="s">
        <v>205</v>
      </c>
      <c r="C526" s="1129">
        <v>480610</v>
      </c>
      <c r="D526" s="1109"/>
    </row>
    <row r="527" spans="1:4" ht="15">
      <c r="A527" s="1127">
        <v>10</v>
      </c>
      <c r="B527" s="1136" t="s">
        <v>205</v>
      </c>
      <c r="C527" s="1129">
        <v>480620</v>
      </c>
      <c r="D527" s="1109"/>
    </row>
    <row r="528" spans="1:4" ht="15">
      <c r="A528" s="1127">
        <v>10</v>
      </c>
      <c r="B528" s="1136" t="s">
        <v>205</v>
      </c>
      <c r="C528" s="1129">
        <v>480630</v>
      </c>
      <c r="D528" s="1109"/>
    </row>
    <row r="529" spans="1:4" ht="15">
      <c r="A529" s="1127">
        <v>10</v>
      </c>
      <c r="B529" s="1136" t="s">
        <v>205</v>
      </c>
      <c r="C529" s="1129">
        <v>480640</v>
      </c>
      <c r="D529" s="1109"/>
    </row>
    <row r="530" spans="1:4" ht="15">
      <c r="A530" s="1127">
        <v>10</v>
      </c>
      <c r="B530" s="1136" t="s">
        <v>205</v>
      </c>
      <c r="C530" s="1129">
        <v>480810</v>
      </c>
      <c r="D530" s="1109"/>
    </row>
    <row r="531" spans="1:4" ht="15">
      <c r="A531" s="1127">
        <v>10</v>
      </c>
      <c r="B531" s="1136" t="s">
        <v>205</v>
      </c>
      <c r="C531" s="1129">
        <v>480820</v>
      </c>
      <c r="D531" s="1109"/>
    </row>
    <row r="532" spans="1:4" ht="15">
      <c r="A532" s="1127">
        <v>10</v>
      </c>
      <c r="B532" s="1136" t="s">
        <v>205</v>
      </c>
      <c r="C532" s="1129">
        <v>480830</v>
      </c>
      <c r="D532" s="1109"/>
    </row>
    <row r="533" spans="1:4" ht="15">
      <c r="A533" s="1127">
        <v>10</v>
      </c>
      <c r="B533" s="1136" t="s">
        <v>205</v>
      </c>
      <c r="C533" s="1129">
        <v>480890</v>
      </c>
      <c r="D533" s="1109"/>
    </row>
    <row r="534" spans="1:4" ht="15">
      <c r="A534" s="1127">
        <v>10</v>
      </c>
      <c r="B534" s="1136" t="s">
        <v>205</v>
      </c>
      <c r="C534" s="1129">
        <v>480910</v>
      </c>
      <c r="D534" s="1109"/>
    </row>
    <row r="535" spans="1:4" ht="15">
      <c r="A535" s="1127">
        <v>10</v>
      </c>
      <c r="B535" s="1136" t="s">
        <v>205</v>
      </c>
      <c r="C535" s="1129">
        <v>480920</v>
      </c>
      <c r="D535" s="1109"/>
    </row>
    <row r="536" spans="1:4" ht="15">
      <c r="A536" s="1127">
        <v>10</v>
      </c>
      <c r="B536" s="1136" t="s">
        <v>205</v>
      </c>
      <c r="C536" s="1129">
        <v>480990</v>
      </c>
      <c r="D536" s="1109"/>
    </row>
    <row r="537" spans="1:4" ht="15">
      <c r="A537" s="1127">
        <v>10</v>
      </c>
      <c r="B537" s="1136" t="s">
        <v>205</v>
      </c>
      <c r="C537" s="1129">
        <v>481013</v>
      </c>
      <c r="D537" s="1109"/>
    </row>
    <row r="538" spans="1:4" ht="15">
      <c r="A538" s="1127">
        <v>10</v>
      </c>
      <c r="B538" s="1136" t="s">
        <v>205</v>
      </c>
      <c r="C538" s="1129">
        <v>481014</v>
      </c>
      <c r="D538" s="1109"/>
    </row>
    <row r="539" spans="1:4" ht="15">
      <c r="A539" s="1127">
        <v>10</v>
      </c>
      <c r="B539" s="1136" t="s">
        <v>205</v>
      </c>
      <c r="C539" s="1129">
        <v>481019</v>
      </c>
      <c r="D539" s="1109"/>
    </row>
    <row r="540" spans="1:4" ht="15">
      <c r="A540" s="1127">
        <v>10</v>
      </c>
      <c r="B540" s="1136" t="s">
        <v>205</v>
      </c>
      <c r="C540" s="1129">
        <v>481022</v>
      </c>
      <c r="D540" s="1109"/>
    </row>
    <row r="541" spans="1:4" ht="15">
      <c r="A541" s="1127">
        <v>10</v>
      </c>
      <c r="B541" s="1136" t="s">
        <v>205</v>
      </c>
      <c r="C541" s="1129">
        <v>481029</v>
      </c>
      <c r="D541" s="1109"/>
    </row>
    <row r="542" spans="1:4" ht="15">
      <c r="A542" s="1127">
        <v>10</v>
      </c>
      <c r="B542" s="1136" t="s">
        <v>205</v>
      </c>
      <c r="C542" s="1129">
        <v>481031</v>
      </c>
      <c r="D542" s="1109"/>
    </row>
    <row r="543" spans="1:4" ht="15">
      <c r="A543" s="1127">
        <v>10</v>
      </c>
      <c r="B543" s="1136" t="s">
        <v>205</v>
      </c>
      <c r="C543" s="1129">
        <v>481032</v>
      </c>
      <c r="D543" s="1109"/>
    </row>
    <row r="544" spans="1:4" ht="15">
      <c r="A544" s="1127">
        <v>10</v>
      </c>
      <c r="B544" s="1136" t="s">
        <v>205</v>
      </c>
      <c r="C544" s="1129">
        <v>481039</v>
      </c>
      <c r="D544" s="1109"/>
    </row>
    <row r="545" spans="1:4" ht="15">
      <c r="A545" s="1127">
        <v>10</v>
      </c>
      <c r="B545" s="1136" t="s">
        <v>205</v>
      </c>
      <c r="C545" s="1129">
        <v>481092</v>
      </c>
      <c r="D545" s="1109"/>
    </row>
    <row r="546" spans="1:4" ht="15">
      <c r="A546" s="1127">
        <v>10</v>
      </c>
      <c r="B546" s="1136" t="s">
        <v>205</v>
      </c>
      <c r="C546" s="1129">
        <v>481099</v>
      </c>
      <c r="D546" s="1109"/>
    </row>
    <row r="547" spans="1:4" ht="15">
      <c r="A547" s="1127">
        <v>10</v>
      </c>
      <c r="B547" s="1136" t="s">
        <v>205</v>
      </c>
      <c r="C547" s="1129">
        <v>481110</v>
      </c>
      <c r="D547" s="1109"/>
    </row>
    <row r="548" spans="1:4" ht="15">
      <c r="A548" s="1127">
        <v>10</v>
      </c>
      <c r="B548" s="1136" t="s">
        <v>205</v>
      </c>
      <c r="C548" s="1129">
        <v>481151</v>
      </c>
      <c r="D548" s="1109"/>
    </row>
    <row r="549" spans="1:4" ht="15">
      <c r="A549" s="1127">
        <v>10</v>
      </c>
      <c r="B549" s="1136" t="s">
        <v>205</v>
      </c>
      <c r="C549" s="1129">
        <v>481159</v>
      </c>
      <c r="D549" s="1109"/>
    </row>
    <row r="550" spans="1:4" ht="15">
      <c r="A550" s="1127">
        <v>10</v>
      </c>
      <c r="B550" s="1136" t="s">
        <v>205</v>
      </c>
      <c r="C550" s="1129">
        <v>4812</v>
      </c>
      <c r="D550" s="1109"/>
    </row>
    <row r="551" spans="1:4" ht="15">
      <c r="A551" s="1127">
        <v>10</v>
      </c>
      <c r="B551" s="1136" t="s">
        <v>205</v>
      </c>
      <c r="C551" s="1129">
        <v>481310</v>
      </c>
      <c r="D551" s="1109"/>
    </row>
    <row r="552" spans="1:4" ht="15">
      <c r="A552" s="1127">
        <v>10</v>
      </c>
      <c r="B552" s="1136" t="s">
        <v>205</v>
      </c>
      <c r="C552" s="1129">
        <v>481320</v>
      </c>
      <c r="D552" s="1109"/>
    </row>
    <row r="553" spans="1:4" ht="15">
      <c r="A553" s="1150">
        <v>10</v>
      </c>
      <c r="B553" s="1151" t="s">
        <v>205</v>
      </c>
      <c r="C553" s="1119">
        <v>481390</v>
      </c>
      <c r="D553" s="1109"/>
    </row>
    <row r="554" spans="1:4" ht="15">
      <c r="A554" s="1150">
        <v>10</v>
      </c>
      <c r="B554" s="1151" t="s">
        <v>224</v>
      </c>
      <c r="C554" s="1119" t="s">
        <v>585</v>
      </c>
      <c r="D554" s="1109"/>
    </row>
    <row r="555" spans="1:4" ht="15">
      <c r="A555" s="1127">
        <v>10</v>
      </c>
      <c r="B555" s="1136" t="s">
        <v>224</v>
      </c>
      <c r="C555" s="1129" t="s">
        <v>586</v>
      </c>
      <c r="D555" s="1109"/>
    </row>
    <row r="556" spans="1:4" ht="15">
      <c r="A556" s="1127">
        <v>10</v>
      </c>
      <c r="B556" s="1136" t="s">
        <v>224</v>
      </c>
      <c r="C556" s="1129" t="s">
        <v>587</v>
      </c>
      <c r="D556" s="1109"/>
    </row>
    <row r="557" spans="1:4" ht="15">
      <c r="A557" s="1127">
        <v>10</v>
      </c>
      <c r="B557" s="1136" t="s">
        <v>224</v>
      </c>
      <c r="C557" s="1129" t="s">
        <v>588</v>
      </c>
      <c r="D557" s="1109"/>
    </row>
    <row r="558" spans="1:4" ht="15">
      <c r="A558" s="1127">
        <v>10</v>
      </c>
      <c r="B558" s="1136" t="s">
        <v>224</v>
      </c>
      <c r="C558" s="1129" t="s">
        <v>589</v>
      </c>
      <c r="D558" s="1109"/>
    </row>
    <row r="559" spans="1:4" ht="15">
      <c r="A559" s="1127">
        <v>10</v>
      </c>
      <c r="B559" s="1136" t="s">
        <v>224</v>
      </c>
      <c r="C559" s="1129" t="s">
        <v>590</v>
      </c>
      <c r="D559" s="1109"/>
    </row>
    <row r="560" spans="1:4" ht="15">
      <c r="A560" s="1127">
        <v>10</v>
      </c>
      <c r="B560" s="1136" t="s">
        <v>224</v>
      </c>
      <c r="C560" s="1129" t="s">
        <v>591</v>
      </c>
      <c r="D560" s="1109"/>
    </row>
    <row r="561" spans="1:4" ht="15">
      <c r="A561" s="1127">
        <v>10</v>
      </c>
      <c r="B561" s="1136" t="s">
        <v>224</v>
      </c>
      <c r="C561" s="1129" t="s">
        <v>592</v>
      </c>
      <c r="D561" s="1109"/>
    </row>
    <row r="562" spans="1:4" ht="15">
      <c r="A562" s="1127">
        <v>10</v>
      </c>
      <c r="B562" s="1136" t="s">
        <v>224</v>
      </c>
      <c r="C562" s="1129" t="s">
        <v>593</v>
      </c>
      <c r="D562" s="1109"/>
    </row>
    <row r="563" spans="1:4" ht="15">
      <c r="A563" s="1127">
        <v>10</v>
      </c>
      <c r="B563" s="1136" t="s">
        <v>224</v>
      </c>
      <c r="C563" s="1129" t="s">
        <v>594</v>
      </c>
      <c r="D563" s="1109"/>
    </row>
    <row r="564" spans="1:4" ht="15">
      <c r="A564" s="1127">
        <v>10</v>
      </c>
      <c r="B564" s="1136" t="s">
        <v>224</v>
      </c>
      <c r="C564" s="1129" t="s">
        <v>595</v>
      </c>
      <c r="D564" s="1109"/>
    </row>
    <row r="565" spans="1:4" ht="15">
      <c r="A565" s="1127">
        <v>10</v>
      </c>
      <c r="B565" s="1136" t="s">
        <v>224</v>
      </c>
      <c r="C565" s="1129" t="s">
        <v>596</v>
      </c>
      <c r="D565" s="1109"/>
    </row>
    <row r="566" spans="1:4" ht="15">
      <c r="A566" s="1127">
        <v>10</v>
      </c>
      <c r="B566" s="1136" t="s">
        <v>224</v>
      </c>
      <c r="C566" s="1129" t="s">
        <v>597</v>
      </c>
      <c r="D566" s="1109"/>
    </row>
    <row r="567" spans="1:4" ht="15">
      <c r="A567" s="1127">
        <v>10</v>
      </c>
      <c r="B567" s="1136" t="s">
        <v>224</v>
      </c>
      <c r="C567" s="1129" t="s">
        <v>598</v>
      </c>
      <c r="D567" s="1109"/>
    </row>
    <row r="568" spans="1:4" ht="15">
      <c r="A568" s="1127">
        <v>10</v>
      </c>
      <c r="B568" s="1136" t="s">
        <v>224</v>
      </c>
      <c r="C568" s="1129" t="s">
        <v>599</v>
      </c>
      <c r="D568" s="1109"/>
    </row>
    <row r="569" spans="1:4" ht="15">
      <c r="A569" s="1127">
        <v>10</v>
      </c>
      <c r="B569" s="1136" t="s">
        <v>224</v>
      </c>
      <c r="C569" s="1129" t="s">
        <v>600</v>
      </c>
      <c r="D569" s="1109"/>
    </row>
    <row r="570" spans="1:4" ht="15">
      <c r="A570" s="1127">
        <v>10</v>
      </c>
      <c r="B570" s="1136" t="s">
        <v>224</v>
      </c>
      <c r="C570" s="1129" t="s">
        <v>601</v>
      </c>
      <c r="D570" s="1109"/>
    </row>
    <row r="571" spans="1:4" ht="15">
      <c r="A571" s="1127">
        <v>10</v>
      </c>
      <c r="B571" s="1136" t="s">
        <v>224</v>
      </c>
      <c r="C571" s="1129" t="s">
        <v>602</v>
      </c>
      <c r="D571" s="1109"/>
    </row>
    <row r="572" spans="1:4" ht="15">
      <c r="A572" s="1127">
        <v>10</v>
      </c>
      <c r="B572" s="1136" t="s">
        <v>224</v>
      </c>
      <c r="C572" s="1129" t="s">
        <v>603</v>
      </c>
      <c r="D572" s="1109"/>
    </row>
    <row r="573" spans="1:4" ht="15">
      <c r="A573" s="1127">
        <v>10</v>
      </c>
      <c r="B573" s="1136" t="s">
        <v>224</v>
      </c>
      <c r="C573" s="1129" t="s">
        <v>604</v>
      </c>
      <c r="D573" s="1109"/>
    </row>
    <row r="574" spans="1:4" ht="15">
      <c r="A574" s="1127">
        <v>10</v>
      </c>
      <c r="B574" s="1136" t="s">
        <v>224</v>
      </c>
      <c r="C574" s="1129" t="s">
        <v>605</v>
      </c>
      <c r="D574" s="1109"/>
    </row>
    <row r="575" spans="1:4" ht="15">
      <c r="A575" s="1127">
        <v>10</v>
      </c>
      <c r="B575" s="1136" t="s">
        <v>224</v>
      </c>
      <c r="C575" s="1129" t="s">
        <v>606</v>
      </c>
      <c r="D575" s="1109"/>
    </row>
    <row r="576" spans="1:4" ht="15">
      <c r="A576" s="1127">
        <v>10</v>
      </c>
      <c r="B576" s="1136" t="s">
        <v>224</v>
      </c>
      <c r="C576" s="1129" t="s">
        <v>607</v>
      </c>
      <c r="D576" s="1109"/>
    </row>
    <row r="577" spans="1:4" ht="15">
      <c r="A577" s="1127">
        <v>10</v>
      </c>
      <c r="B577" s="1136" t="s">
        <v>224</v>
      </c>
      <c r="C577" s="1129" t="s">
        <v>608</v>
      </c>
      <c r="D577" s="1109"/>
    </row>
    <row r="578" spans="1:4" ht="15">
      <c r="A578" s="1127">
        <v>10</v>
      </c>
      <c r="B578" s="1136" t="s">
        <v>224</v>
      </c>
      <c r="C578" s="1129" t="s">
        <v>609</v>
      </c>
      <c r="D578" s="1109"/>
    </row>
    <row r="579" spans="1:4" ht="15">
      <c r="A579" s="1127">
        <v>10</v>
      </c>
      <c r="B579" s="1136" t="s">
        <v>224</v>
      </c>
      <c r="C579" s="1129" t="s">
        <v>610</v>
      </c>
      <c r="D579" s="1109"/>
    </row>
    <row r="580" spans="1:4" ht="15">
      <c r="A580" s="1127">
        <v>10</v>
      </c>
      <c r="B580" s="1136" t="s">
        <v>224</v>
      </c>
      <c r="C580" s="1129" t="s">
        <v>611</v>
      </c>
      <c r="D580" s="1109"/>
    </row>
    <row r="581" spans="1:4" ht="15">
      <c r="A581" s="1127">
        <v>10</v>
      </c>
      <c r="B581" s="1136" t="s">
        <v>224</v>
      </c>
      <c r="C581" s="1129" t="s">
        <v>612</v>
      </c>
      <c r="D581" s="1109"/>
    </row>
    <row r="582" spans="1:4" ht="15">
      <c r="A582" s="1127">
        <v>10</v>
      </c>
      <c r="B582" s="1136" t="s">
        <v>224</v>
      </c>
      <c r="C582" s="1129" t="s">
        <v>613</v>
      </c>
      <c r="D582" s="1109"/>
    </row>
    <row r="583" spans="1:4" ht="15">
      <c r="A583" s="1127">
        <v>10</v>
      </c>
      <c r="B583" s="1136" t="s">
        <v>224</v>
      </c>
      <c r="C583" s="1129" t="s">
        <v>614</v>
      </c>
      <c r="D583" s="1109"/>
    </row>
    <row r="584" spans="1:4" ht="15">
      <c r="A584" s="1127">
        <v>10</v>
      </c>
      <c r="B584" s="1136" t="s">
        <v>224</v>
      </c>
      <c r="C584" s="1129" t="s">
        <v>615</v>
      </c>
      <c r="D584" s="1109"/>
    </row>
    <row r="585" spans="1:4" ht="15">
      <c r="A585" s="1127">
        <v>10</v>
      </c>
      <c r="B585" s="1136" t="s">
        <v>224</v>
      </c>
      <c r="C585" s="1129" t="s">
        <v>616</v>
      </c>
      <c r="D585" s="1109"/>
    </row>
    <row r="586" spans="1:4" ht="15">
      <c r="A586" s="1127">
        <v>10</v>
      </c>
      <c r="B586" s="1136" t="s">
        <v>224</v>
      </c>
      <c r="C586" s="1129" t="s">
        <v>617</v>
      </c>
      <c r="D586" s="1109"/>
    </row>
    <row r="587" spans="1:4" ht="15">
      <c r="A587" s="1127">
        <v>10</v>
      </c>
      <c r="B587" s="1136" t="s">
        <v>224</v>
      </c>
      <c r="C587" s="1129" t="s">
        <v>618</v>
      </c>
      <c r="D587" s="1109"/>
    </row>
    <row r="588" spans="1:4" ht="15">
      <c r="A588" s="1127">
        <v>10</v>
      </c>
      <c r="B588" s="1136" t="s">
        <v>224</v>
      </c>
      <c r="C588" s="1129" t="s">
        <v>619</v>
      </c>
      <c r="D588" s="1109"/>
    </row>
    <row r="589" spans="1:4" ht="15">
      <c r="A589" s="1127">
        <v>10</v>
      </c>
      <c r="B589" s="1136" t="s">
        <v>224</v>
      </c>
      <c r="C589" s="1129" t="s">
        <v>620</v>
      </c>
      <c r="D589" s="1109"/>
    </row>
    <row r="590" spans="1:4" ht="15">
      <c r="A590" s="1127">
        <v>10</v>
      </c>
      <c r="B590" s="1136" t="s">
        <v>224</v>
      </c>
      <c r="C590" s="1129" t="s">
        <v>621</v>
      </c>
      <c r="D590" s="1109"/>
    </row>
    <row r="591" spans="1:4" ht="15">
      <c r="A591" s="1127">
        <v>10</v>
      </c>
      <c r="B591" s="1136" t="s">
        <v>224</v>
      </c>
      <c r="C591" s="1129" t="s">
        <v>622</v>
      </c>
      <c r="D591" s="1109"/>
    </row>
    <row r="592" spans="1:4" ht="15">
      <c r="A592" s="1127">
        <v>10</v>
      </c>
      <c r="B592" s="1136" t="s">
        <v>224</v>
      </c>
      <c r="C592" s="1129" t="s">
        <v>623</v>
      </c>
      <c r="D592" s="1109"/>
    </row>
    <row r="593" spans="1:4" ht="15">
      <c r="A593" s="1127">
        <v>10</v>
      </c>
      <c r="B593" s="1136" t="s">
        <v>224</v>
      </c>
      <c r="C593" s="1129" t="s">
        <v>624</v>
      </c>
      <c r="D593" s="1109"/>
    </row>
    <row r="594" spans="1:4" ht="15">
      <c r="A594" s="1127">
        <v>10</v>
      </c>
      <c r="B594" s="1136" t="s">
        <v>224</v>
      </c>
      <c r="C594" s="1129" t="s">
        <v>625</v>
      </c>
      <c r="D594" s="1109"/>
    </row>
    <row r="595" spans="1:4" ht="15">
      <c r="A595" s="1127">
        <v>10</v>
      </c>
      <c r="B595" s="1136" t="s">
        <v>224</v>
      </c>
      <c r="C595" s="1129" t="s">
        <v>626</v>
      </c>
      <c r="D595" s="1109"/>
    </row>
    <row r="596" spans="1:4" ht="15">
      <c r="A596" s="1127">
        <v>10</v>
      </c>
      <c r="B596" s="1136" t="s">
        <v>224</v>
      </c>
      <c r="C596" s="1129" t="s">
        <v>627</v>
      </c>
      <c r="D596" s="1109"/>
    </row>
    <row r="597" spans="1:4" ht="15">
      <c r="A597" s="1127">
        <v>10</v>
      </c>
      <c r="B597" s="1136" t="s">
        <v>224</v>
      </c>
      <c r="C597" s="1129" t="s">
        <v>628</v>
      </c>
      <c r="D597" s="1109"/>
    </row>
    <row r="598" spans="1:4" ht="15">
      <c r="A598" s="1127">
        <v>10</v>
      </c>
      <c r="B598" s="1136" t="s">
        <v>224</v>
      </c>
      <c r="C598" s="1129" t="s">
        <v>629</v>
      </c>
      <c r="D598" s="1109"/>
    </row>
    <row r="599" spans="1:4" ht="15">
      <c r="A599" s="1127">
        <v>10</v>
      </c>
      <c r="B599" s="1136" t="s">
        <v>224</v>
      </c>
      <c r="C599" s="1129" t="s">
        <v>630</v>
      </c>
      <c r="D599" s="1109"/>
    </row>
    <row r="600" spans="1:4" ht="15">
      <c r="A600" s="1127">
        <v>10</v>
      </c>
      <c r="B600" s="1136" t="s">
        <v>224</v>
      </c>
      <c r="C600" s="1129" t="s">
        <v>631</v>
      </c>
      <c r="D600" s="1109"/>
    </row>
    <row r="601" spans="1:4" ht="15">
      <c r="A601" s="1127">
        <v>10</v>
      </c>
      <c r="B601" s="1136" t="s">
        <v>224</v>
      </c>
      <c r="C601" s="1129" t="s">
        <v>632</v>
      </c>
      <c r="D601" s="1109"/>
    </row>
    <row r="602" spans="1:4" ht="15">
      <c r="A602" s="1127">
        <v>10</v>
      </c>
      <c r="B602" s="1136" t="s">
        <v>224</v>
      </c>
      <c r="C602" s="1129" t="s">
        <v>633</v>
      </c>
      <c r="D602" s="1109"/>
    </row>
    <row r="603" spans="1:4" ht="15">
      <c r="A603" s="1127">
        <v>10</v>
      </c>
      <c r="B603" s="1136" t="s">
        <v>224</v>
      </c>
      <c r="C603" s="1129" t="s">
        <v>634</v>
      </c>
      <c r="D603" s="1109"/>
    </row>
    <row r="604" spans="1:4" ht="15">
      <c r="A604" s="1127">
        <v>10</v>
      </c>
      <c r="B604" s="1136" t="s">
        <v>224</v>
      </c>
      <c r="C604" s="1129" t="s">
        <v>635</v>
      </c>
      <c r="D604" s="1109"/>
    </row>
    <row r="605" spans="1:4" ht="15">
      <c r="A605" s="1127">
        <v>10</v>
      </c>
      <c r="B605" s="1136" t="s">
        <v>224</v>
      </c>
      <c r="C605" s="1129" t="s">
        <v>636</v>
      </c>
      <c r="D605" s="1109"/>
    </row>
    <row r="606" spans="1:4" ht="15">
      <c r="A606" s="1127">
        <v>10</v>
      </c>
      <c r="B606" s="1136" t="s">
        <v>224</v>
      </c>
      <c r="C606" s="1129" t="s">
        <v>637</v>
      </c>
      <c r="D606" s="1109"/>
    </row>
    <row r="607" spans="1:4" ht="15">
      <c r="A607" s="1127">
        <v>10</v>
      </c>
      <c r="B607" s="1136" t="s">
        <v>224</v>
      </c>
      <c r="C607" s="1129" t="s">
        <v>638</v>
      </c>
      <c r="D607" s="1109"/>
    </row>
    <row r="608" spans="1:4" ht="15">
      <c r="A608" s="1127">
        <v>10</v>
      </c>
      <c r="B608" s="1136" t="s">
        <v>224</v>
      </c>
      <c r="C608" s="1129" t="s">
        <v>639</v>
      </c>
      <c r="D608" s="1109"/>
    </row>
    <row r="609" spans="1:4" ht="15">
      <c r="A609" s="1127">
        <v>10</v>
      </c>
      <c r="B609" s="1136" t="s">
        <v>224</v>
      </c>
      <c r="C609" s="1129" t="s">
        <v>640</v>
      </c>
      <c r="D609" s="1109"/>
    </row>
    <row r="610" spans="1:4" ht="15">
      <c r="A610" s="1127">
        <v>10</v>
      </c>
      <c r="B610" s="1136" t="s">
        <v>224</v>
      </c>
      <c r="C610" s="1129" t="s">
        <v>641</v>
      </c>
      <c r="D610" s="1109"/>
    </row>
    <row r="611" spans="1:4" ht="15">
      <c r="A611" s="1127">
        <v>10</v>
      </c>
      <c r="B611" s="1136" t="s">
        <v>313</v>
      </c>
      <c r="C611" s="1129" t="s">
        <v>585</v>
      </c>
      <c r="D611" s="1109"/>
    </row>
    <row r="612" spans="1:4" ht="15">
      <c r="A612" s="1127">
        <v>10</v>
      </c>
      <c r="B612" s="1136" t="s">
        <v>313</v>
      </c>
      <c r="C612" s="1129" t="s">
        <v>586</v>
      </c>
      <c r="D612" s="1109"/>
    </row>
    <row r="613" spans="1:4" ht="15">
      <c r="A613" s="1127">
        <v>10</v>
      </c>
      <c r="B613" s="1136" t="s">
        <v>313</v>
      </c>
      <c r="C613" s="1129" t="s">
        <v>587</v>
      </c>
      <c r="D613" s="1109"/>
    </row>
    <row r="614" spans="1:4" ht="15">
      <c r="A614" s="1127">
        <v>10</v>
      </c>
      <c r="B614" s="1136" t="s">
        <v>313</v>
      </c>
      <c r="C614" s="1129" t="s">
        <v>588</v>
      </c>
      <c r="D614" s="1109"/>
    </row>
    <row r="615" spans="1:4" ht="15">
      <c r="A615" s="1127">
        <v>10</v>
      </c>
      <c r="B615" s="1136" t="s">
        <v>313</v>
      </c>
      <c r="C615" s="1129" t="s">
        <v>589</v>
      </c>
      <c r="D615" s="1109"/>
    </row>
    <row r="616" spans="1:4" ht="15">
      <c r="A616" s="1127">
        <v>10</v>
      </c>
      <c r="B616" s="1136" t="s">
        <v>313</v>
      </c>
      <c r="C616" s="1129" t="s">
        <v>590</v>
      </c>
      <c r="D616" s="1109"/>
    </row>
    <row r="617" spans="1:4" ht="15">
      <c r="A617" s="1127">
        <v>10</v>
      </c>
      <c r="B617" s="1136" t="s">
        <v>313</v>
      </c>
      <c r="C617" s="1129" t="s">
        <v>591</v>
      </c>
      <c r="D617" s="1109"/>
    </row>
    <row r="618" spans="1:4" ht="15">
      <c r="A618" s="1127">
        <v>10</v>
      </c>
      <c r="B618" s="1136" t="s">
        <v>313</v>
      </c>
      <c r="C618" s="1129" t="s">
        <v>592</v>
      </c>
      <c r="D618" s="1109"/>
    </row>
    <row r="619" spans="1:4" ht="15">
      <c r="A619" s="1127">
        <v>10</v>
      </c>
      <c r="B619" s="1136" t="s">
        <v>313</v>
      </c>
      <c r="C619" s="1129" t="s">
        <v>593</v>
      </c>
      <c r="D619" s="1109"/>
    </row>
    <row r="620" spans="1:4" ht="15">
      <c r="A620" s="1127">
        <v>10</v>
      </c>
      <c r="B620" s="1136" t="s">
        <v>313</v>
      </c>
      <c r="C620" s="1129" t="s">
        <v>594</v>
      </c>
      <c r="D620" s="1109"/>
    </row>
    <row r="621" spans="1:4" ht="15">
      <c r="A621" s="1127">
        <v>10</v>
      </c>
      <c r="B621" s="1136" t="s">
        <v>313</v>
      </c>
      <c r="C621" s="1129" t="s">
        <v>595</v>
      </c>
      <c r="D621" s="1109"/>
    </row>
    <row r="622" spans="1:4" ht="15">
      <c r="A622" s="1127">
        <v>10</v>
      </c>
      <c r="B622" s="1136" t="s">
        <v>313</v>
      </c>
      <c r="C622" s="1129" t="s">
        <v>596</v>
      </c>
      <c r="D622" s="1109"/>
    </row>
    <row r="623" spans="1:4" ht="15">
      <c r="A623" s="1127">
        <v>10</v>
      </c>
      <c r="B623" s="1136" t="s">
        <v>313</v>
      </c>
      <c r="C623" s="1129" t="s">
        <v>597</v>
      </c>
      <c r="D623" s="1109"/>
    </row>
    <row r="624" spans="1:4" ht="15">
      <c r="A624" s="1127">
        <v>10</v>
      </c>
      <c r="B624" s="1136" t="s">
        <v>313</v>
      </c>
      <c r="C624" s="1129" t="s">
        <v>598</v>
      </c>
      <c r="D624" s="1109"/>
    </row>
    <row r="625" spans="1:4" ht="15">
      <c r="A625" s="1127">
        <v>10</v>
      </c>
      <c r="B625" s="1136" t="s">
        <v>313</v>
      </c>
      <c r="C625" s="1129" t="s">
        <v>599</v>
      </c>
      <c r="D625" s="1109"/>
    </row>
    <row r="626" spans="1:4" ht="15">
      <c r="A626" s="1127">
        <v>10</v>
      </c>
      <c r="B626" s="1136" t="s">
        <v>313</v>
      </c>
      <c r="C626" s="1129" t="s">
        <v>600</v>
      </c>
      <c r="D626" s="1109"/>
    </row>
    <row r="627" spans="1:4" ht="15">
      <c r="A627" s="1127">
        <v>10</v>
      </c>
      <c r="B627" s="1136" t="s">
        <v>313</v>
      </c>
      <c r="C627" s="1129" t="s">
        <v>601</v>
      </c>
      <c r="D627" s="1109"/>
    </row>
    <row r="628" spans="1:4" ht="15">
      <c r="A628" s="1127">
        <v>10</v>
      </c>
      <c r="B628" s="1136" t="s">
        <v>313</v>
      </c>
      <c r="C628" s="1129" t="s">
        <v>602</v>
      </c>
      <c r="D628" s="1109"/>
    </row>
    <row r="629" spans="1:4" ht="15">
      <c r="A629" s="1127">
        <v>10</v>
      </c>
      <c r="B629" s="1136" t="s">
        <v>313</v>
      </c>
      <c r="C629" s="1129" t="s">
        <v>603</v>
      </c>
      <c r="D629" s="1109"/>
    </row>
    <row r="630" spans="1:4" ht="15">
      <c r="A630" s="1127">
        <v>10</v>
      </c>
      <c r="B630" s="1136" t="s">
        <v>313</v>
      </c>
      <c r="C630" s="1129" t="s">
        <v>604</v>
      </c>
      <c r="D630" s="1109"/>
    </row>
    <row r="631" spans="1:4" ht="15">
      <c r="A631" s="1127">
        <v>10</v>
      </c>
      <c r="B631" s="1136" t="s">
        <v>313</v>
      </c>
      <c r="C631" s="1129" t="s">
        <v>605</v>
      </c>
      <c r="D631" s="1109"/>
    </row>
    <row r="632" spans="1:4" ht="15">
      <c r="A632" s="1127">
        <v>10</v>
      </c>
      <c r="B632" s="1136" t="s">
        <v>313</v>
      </c>
      <c r="C632" s="1129" t="s">
        <v>606</v>
      </c>
      <c r="D632" s="1109"/>
    </row>
    <row r="633" spans="1:4" ht="15">
      <c r="A633" s="1127">
        <v>10</v>
      </c>
      <c r="B633" s="1136" t="s">
        <v>313</v>
      </c>
      <c r="C633" s="1129" t="s">
        <v>607</v>
      </c>
      <c r="D633" s="1109"/>
    </row>
    <row r="634" spans="1:4" ht="15">
      <c r="A634" s="1127">
        <v>10</v>
      </c>
      <c r="B634" s="1136" t="s">
        <v>313</v>
      </c>
      <c r="C634" s="1129" t="s">
        <v>608</v>
      </c>
      <c r="D634" s="1109"/>
    </row>
    <row r="635" spans="1:4" ht="15">
      <c r="A635" s="1127">
        <v>10</v>
      </c>
      <c r="B635" s="1136" t="s">
        <v>313</v>
      </c>
      <c r="C635" s="1129" t="s">
        <v>609</v>
      </c>
      <c r="D635" s="1109"/>
    </row>
    <row r="636" spans="1:4" ht="15">
      <c r="A636" s="1127">
        <v>10</v>
      </c>
      <c r="B636" s="1136" t="s">
        <v>313</v>
      </c>
      <c r="C636" s="1129" t="s">
        <v>610</v>
      </c>
      <c r="D636" s="1109"/>
    </row>
    <row r="637" spans="1:4" ht="15">
      <c r="A637" s="1127">
        <v>10</v>
      </c>
      <c r="B637" s="1136" t="s">
        <v>313</v>
      </c>
      <c r="C637" s="1129" t="s">
        <v>611</v>
      </c>
      <c r="D637" s="1109"/>
    </row>
    <row r="638" spans="1:4" ht="15">
      <c r="A638" s="1127">
        <v>10</v>
      </c>
      <c r="B638" s="1136" t="s">
        <v>313</v>
      </c>
      <c r="C638" s="1129" t="s">
        <v>612</v>
      </c>
      <c r="D638" s="1109"/>
    </row>
    <row r="639" spans="1:4" ht="15">
      <c r="A639" s="1127">
        <v>10</v>
      </c>
      <c r="B639" s="1136" t="s">
        <v>313</v>
      </c>
      <c r="C639" s="1129" t="s">
        <v>613</v>
      </c>
      <c r="D639" s="1109"/>
    </row>
    <row r="640" spans="1:4" ht="15">
      <c r="A640" s="1127">
        <v>10</v>
      </c>
      <c r="B640" s="1136" t="s">
        <v>313</v>
      </c>
      <c r="C640" s="1129" t="s">
        <v>614</v>
      </c>
      <c r="D640" s="1109"/>
    </row>
    <row r="641" spans="1:4" ht="15">
      <c r="A641" s="1127">
        <v>10</v>
      </c>
      <c r="B641" s="1136" t="s">
        <v>313</v>
      </c>
      <c r="C641" s="1129" t="s">
        <v>615</v>
      </c>
      <c r="D641" s="1109"/>
    </row>
    <row r="642" spans="1:4" ht="15">
      <c r="A642" s="1127">
        <v>10</v>
      </c>
      <c r="B642" s="1136" t="s">
        <v>313</v>
      </c>
      <c r="C642" s="1129" t="s">
        <v>616</v>
      </c>
      <c r="D642" s="1109"/>
    </row>
    <row r="643" spans="1:4" ht="15">
      <c r="A643" s="1127">
        <v>10</v>
      </c>
      <c r="B643" s="1136" t="s">
        <v>313</v>
      </c>
      <c r="C643" s="1129" t="s">
        <v>617</v>
      </c>
      <c r="D643" s="1109"/>
    </row>
    <row r="644" spans="1:4" ht="15">
      <c r="A644" s="1127">
        <v>10</v>
      </c>
      <c r="B644" s="1136" t="s">
        <v>313</v>
      </c>
      <c r="C644" s="1129" t="s">
        <v>618</v>
      </c>
      <c r="D644" s="1109"/>
    </row>
    <row r="645" spans="1:4" ht="15">
      <c r="A645" s="1127">
        <v>10</v>
      </c>
      <c r="B645" s="1136" t="s">
        <v>313</v>
      </c>
      <c r="C645" s="1129" t="s">
        <v>619</v>
      </c>
      <c r="D645" s="1109"/>
    </row>
    <row r="646" spans="1:4" ht="15">
      <c r="A646" s="1127">
        <v>10</v>
      </c>
      <c r="B646" s="1136" t="s">
        <v>313</v>
      </c>
      <c r="C646" s="1129" t="s">
        <v>620</v>
      </c>
      <c r="D646" s="1109"/>
    </row>
    <row r="647" spans="1:4" ht="15">
      <c r="A647" s="1127">
        <v>10</v>
      </c>
      <c r="B647" s="1136" t="s">
        <v>313</v>
      </c>
      <c r="C647" s="1129" t="s">
        <v>621</v>
      </c>
      <c r="D647" s="1109"/>
    </row>
    <row r="648" spans="1:4" ht="15">
      <c r="A648" s="1127">
        <v>10</v>
      </c>
      <c r="B648" s="1136" t="s">
        <v>313</v>
      </c>
      <c r="C648" s="1129" t="s">
        <v>622</v>
      </c>
      <c r="D648" s="1109"/>
    </row>
    <row r="649" spans="1:4" ht="15">
      <c r="A649" s="1127">
        <v>10</v>
      </c>
      <c r="B649" s="1136" t="s">
        <v>313</v>
      </c>
      <c r="C649" s="1129" t="s">
        <v>623</v>
      </c>
      <c r="D649" s="1109"/>
    </row>
    <row r="650" spans="1:4" ht="15">
      <c r="A650" s="1127">
        <v>10</v>
      </c>
      <c r="B650" s="1136" t="s">
        <v>313</v>
      </c>
      <c r="C650" s="1129" t="s">
        <v>624</v>
      </c>
      <c r="D650" s="1109"/>
    </row>
    <row r="651" spans="1:4" ht="15">
      <c r="A651" s="1127">
        <v>10</v>
      </c>
      <c r="B651" s="1136" t="s">
        <v>313</v>
      </c>
      <c r="C651" s="1129" t="s">
        <v>625</v>
      </c>
      <c r="D651" s="1109"/>
    </row>
    <row r="652" spans="1:4" ht="15">
      <c r="A652" s="1127">
        <v>10</v>
      </c>
      <c r="B652" s="1136" t="s">
        <v>313</v>
      </c>
      <c r="C652" s="1129" t="s">
        <v>626</v>
      </c>
      <c r="D652" s="1109"/>
    </row>
    <row r="653" spans="1:4" ht="15">
      <c r="A653" s="1127">
        <v>10</v>
      </c>
      <c r="B653" s="1136" t="s">
        <v>313</v>
      </c>
      <c r="C653" s="1129" t="s">
        <v>627</v>
      </c>
      <c r="D653" s="1109"/>
    </row>
    <row r="654" spans="1:4" ht="15">
      <c r="A654" s="1127">
        <v>10</v>
      </c>
      <c r="B654" s="1136" t="s">
        <v>313</v>
      </c>
      <c r="C654" s="1129" t="s">
        <v>628</v>
      </c>
      <c r="D654" s="1109"/>
    </row>
    <row r="655" spans="1:4" ht="15">
      <c r="A655" s="1127">
        <v>10</v>
      </c>
      <c r="B655" s="1136" t="s">
        <v>313</v>
      </c>
      <c r="C655" s="1129" t="s">
        <v>629</v>
      </c>
      <c r="D655" s="1109"/>
    </row>
    <row r="656" spans="1:4" ht="15">
      <c r="A656" s="1127">
        <v>10</v>
      </c>
      <c r="B656" s="1136" t="s">
        <v>313</v>
      </c>
      <c r="C656" s="1129" t="s">
        <v>630</v>
      </c>
      <c r="D656" s="1109"/>
    </row>
    <row r="657" spans="1:4" ht="15">
      <c r="A657" s="1127">
        <v>10</v>
      </c>
      <c r="B657" s="1136" t="s">
        <v>313</v>
      </c>
      <c r="C657" s="1129" t="s">
        <v>631</v>
      </c>
      <c r="D657" s="1109"/>
    </row>
    <row r="658" spans="1:4" ht="15">
      <c r="A658" s="1127">
        <v>10</v>
      </c>
      <c r="B658" s="1136" t="s">
        <v>313</v>
      </c>
      <c r="C658" s="1129" t="s">
        <v>632</v>
      </c>
      <c r="D658" s="1109"/>
    </row>
    <row r="659" spans="1:4" ht="15">
      <c r="A659" s="1127">
        <v>10</v>
      </c>
      <c r="B659" s="1136" t="s">
        <v>313</v>
      </c>
      <c r="C659" s="1129" t="s">
        <v>633</v>
      </c>
      <c r="D659" s="1109"/>
    </row>
    <row r="660" spans="1:4" ht="15">
      <c r="A660" s="1127">
        <v>10</v>
      </c>
      <c r="B660" s="1136" t="s">
        <v>313</v>
      </c>
      <c r="C660" s="1129" t="s">
        <v>634</v>
      </c>
      <c r="D660" s="1109"/>
    </row>
    <row r="661" spans="1:4" ht="15">
      <c r="A661" s="1127">
        <v>10</v>
      </c>
      <c r="B661" s="1136" t="s">
        <v>313</v>
      </c>
      <c r="C661" s="1129" t="s">
        <v>635</v>
      </c>
      <c r="D661" s="1109"/>
    </row>
    <row r="662" spans="1:4" ht="15">
      <c r="A662" s="1127">
        <v>10</v>
      </c>
      <c r="B662" s="1136" t="s">
        <v>313</v>
      </c>
      <c r="C662" s="1129" t="s">
        <v>636</v>
      </c>
      <c r="D662" s="1109"/>
    </row>
    <row r="663" spans="1:4" ht="15">
      <c r="A663" s="1127">
        <v>10</v>
      </c>
      <c r="B663" s="1136" t="s">
        <v>313</v>
      </c>
      <c r="C663" s="1129" t="s">
        <v>637</v>
      </c>
      <c r="D663" s="1109"/>
    </row>
    <row r="664" spans="1:4" ht="15">
      <c r="A664" s="1127">
        <v>10</v>
      </c>
      <c r="B664" s="1136" t="s">
        <v>313</v>
      </c>
      <c r="C664" s="1129" t="s">
        <v>638</v>
      </c>
      <c r="D664" s="1109"/>
    </row>
    <row r="665" spans="1:4" ht="15">
      <c r="A665" s="1127">
        <v>10</v>
      </c>
      <c r="B665" s="1136" t="s">
        <v>313</v>
      </c>
      <c r="C665" s="1129" t="s">
        <v>639</v>
      </c>
      <c r="D665" s="1109"/>
    </row>
    <row r="666" spans="1:4" ht="15">
      <c r="A666" s="1127">
        <v>10</v>
      </c>
      <c r="B666" s="1136" t="s">
        <v>313</v>
      </c>
      <c r="C666" s="1129" t="s">
        <v>640</v>
      </c>
      <c r="D666" s="1109"/>
    </row>
    <row r="667" spans="1:4" ht="15.75" thickBot="1">
      <c r="A667" s="1130">
        <v>10</v>
      </c>
      <c r="B667" s="1137" t="s">
        <v>313</v>
      </c>
      <c r="C667" s="1132" t="s">
        <v>641</v>
      </c>
      <c r="D667" s="1109"/>
    </row>
    <row r="668" spans="1:4" ht="15.75" thickTop="1">
      <c r="A668" s="1133">
        <v>10.1</v>
      </c>
      <c r="B668" s="1134" t="s">
        <v>205</v>
      </c>
      <c r="C668" s="1135">
        <v>4801</v>
      </c>
      <c r="D668" s="1109"/>
    </row>
    <row r="669" spans="1:4" ht="15">
      <c r="A669" s="1127">
        <v>10.1</v>
      </c>
      <c r="B669" s="1136" t="s">
        <v>205</v>
      </c>
      <c r="C669" s="1129">
        <v>480210</v>
      </c>
      <c r="D669" s="1109"/>
    </row>
    <row r="670" spans="1:4" ht="15">
      <c r="A670" s="1127">
        <v>10.1</v>
      </c>
      <c r="B670" s="1136" t="s">
        <v>205</v>
      </c>
      <c r="C670" s="1129">
        <v>480220</v>
      </c>
      <c r="D670" s="1109"/>
    </row>
    <row r="671" spans="1:4" ht="15">
      <c r="A671" s="1127">
        <v>10.1</v>
      </c>
      <c r="B671" s="1136" t="s">
        <v>205</v>
      </c>
      <c r="C671" s="1129">
        <v>480230</v>
      </c>
      <c r="D671" s="1109"/>
    </row>
    <row r="672" spans="1:4" ht="15">
      <c r="A672" s="1127">
        <v>10.1</v>
      </c>
      <c r="B672" s="1136" t="s">
        <v>205</v>
      </c>
      <c r="C672" s="1129">
        <v>480254</v>
      </c>
      <c r="D672" s="1109"/>
    </row>
    <row r="673" spans="1:4" ht="15">
      <c r="A673" s="1127">
        <v>10.1</v>
      </c>
      <c r="B673" s="1136" t="s">
        <v>205</v>
      </c>
      <c r="C673" s="1129">
        <v>480255</v>
      </c>
      <c r="D673" s="1109"/>
    </row>
    <row r="674" spans="1:4" ht="15">
      <c r="A674" s="1127">
        <v>10.1</v>
      </c>
      <c r="B674" s="1136" t="s">
        <v>205</v>
      </c>
      <c r="C674" s="1129">
        <v>480256</v>
      </c>
      <c r="D674" s="1109"/>
    </row>
    <row r="675" spans="1:4" ht="15">
      <c r="A675" s="1127">
        <v>10.1</v>
      </c>
      <c r="B675" s="1136" t="s">
        <v>205</v>
      </c>
      <c r="C675" s="1129">
        <v>480257</v>
      </c>
      <c r="D675" s="1109"/>
    </row>
    <row r="676" spans="1:4" ht="15">
      <c r="A676" s="1127">
        <v>10.1</v>
      </c>
      <c r="B676" s="1136" t="s">
        <v>205</v>
      </c>
      <c r="C676" s="1129">
        <v>480258</v>
      </c>
      <c r="D676" s="1109"/>
    </row>
    <row r="677" spans="1:4" ht="15">
      <c r="A677" s="1127">
        <v>10.1</v>
      </c>
      <c r="B677" s="1136" t="s">
        <v>205</v>
      </c>
      <c r="C677" s="1129">
        <v>480261</v>
      </c>
      <c r="D677" s="1109"/>
    </row>
    <row r="678" spans="1:4" ht="15">
      <c r="A678" s="1127">
        <v>10.1</v>
      </c>
      <c r="B678" s="1136" t="s">
        <v>205</v>
      </c>
      <c r="C678" s="1129">
        <v>480262</v>
      </c>
      <c r="D678" s="1109"/>
    </row>
    <row r="679" spans="1:4" ht="15">
      <c r="A679" s="1127">
        <v>10.1</v>
      </c>
      <c r="B679" s="1136" t="s">
        <v>205</v>
      </c>
      <c r="C679" s="1129">
        <v>480269</v>
      </c>
      <c r="D679" s="1109"/>
    </row>
    <row r="680" spans="1:4" ht="15">
      <c r="A680" s="1127">
        <v>10.1</v>
      </c>
      <c r="B680" s="1136" t="s">
        <v>205</v>
      </c>
      <c r="C680" s="1129">
        <v>480910</v>
      </c>
      <c r="D680" s="1109"/>
    </row>
    <row r="681" spans="1:4" ht="15">
      <c r="A681" s="1127">
        <v>10.1</v>
      </c>
      <c r="B681" s="1136" t="s">
        <v>205</v>
      </c>
      <c r="C681" s="1129">
        <v>480920</v>
      </c>
      <c r="D681" s="1109"/>
    </row>
    <row r="682" spans="1:4" ht="15">
      <c r="A682" s="1127">
        <v>10.1</v>
      </c>
      <c r="B682" s="1136" t="s">
        <v>205</v>
      </c>
      <c r="C682" s="1129">
        <v>481013</v>
      </c>
      <c r="D682" s="1109"/>
    </row>
    <row r="683" spans="1:4" ht="15">
      <c r="A683" s="1127">
        <v>10.1</v>
      </c>
      <c r="B683" s="1136" t="s">
        <v>205</v>
      </c>
      <c r="C683" s="1129">
        <v>481014</v>
      </c>
      <c r="D683" s="1109"/>
    </row>
    <row r="684" spans="1:4" ht="15">
      <c r="A684" s="1127">
        <v>10.1</v>
      </c>
      <c r="B684" s="1136" t="s">
        <v>205</v>
      </c>
      <c r="C684" s="1129">
        <v>481019</v>
      </c>
      <c r="D684" s="1109"/>
    </row>
    <row r="685" spans="1:4" ht="15">
      <c r="A685" s="1150">
        <v>10.1</v>
      </c>
      <c r="B685" s="1151" t="s">
        <v>205</v>
      </c>
      <c r="C685" s="1119">
        <v>481022</v>
      </c>
      <c r="D685" s="1109"/>
    </row>
    <row r="686" spans="1:4" ht="15">
      <c r="A686" s="1150">
        <v>10.1</v>
      </c>
      <c r="B686" s="1151" t="s">
        <v>205</v>
      </c>
      <c r="C686" s="1119">
        <v>481029</v>
      </c>
      <c r="D686" s="1109"/>
    </row>
    <row r="687" spans="1:4" ht="15">
      <c r="A687" s="1150">
        <v>10.1</v>
      </c>
      <c r="B687" s="1151" t="s">
        <v>224</v>
      </c>
      <c r="C687" s="1119" t="s">
        <v>585</v>
      </c>
      <c r="D687" s="1109"/>
    </row>
    <row r="688" spans="1:4" ht="15">
      <c r="A688" s="1127">
        <v>10.1</v>
      </c>
      <c r="B688" s="1136" t="s">
        <v>224</v>
      </c>
      <c r="C688" s="1119" t="s">
        <v>586</v>
      </c>
      <c r="D688" s="1109"/>
    </row>
    <row r="689" spans="1:4" ht="15">
      <c r="A689" s="1127">
        <v>10.1</v>
      </c>
      <c r="B689" s="1136" t="s">
        <v>224</v>
      </c>
      <c r="C689" s="1119" t="s">
        <v>587</v>
      </c>
      <c r="D689" s="1109"/>
    </row>
    <row r="690" spans="1:4" ht="15">
      <c r="A690" s="1127">
        <v>10.1</v>
      </c>
      <c r="B690" s="1136" t="s">
        <v>224</v>
      </c>
      <c r="C690" s="1119" t="s">
        <v>589</v>
      </c>
      <c r="D690" s="1109"/>
    </row>
    <row r="691" spans="1:4" ht="15">
      <c r="A691" s="1127">
        <v>10.1</v>
      </c>
      <c r="B691" s="1136" t="s">
        <v>224</v>
      </c>
      <c r="C691" s="1119" t="s">
        <v>590</v>
      </c>
      <c r="D691" s="1109"/>
    </row>
    <row r="692" spans="1:4" ht="15">
      <c r="A692" s="1127">
        <v>10.1</v>
      </c>
      <c r="B692" s="1136" t="s">
        <v>224</v>
      </c>
      <c r="C692" s="1119" t="s">
        <v>591</v>
      </c>
      <c r="D692" s="1109"/>
    </row>
    <row r="693" spans="1:4" ht="15">
      <c r="A693" s="1127">
        <v>10.1</v>
      </c>
      <c r="B693" s="1136" t="s">
        <v>224</v>
      </c>
      <c r="C693" s="1119" t="s">
        <v>592</v>
      </c>
      <c r="D693" s="1109"/>
    </row>
    <row r="694" spans="1:4" ht="15">
      <c r="A694" s="1127">
        <v>10.1</v>
      </c>
      <c r="B694" s="1136" t="s">
        <v>224</v>
      </c>
      <c r="C694" s="1119" t="s">
        <v>593</v>
      </c>
      <c r="D694" s="1109"/>
    </row>
    <row r="695" spans="1:4" ht="15">
      <c r="A695" s="1127">
        <v>10.1</v>
      </c>
      <c r="B695" s="1136" t="s">
        <v>224</v>
      </c>
      <c r="C695" s="1119" t="s">
        <v>594</v>
      </c>
      <c r="D695" s="1109"/>
    </row>
    <row r="696" spans="1:4" ht="15">
      <c r="A696" s="1127">
        <v>10.1</v>
      </c>
      <c r="B696" s="1136" t="s">
        <v>224</v>
      </c>
      <c r="C696" s="1119" t="s">
        <v>595</v>
      </c>
      <c r="D696" s="1109"/>
    </row>
    <row r="697" spans="1:4" ht="15">
      <c r="A697" s="1127">
        <v>10.1</v>
      </c>
      <c r="B697" s="1136" t="s">
        <v>224</v>
      </c>
      <c r="C697" s="1119" t="s">
        <v>596</v>
      </c>
      <c r="D697" s="1109"/>
    </row>
    <row r="698" spans="1:4" ht="15">
      <c r="A698" s="1127">
        <v>10.1</v>
      </c>
      <c r="B698" s="1136" t="s">
        <v>224</v>
      </c>
      <c r="C698" s="1119" t="s">
        <v>626</v>
      </c>
      <c r="D698" s="1109"/>
    </row>
    <row r="699" spans="1:4" ht="15">
      <c r="A699" s="1127">
        <v>10.1</v>
      </c>
      <c r="B699" s="1136" t="s">
        <v>224</v>
      </c>
      <c r="C699" s="1119" t="s">
        <v>627</v>
      </c>
      <c r="D699" s="1109"/>
    </row>
    <row r="700" spans="1:4" ht="15">
      <c r="A700" s="1127">
        <v>10.1</v>
      </c>
      <c r="B700" s="1136" t="s">
        <v>224</v>
      </c>
      <c r="C700" s="1119" t="s">
        <v>628</v>
      </c>
      <c r="D700" s="1109"/>
    </row>
    <row r="701" spans="1:4" ht="15">
      <c r="A701" s="1127">
        <v>10.1</v>
      </c>
      <c r="B701" s="1136" t="s">
        <v>224</v>
      </c>
      <c r="C701" s="1119" t="s">
        <v>629</v>
      </c>
      <c r="D701" s="1109"/>
    </row>
    <row r="702" spans="1:4" ht="15">
      <c r="A702" s="1127">
        <v>10.1</v>
      </c>
      <c r="B702" s="1136" t="s">
        <v>224</v>
      </c>
      <c r="C702" s="1119" t="s">
        <v>630</v>
      </c>
      <c r="D702" s="1109"/>
    </row>
    <row r="703" spans="1:4" ht="15">
      <c r="A703" s="1127">
        <v>10.1</v>
      </c>
      <c r="B703" s="1136" t="s">
        <v>224</v>
      </c>
      <c r="C703" s="1119" t="s">
        <v>631</v>
      </c>
      <c r="D703" s="1109"/>
    </row>
    <row r="704" spans="1:4" ht="15">
      <c r="A704" s="1127">
        <v>10.1</v>
      </c>
      <c r="B704" s="1136" t="s">
        <v>224</v>
      </c>
      <c r="C704" s="1119" t="s">
        <v>632</v>
      </c>
      <c r="D704" s="1109"/>
    </row>
    <row r="705" spans="1:4" ht="15">
      <c r="A705" s="1127">
        <v>10.1</v>
      </c>
      <c r="B705" s="1136" t="s">
        <v>313</v>
      </c>
      <c r="C705" s="1119" t="s">
        <v>585</v>
      </c>
      <c r="D705" s="1109"/>
    </row>
    <row r="706" spans="1:4" ht="15">
      <c r="A706" s="1127">
        <v>10.1</v>
      </c>
      <c r="B706" s="1136" t="s">
        <v>313</v>
      </c>
      <c r="C706" s="1119" t="s">
        <v>586</v>
      </c>
      <c r="D706" s="1109"/>
    </row>
    <row r="707" spans="1:4" ht="15">
      <c r="A707" s="1127">
        <v>10.1</v>
      </c>
      <c r="B707" s="1136" t="s">
        <v>313</v>
      </c>
      <c r="C707" s="1119" t="s">
        <v>587</v>
      </c>
      <c r="D707" s="1109"/>
    </row>
    <row r="708" spans="1:4" ht="15">
      <c r="A708" s="1127">
        <v>10.1</v>
      </c>
      <c r="B708" s="1136" t="s">
        <v>313</v>
      </c>
      <c r="C708" s="1119" t="s">
        <v>589</v>
      </c>
      <c r="D708" s="1109"/>
    </row>
    <row r="709" spans="1:4" ht="15">
      <c r="A709" s="1127">
        <v>10.1</v>
      </c>
      <c r="B709" s="1136" t="s">
        <v>313</v>
      </c>
      <c r="C709" s="1119" t="s">
        <v>590</v>
      </c>
      <c r="D709" s="1109"/>
    </row>
    <row r="710" spans="1:4" ht="15">
      <c r="A710" s="1127">
        <v>10.1</v>
      </c>
      <c r="B710" s="1136" t="s">
        <v>313</v>
      </c>
      <c r="C710" s="1119" t="s">
        <v>591</v>
      </c>
      <c r="D710" s="1109"/>
    </row>
    <row r="711" spans="1:4" ht="15">
      <c r="A711" s="1127">
        <v>10.1</v>
      </c>
      <c r="B711" s="1136" t="s">
        <v>313</v>
      </c>
      <c r="C711" s="1119" t="s">
        <v>592</v>
      </c>
      <c r="D711" s="1109"/>
    </row>
    <row r="712" spans="1:4" ht="15">
      <c r="A712" s="1127">
        <v>10.1</v>
      </c>
      <c r="B712" s="1136" t="s">
        <v>313</v>
      </c>
      <c r="C712" s="1119" t="s">
        <v>593</v>
      </c>
      <c r="D712" s="1109"/>
    </row>
    <row r="713" spans="1:4" ht="15">
      <c r="A713" s="1127">
        <v>10.1</v>
      </c>
      <c r="B713" s="1136" t="s">
        <v>313</v>
      </c>
      <c r="C713" s="1119" t="s">
        <v>594</v>
      </c>
      <c r="D713" s="1109"/>
    </row>
    <row r="714" spans="1:4" ht="15">
      <c r="A714" s="1127">
        <v>10.1</v>
      </c>
      <c r="B714" s="1136" t="s">
        <v>313</v>
      </c>
      <c r="C714" s="1119" t="s">
        <v>595</v>
      </c>
      <c r="D714" s="1109"/>
    </row>
    <row r="715" spans="1:4" ht="15">
      <c r="A715" s="1127">
        <v>10.1</v>
      </c>
      <c r="B715" s="1136" t="s">
        <v>313</v>
      </c>
      <c r="C715" s="1119" t="s">
        <v>596</v>
      </c>
      <c r="D715" s="1109"/>
    </row>
    <row r="716" spans="1:4" ht="15">
      <c r="A716" s="1127">
        <v>10.1</v>
      </c>
      <c r="B716" s="1136" t="s">
        <v>313</v>
      </c>
      <c r="C716" s="1119" t="s">
        <v>626</v>
      </c>
      <c r="D716" s="1109"/>
    </row>
    <row r="717" spans="1:4" ht="15">
      <c r="A717" s="1127">
        <v>10.1</v>
      </c>
      <c r="B717" s="1136" t="s">
        <v>313</v>
      </c>
      <c r="C717" s="1119" t="s">
        <v>627</v>
      </c>
      <c r="D717" s="1109"/>
    </row>
    <row r="718" spans="1:4" ht="15">
      <c r="A718" s="1127">
        <v>10.1</v>
      </c>
      <c r="B718" s="1136" t="s">
        <v>313</v>
      </c>
      <c r="C718" s="1119" t="s">
        <v>628</v>
      </c>
      <c r="D718" s="1109"/>
    </row>
    <row r="719" spans="1:4" ht="15">
      <c r="A719" s="1127">
        <v>10.1</v>
      </c>
      <c r="B719" s="1136" t="s">
        <v>313</v>
      </c>
      <c r="C719" s="1119" t="s">
        <v>629</v>
      </c>
      <c r="D719" s="1109"/>
    </row>
    <row r="720" spans="1:4" ht="15">
      <c r="A720" s="1127">
        <v>10.1</v>
      </c>
      <c r="B720" s="1136" t="s">
        <v>313</v>
      </c>
      <c r="C720" s="1119" t="s">
        <v>630</v>
      </c>
      <c r="D720" s="1109"/>
    </row>
    <row r="721" spans="1:4" ht="15">
      <c r="A721" s="1127">
        <v>10.1</v>
      </c>
      <c r="B721" s="1136" t="s">
        <v>313</v>
      </c>
      <c r="C721" s="1119" t="s">
        <v>631</v>
      </c>
      <c r="D721" s="1109"/>
    </row>
    <row r="722" spans="1:4" ht="15.75" thickBot="1">
      <c r="A722" s="1130">
        <v>10.1</v>
      </c>
      <c r="B722" s="1137" t="s">
        <v>313</v>
      </c>
      <c r="C722" s="1126" t="s">
        <v>632</v>
      </c>
      <c r="D722" s="1109"/>
    </row>
    <row r="723" spans="1:4" ht="15.75" thickTop="1">
      <c r="A723" s="1155" t="s">
        <v>642</v>
      </c>
      <c r="B723" s="1156" t="s">
        <v>205</v>
      </c>
      <c r="C723" s="1116">
        <v>4801</v>
      </c>
      <c r="D723" s="1109"/>
    </row>
    <row r="724" spans="1:4" ht="15">
      <c r="A724" s="1150" t="s">
        <v>77</v>
      </c>
      <c r="B724" s="1151" t="s">
        <v>224</v>
      </c>
      <c r="C724" s="1119" t="s">
        <v>585</v>
      </c>
      <c r="D724" s="1109"/>
    </row>
    <row r="725" spans="1:4" ht="15.75" thickBot="1">
      <c r="A725" s="1124" t="s">
        <v>77</v>
      </c>
      <c r="B725" s="1125" t="s">
        <v>313</v>
      </c>
      <c r="C725" s="1148" t="s">
        <v>585</v>
      </c>
      <c r="D725" s="1109"/>
    </row>
    <row r="726" spans="1:4" ht="15.75" thickTop="1">
      <c r="A726" s="1133" t="s">
        <v>643</v>
      </c>
      <c r="B726" s="1134" t="s">
        <v>205</v>
      </c>
      <c r="C726" s="1135">
        <v>480261</v>
      </c>
      <c r="D726" s="1109"/>
    </row>
    <row r="727" spans="1:4" ht="15">
      <c r="A727" s="1127" t="s">
        <v>643</v>
      </c>
      <c r="B727" s="1136" t="s">
        <v>205</v>
      </c>
      <c r="C727" s="1129">
        <v>480262</v>
      </c>
      <c r="D727" s="1109"/>
    </row>
    <row r="728" spans="1:4" ht="15">
      <c r="A728" s="1127" t="s">
        <v>643</v>
      </c>
      <c r="B728" s="1136" t="s">
        <v>205</v>
      </c>
      <c r="C728" s="1129">
        <v>480269</v>
      </c>
      <c r="D728" s="1109"/>
    </row>
    <row r="729" spans="1:4" ht="15">
      <c r="A729" s="1150" t="s">
        <v>78</v>
      </c>
      <c r="B729" s="1151" t="s">
        <v>224</v>
      </c>
      <c r="C729" s="1119" t="s">
        <v>594</v>
      </c>
      <c r="D729" s="1109"/>
    </row>
    <row r="730" spans="1:4" ht="15">
      <c r="A730" s="1122" t="s">
        <v>78</v>
      </c>
      <c r="B730" s="1123" t="s">
        <v>224</v>
      </c>
      <c r="C730" s="1149" t="s">
        <v>595</v>
      </c>
      <c r="D730" s="1109"/>
    </row>
    <row r="731" spans="1:4" ht="15">
      <c r="A731" s="1122" t="s">
        <v>78</v>
      </c>
      <c r="B731" s="1123" t="s">
        <v>224</v>
      </c>
      <c r="C731" s="1149" t="s">
        <v>596</v>
      </c>
      <c r="D731" s="1109"/>
    </row>
    <row r="732" spans="1:4" ht="15">
      <c r="A732" s="1122" t="s">
        <v>78</v>
      </c>
      <c r="B732" s="1123" t="s">
        <v>313</v>
      </c>
      <c r="C732" s="1149" t="s">
        <v>594</v>
      </c>
      <c r="D732" s="1109"/>
    </row>
    <row r="733" spans="1:4" ht="15">
      <c r="A733" s="1122" t="s">
        <v>78</v>
      </c>
      <c r="B733" s="1123" t="s">
        <v>313</v>
      </c>
      <c r="C733" s="1149" t="s">
        <v>595</v>
      </c>
      <c r="D733" s="1109"/>
    </row>
    <row r="734" spans="1:4" ht="15.75" thickBot="1">
      <c r="A734" s="1124" t="s">
        <v>78</v>
      </c>
      <c r="B734" s="1125" t="s">
        <v>313</v>
      </c>
      <c r="C734" s="1148" t="s">
        <v>596</v>
      </c>
      <c r="D734" s="1109"/>
    </row>
    <row r="735" spans="1:4" ht="15.75" thickTop="1">
      <c r="A735" s="1133" t="s">
        <v>644</v>
      </c>
      <c r="B735" s="1134" t="s">
        <v>205</v>
      </c>
      <c r="C735" s="1135">
        <v>480210</v>
      </c>
      <c r="D735" s="1109"/>
    </row>
    <row r="736" spans="1:4" ht="15">
      <c r="A736" s="1127" t="s">
        <v>644</v>
      </c>
      <c r="B736" s="1136" t="s">
        <v>205</v>
      </c>
      <c r="C736" s="1129">
        <v>480220</v>
      </c>
      <c r="D736" s="1109"/>
    </row>
    <row r="737" spans="1:4" ht="15">
      <c r="A737" s="1127" t="s">
        <v>644</v>
      </c>
      <c r="B737" s="1136" t="s">
        <v>205</v>
      </c>
      <c r="C737" s="1129">
        <v>480230</v>
      </c>
      <c r="D737" s="1109"/>
    </row>
    <row r="738" spans="1:4" ht="15">
      <c r="A738" s="1127" t="s">
        <v>644</v>
      </c>
      <c r="B738" s="1136" t="s">
        <v>205</v>
      </c>
      <c r="C738" s="1129">
        <v>480254</v>
      </c>
      <c r="D738" s="1109"/>
    </row>
    <row r="739" spans="1:4" ht="15">
      <c r="A739" s="1127" t="s">
        <v>644</v>
      </c>
      <c r="B739" s="1136" t="s">
        <v>205</v>
      </c>
      <c r="C739" s="1129">
        <v>480255</v>
      </c>
      <c r="D739" s="1109"/>
    </row>
    <row r="740" spans="1:4" ht="15">
      <c r="A740" s="1127" t="s">
        <v>644</v>
      </c>
      <c r="B740" s="1136" t="s">
        <v>205</v>
      </c>
      <c r="C740" s="1129">
        <v>480256</v>
      </c>
      <c r="D740" s="1109"/>
    </row>
    <row r="741" spans="1:4" ht="15">
      <c r="A741" s="1127" t="s">
        <v>644</v>
      </c>
      <c r="B741" s="1136" t="s">
        <v>205</v>
      </c>
      <c r="C741" s="1129">
        <v>480257</v>
      </c>
      <c r="D741" s="1109"/>
    </row>
    <row r="742" spans="1:4" ht="15">
      <c r="A742" s="1127" t="s">
        <v>644</v>
      </c>
      <c r="B742" s="1136" t="s">
        <v>205</v>
      </c>
      <c r="C742" s="1129">
        <v>480258</v>
      </c>
      <c r="D742" s="1109"/>
    </row>
    <row r="743" spans="1:4" ht="15">
      <c r="A743" s="1120" t="s">
        <v>80</v>
      </c>
      <c r="B743" s="1121" t="s">
        <v>224</v>
      </c>
      <c r="C743" s="1144" t="s">
        <v>586</v>
      </c>
      <c r="D743" s="1109"/>
    </row>
    <row r="744" spans="1:4" ht="15">
      <c r="A744" s="1122" t="s">
        <v>80</v>
      </c>
      <c r="B744" s="1123" t="s">
        <v>224</v>
      </c>
      <c r="C744" s="1149" t="s">
        <v>587</v>
      </c>
      <c r="D744" s="1109"/>
    </row>
    <row r="745" spans="1:4" ht="15">
      <c r="A745" s="1122" t="s">
        <v>80</v>
      </c>
      <c r="B745" s="1123" t="s">
        <v>224</v>
      </c>
      <c r="C745" s="1149" t="s">
        <v>589</v>
      </c>
      <c r="D745" s="1109"/>
    </row>
    <row r="746" spans="1:4" ht="15">
      <c r="A746" s="1122" t="s">
        <v>80</v>
      </c>
      <c r="B746" s="1123" t="s">
        <v>224</v>
      </c>
      <c r="C746" s="1149" t="s">
        <v>590</v>
      </c>
      <c r="D746" s="1109"/>
    </row>
    <row r="747" spans="1:4" ht="15">
      <c r="A747" s="1122" t="s">
        <v>80</v>
      </c>
      <c r="B747" s="1123" t="s">
        <v>224</v>
      </c>
      <c r="C747" s="1149" t="s">
        <v>591</v>
      </c>
      <c r="D747" s="1109"/>
    </row>
    <row r="748" spans="1:4" ht="15">
      <c r="A748" s="1122" t="s">
        <v>80</v>
      </c>
      <c r="B748" s="1123" t="s">
        <v>224</v>
      </c>
      <c r="C748" s="1149" t="s">
        <v>592</v>
      </c>
      <c r="D748" s="1109"/>
    </row>
    <row r="749" spans="1:4" ht="15">
      <c r="A749" s="1122" t="s">
        <v>80</v>
      </c>
      <c r="B749" s="1123" t="s">
        <v>224</v>
      </c>
      <c r="C749" s="1149" t="s">
        <v>593</v>
      </c>
      <c r="D749" s="1109"/>
    </row>
    <row r="750" spans="1:4" ht="15">
      <c r="A750" s="1122" t="s">
        <v>80</v>
      </c>
      <c r="B750" s="1123" t="s">
        <v>313</v>
      </c>
      <c r="C750" s="1149" t="s">
        <v>586</v>
      </c>
      <c r="D750" s="1109"/>
    </row>
    <row r="751" spans="1:4" ht="15">
      <c r="A751" s="1122" t="s">
        <v>80</v>
      </c>
      <c r="B751" s="1123" t="s">
        <v>313</v>
      </c>
      <c r="C751" s="1149" t="s">
        <v>587</v>
      </c>
      <c r="D751" s="1109"/>
    </row>
    <row r="752" spans="1:4" ht="15">
      <c r="A752" s="1122" t="s">
        <v>80</v>
      </c>
      <c r="B752" s="1123" t="s">
        <v>313</v>
      </c>
      <c r="C752" s="1149" t="s">
        <v>589</v>
      </c>
      <c r="D752" s="1109"/>
    </row>
    <row r="753" spans="1:4" ht="15">
      <c r="A753" s="1122" t="s">
        <v>80</v>
      </c>
      <c r="B753" s="1123" t="s">
        <v>313</v>
      </c>
      <c r="C753" s="1149" t="s">
        <v>590</v>
      </c>
      <c r="D753" s="1109"/>
    </row>
    <row r="754" spans="1:4" ht="15">
      <c r="A754" s="1122" t="s">
        <v>80</v>
      </c>
      <c r="B754" s="1123" t="s">
        <v>313</v>
      </c>
      <c r="C754" s="1149" t="s">
        <v>591</v>
      </c>
      <c r="D754" s="1109"/>
    </row>
    <row r="755" spans="1:4" ht="15">
      <c r="A755" s="1122" t="s">
        <v>80</v>
      </c>
      <c r="B755" s="1123" t="s">
        <v>313</v>
      </c>
      <c r="C755" s="1149" t="s">
        <v>592</v>
      </c>
      <c r="D755" s="1109"/>
    </row>
    <row r="756" spans="1:4" ht="15.75" thickBot="1">
      <c r="A756" s="1124" t="s">
        <v>80</v>
      </c>
      <c r="B756" s="1125" t="s">
        <v>313</v>
      </c>
      <c r="C756" s="1148" t="s">
        <v>593</v>
      </c>
      <c r="D756" s="1109"/>
    </row>
    <row r="757" spans="1:4" ht="15.75" thickTop="1">
      <c r="A757" s="1165" t="s">
        <v>82</v>
      </c>
      <c r="B757" s="1156" t="s">
        <v>205</v>
      </c>
      <c r="C757" s="1135">
        <v>480910</v>
      </c>
      <c r="D757" s="1109"/>
    </row>
    <row r="758" spans="1:4" ht="15">
      <c r="A758" s="1120" t="s">
        <v>82</v>
      </c>
      <c r="B758" s="1151" t="s">
        <v>205</v>
      </c>
      <c r="C758" s="1129">
        <v>480920</v>
      </c>
      <c r="D758" s="1109"/>
    </row>
    <row r="759" spans="1:4" ht="15">
      <c r="A759" s="1120" t="s">
        <v>82</v>
      </c>
      <c r="B759" s="1151" t="s">
        <v>205</v>
      </c>
      <c r="C759" s="1129">
        <v>481013</v>
      </c>
      <c r="D759" s="1109"/>
    </row>
    <row r="760" spans="1:4" ht="15">
      <c r="A760" s="1120" t="s">
        <v>82</v>
      </c>
      <c r="B760" s="1151" t="s">
        <v>205</v>
      </c>
      <c r="C760" s="1129">
        <v>481014</v>
      </c>
      <c r="D760" s="1109"/>
    </row>
    <row r="761" spans="1:4" ht="15">
      <c r="A761" s="1120" t="s">
        <v>82</v>
      </c>
      <c r="B761" s="1151" t="s">
        <v>205</v>
      </c>
      <c r="C761" s="1129">
        <v>481019</v>
      </c>
      <c r="D761" s="1109"/>
    </row>
    <row r="762" spans="1:4" ht="15">
      <c r="A762" s="1120" t="s">
        <v>82</v>
      </c>
      <c r="B762" s="1151" t="s">
        <v>205</v>
      </c>
      <c r="C762" s="1129">
        <v>481022</v>
      </c>
      <c r="D762" s="1109"/>
    </row>
    <row r="763" spans="1:4" ht="15">
      <c r="A763" s="1120" t="s">
        <v>82</v>
      </c>
      <c r="B763" s="1151" t="s">
        <v>205</v>
      </c>
      <c r="C763" s="1129">
        <v>481029</v>
      </c>
      <c r="D763" s="1109"/>
    </row>
    <row r="764" spans="1:4" ht="15">
      <c r="A764" s="1120" t="s">
        <v>82</v>
      </c>
      <c r="B764" s="1121" t="s">
        <v>224</v>
      </c>
      <c r="C764" s="1144" t="s">
        <v>626</v>
      </c>
      <c r="D764" s="1109"/>
    </row>
    <row r="765" spans="1:4" ht="15">
      <c r="A765" s="1122" t="s">
        <v>82</v>
      </c>
      <c r="B765" s="1123" t="s">
        <v>224</v>
      </c>
      <c r="C765" s="1149" t="s">
        <v>627</v>
      </c>
      <c r="D765" s="1109"/>
    </row>
    <row r="766" spans="1:4" ht="15">
      <c r="A766" s="1122" t="s">
        <v>82</v>
      </c>
      <c r="B766" s="1123" t="s">
        <v>224</v>
      </c>
      <c r="C766" s="1149" t="s">
        <v>628</v>
      </c>
      <c r="D766" s="1109"/>
    </row>
    <row r="767" spans="1:4" ht="15">
      <c r="A767" s="1122" t="s">
        <v>82</v>
      </c>
      <c r="B767" s="1123" t="s">
        <v>224</v>
      </c>
      <c r="C767" s="1149" t="s">
        <v>629</v>
      </c>
      <c r="D767" s="1109"/>
    </row>
    <row r="768" spans="1:4" ht="15">
      <c r="A768" s="1122" t="s">
        <v>82</v>
      </c>
      <c r="B768" s="1123" t="s">
        <v>224</v>
      </c>
      <c r="C768" s="1149" t="s">
        <v>630</v>
      </c>
      <c r="D768" s="1109"/>
    </row>
    <row r="769" spans="1:4" ht="15">
      <c r="A769" s="1122" t="s">
        <v>82</v>
      </c>
      <c r="B769" s="1123" t="s">
        <v>224</v>
      </c>
      <c r="C769" s="1149" t="s">
        <v>631</v>
      </c>
      <c r="D769" s="1109"/>
    </row>
    <row r="770" spans="1:4" ht="15">
      <c r="A770" s="1122" t="s">
        <v>82</v>
      </c>
      <c r="B770" s="1123" t="s">
        <v>224</v>
      </c>
      <c r="C770" s="1149" t="s">
        <v>632</v>
      </c>
      <c r="D770" s="1109"/>
    </row>
    <row r="771" spans="1:4" ht="15">
      <c r="A771" s="1122" t="s">
        <v>82</v>
      </c>
      <c r="B771" s="1123" t="s">
        <v>313</v>
      </c>
      <c r="C771" s="1149" t="s">
        <v>626</v>
      </c>
      <c r="D771" s="1109"/>
    </row>
    <row r="772" spans="1:4" ht="15">
      <c r="A772" s="1122" t="s">
        <v>82</v>
      </c>
      <c r="B772" s="1123" t="s">
        <v>313</v>
      </c>
      <c r="C772" s="1149" t="s">
        <v>627</v>
      </c>
      <c r="D772" s="1109"/>
    </row>
    <row r="773" spans="1:4" ht="15">
      <c r="A773" s="1122" t="s">
        <v>82</v>
      </c>
      <c r="B773" s="1123" t="s">
        <v>313</v>
      </c>
      <c r="C773" s="1149" t="s">
        <v>628</v>
      </c>
      <c r="D773" s="1109"/>
    </row>
    <row r="774" spans="1:4" ht="15">
      <c r="A774" s="1122" t="s">
        <v>82</v>
      </c>
      <c r="B774" s="1123" t="s">
        <v>313</v>
      </c>
      <c r="C774" s="1149" t="s">
        <v>629</v>
      </c>
      <c r="D774" s="1109"/>
    </row>
    <row r="775" spans="1:4" ht="15">
      <c r="A775" s="1122" t="s">
        <v>82</v>
      </c>
      <c r="B775" s="1123" t="s">
        <v>313</v>
      </c>
      <c r="C775" s="1149" t="s">
        <v>630</v>
      </c>
      <c r="D775" s="1109"/>
    </row>
    <row r="776" spans="1:4" ht="15">
      <c r="A776" s="1122" t="s">
        <v>82</v>
      </c>
      <c r="B776" s="1123" t="s">
        <v>313</v>
      </c>
      <c r="C776" s="1149" t="s">
        <v>631</v>
      </c>
      <c r="D776" s="1109"/>
    </row>
    <row r="777" spans="1:4" ht="15.75" thickBot="1">
      <c r="A777" s="1124" t="s">
        <v>82</v>
      </c>
      <c r="B777" s="1125" t="s">
        <v>313</v>
      </c>
      <c r="C777" s="1148" t="s">
        <v>632</v>
      </c>
      <c r="D777" s="1109"/>
    </row>
    <row r="778" spans="1:4" ht="15.75" thickTop="1">
      <c r="A778" s="1155">
        <v>10.2</v>
      </c>
      <c r="B778" s="1156" t="s">
        <v>205</v>
      </c>
      <c r="C778" s="1157">
        <v>4803</v>
      </c>
      <c r="D778" s="1109"/>
    </row>
    <row r="779" spans="1:4" ht="15">
      <c r="A779" s="1120" t="s">
        <v>645</v>
      </c>
      <c r="B779" s="1121" t="s">
        <v>224</v>
      </c>
      <c r="C779" s="1144" t="s">
        <v>597</v>
      </c>
      <c r="D779" s="1109"/>
    </row>
    <row r="780" spans="1:4" ht="15.75" thickBot="1">
      <c r="A780" s="1124" t="s">
        <v>645</v>
      </c>
      <c r="B780" s="1125" t="s">
        <v>313</v>
      </c>
      <c r="C780" s="1148" t="s">
        <v>597</v>
      </c>
      <c r="D780" s="1109"/>
    </row>
    <row r="781" spans="1:4" ht="15.75" thickTop="1">
      <c r="A781" s="1155">
        <v>10.3</v>
      </c>
      <c r="B781" s="1156" t="s">
        <v>205</v>
      </c>
      <c r="C781" s="1135">
        <v>480411</v>
      </c>
      <c r="D781" s="1109"/>
    </row>
    <row r="782" spans="1:4" ht="15">
      <c r="A782" s="1150">
        <v>10.3</v>
      </c>
      <c r="B782" s="1151" t="s">
        <v>205</v>
      </c>
      <c r="C782" s="1129">
        <v>480419</v>
      </c>
      <c r="D782" s="1109"/>
    </row>
    <row r="783" spans="1:4" ht="15">
      <c r="A783" s="1150">
        <v>10.3</v>
      </c>
      <c r="B783" s="1151" t="s">
        <v>205</v>
      </c>
      <c r="C783" s="1129">
        <v>480421</v>
      </c>
      <c r="D783" s="1109"/>
    </row>
    <row r="784" spans="1:4" ht="15">
      <c r="A784" s="1150">
        <v>10.3</v>
      </c>
      <c r="B784" s="1151" t="s">
        <v>205</v>
      </c>
      <c r="C784" s="1129">
        <v>480429</v>
      </c>
      <c r="D784" s="1109"/>
    </row>
    <row r="785" spans="1:4" ht="15">
      <c r="A785" s="1150">
        <v>10.3</v>
      </c>
      <c r="B785" s="1151" t="s">
        <v>205</v>
      </c>
      <c r="C785" s="1129">
        <v>480431</v>
      </c>
      <c r="D785" s="1109"/>
    </row>
    <row r="786" spans="1:4" ht="15">
      <c r="A786" s="1150">
        <v>10.3</v>
      </c>
      <c r="B786" s="1151" t="s">
        <v>205</v>
      </c>
      <c r="C786" s="1129">
        <v>480439</v>
      </c>
      <c r="D786" s="1109"/>
    </row>
    <row r="787" spans="1:4" ht="15">
      <c r="A787" s="1150">
        <v>10.3</v>
      </c>
      <c r="B787" s="1151" t="s">
        <v>205</v>
      </c>
      <c r="C787" s="1129">
        <v>480442</v>
      </c>
      <c r="D787" s="1109"/>
    </row>
    <row r="788" spans="1:4" ht="15">
      <c r="A788" s="1150">
        <v>10.3</v>
      </c>
      <c r="B788" s="1151" t="s">
        <v>205</v>
      </c>
      <c r="C788" s="1129">
        <v>480449</v>
      </c>
      <c r="D788" s="1109"/>
    </row>
    <row r="789" spans="1:4" ht="15">
      <c r="A789" s="1150">
        <v>10.3</v>
      </c>
      <c r="B789" s="1151" t="s">
        <v>205</v>
      </c>
      <c r="C789" s="1129">
        <v>480451</v>
      </c>
      <c r="D789" s="1109"/>
    </row>
    <row r="790" spans="1:4" ht="15">
      <c r="A790" s="1150">
        <v>10.3</v>
      </c>
      <c r="B790" s="1151" t="s">
        <v>205</v>
      </c>
      <c r="C790" s="1129">
        <v>480452</v>
      </c>
      <c r="D790" s="1109"/>
    </row>
    <row r="791" spans="1:4" ht="15">
      <c r="A791" s="1150">
        <v>10.3</v>
      </c>
      <c r="B791" s="1151" t="s">
        <v>205</v>
      </c>
      <c r="C791" s="1129">
        <v>480459</v>
      </c>
      <c r="D791" s="1109"/>
    </row>
    <row r="792" spans="1:4" ht="15">
      <c r="A792" s="1150">
        <v>10.3</v>
      </c>
      <c r="B792" s="1151" t="s">
        <v>205</v>
      </c>
      <c r="C792" s="1129">
        <v>480511</v>
      </c>
      <c r="D792" s="1109"/>
    </row>
    <row r="793" spans="1:4" ht="15">
      <c r="A793" s="1150">
        <v>10.3</v>
      </c>
      <c r="B793" s="1151" t="s">
        <v>205</v>
      </c>
      <c r="C793" s="1129">
        <v>480512</v>
      </c>
      <c r="D793" s="1109"/>
    </row>
    <row r="794" spans="1:4" ht="15">
      <c r="A794" s="1150">
        <v>10.3</v>
      </c>
      <c r="B794" s="1151" t="s">
        <v>205</v>
      </c>
      <c r="C794" s="1129">
        <v>480519</v>
      </c>
      <c r="D794" s="1109"/>
    </row>
    <row r="795" spans="1:4" ht="15">
      <c r="A795" s="1150">
        <v>10.3</v>
      </c>
      <c r="B795" s="1151" t="s">
        <v>205</v>
      </c>
      <c r="C795" s="1129">
        <v>480524</v>
      </c>
      <c r="D795" s="1109"/>
    </row>
    <row r="796" spans="1:4" ht="15">
      <c r="A796" s="1150">
        <v>10.3</v>
      </c>
      <c r="B796" s="1151" t="s">
        <v>205</v>
      </c>
      <c r="C796" s="1129">
        <v>480525</v>
      </c>
      <c r="D796" s="1109"/>
    </row>
    <row r="797" spans="1:4" ht="15">
      <c r="A797" s="1150">
        <v>10.3</v>
      </c>
      <c r="B797" s="1151" t="s">
        <v>205</v>
      </c>
      <c r="C797" s="1129">
        <v>480530</v>
      </c>
      <c r="D797" s="1109"/>
    </row>
    <row r="798" spans="1:4" ht="15">
      <c r="A798" s="1150">
        <v>10.3</v>
      </c>
      <c r="B798" s="1151" t="s">
        <v>205</v>
      </c>
      <c r="C798" s="1129">
        <v>480591</v>
      </c>
      <c r="D798" s="1109"/>
    </row>
    <row r="799" spans="1:4" ht="15">
      <c r="A799" s="1150">
        <v>10.3</v>
      </c>
      <c r="B799" s="1151" t="s">
        <v>205</v>
      </c>
      <c r="C799" s="1129">
        <v>480592</v>
      </c>
      <c r="D799" s="1109"/>
    </row>
    <row r="800" spans="1:4" ht="15">
      <c r="A800" s="1150">
        <v>10.3</v>
      </c>
      <c r="B800" s="1151" t="s">
        <v>205</v>
      </c>
      <c r="C800" s="1129">
        <v>480593</v>
      </c>
      <c r="D800" s="1109"/>
    </row>
    <row r="801" spans="1:4" ht="15">
      <c r="A801" s="1150">
        <v>10.3</v>
      </c>
      <c r="B801" s="1151" t="s">
        <v>205</v>
      </c>
      <c r="C801" s="1129">
        <v>480610</v>
      </c>
      <c r="D801" s="1109"/>
    </row>
    <row r="802" spans="1:4" ht="15">
      <c r="A802" s="1150">
        <v>10.3</v>
      </c>
      <c r="B802" s="1151" t="s">
        <v>205</v>
      </c>
      <c r="C802" s="1129">
        <v>480620</v>
      </c>
      <c r="D802" s="1109"/>
    </row>
    <row r="803" spans="1:4" ht="15">
      <c r="A803" s="1150">
        <v>10.3</v>
      </c>
      <c r="B803" s="1151" t="s">
        <v>205</v>
      </c>
      <c r="C803" s="1129">
        <v>480640</v>
      </c>
      <c r="D803" s="1109"/>
    </row>
    <row r="804" spans="1:4" ht="15">
      <c r="A804" s="1150">
        <v>10.3</v>
      </c>
      <c r="B804" s="1151" t="s">
        <v>205</v>
      </c>
      <c r="C804" s="1129">
        <v>480810</v>
      </c>
      <c r="D804" s="1109"/>
    </row>
    <row r="805" spans="1:4" ht="15">
      <c r="A805" s="1150">
        <v>10.3</v>
      </c>
      <c r="B805" s="1151" t="s">
        <v>205</v>
      </c>
      <c r="C805" s="1129">
        <v>480820</v>
      </c>
      <c r="D805" s="1109"/>
    </row>
    <row r="806" spans="1:4" ht="15">
      <c r="A806" s="1150">
        <v>10.3</v>
      </c>
      <c r="B806" s="1151" t="s">
        <v>205</v>
      </c>
      <c r="C806" s="1129">
        <v>480830</v>
      </c>
      <c r="D806" s="1109"/>
    </row>
    <row r="807" spans="1:4" ht="15">
      <c r="A807" s="1150">
        <v>10.3</v>
      </c>
      <c r="B807" s="1151" t="s">
        <v>205</v>
      </c>
      <c r="C807" s="1129">
        <v>480890</v>
      </c>
      <c r="D807" s="1109"/>
    </row>
    <row r="808" spans="1:4" ht="15">
      <c r="A808" s="1150">
        <v>10.3</v>
      </c>
      <c r="B808" s="1151" t="s">
        <v>205</v>
      </c>
      <c r="C808" s="1129">
        <v>481031</v>
      </c>
      <c r="D808" s="1109"/>
    </row>
    <row r="809" spans="1:4" ht="15">
      <c r="A809" s="1150">
        <v>10.3</v>
      </c>
      <c r="B809" s="1151" t="s">
        <v>205</v>
      </c>
      <c r="C809" s="1129">
        <v>481032</v>
      </c>
      <c r="D809" s="1109"/>
    </row>
    <row r="810" spans="1:4" ht="15">
      <c r="A810" s="1150">
        <v>10.3</v>
      </c>
      <c r="B810" s="1151" t="s">
        <v>205</v>
      </c>
      <c r="C810" s="1129">
        <v>481039</v>
      </c>
      <c r="D810" s="1109"/>
    </row>
    <row r="811" spans="1:4" ht="15">
      <c r="A811" s="1150">
        <v>10.3</v>
      </c>
      <c r="B811" s="1151" t="s">
        <v>205</v>
      </c>
      <c r="C811" s="1129">
        <v>481092</v>
      </c>
      <c r="D811" s="1109"/>
    </row>
    <row r="812" spans="1:4" ht="15">
      <c r="A812" s="1150">
        <v>10.3</v>
      </c>
      <c r="B812" s="1151" t="s">
        <v>205</v>
      </c>
      <c r="C812" s="1129">
        <v>481099</v>
      </c>
      <c r="D812" s="1109"/>
    </row>
    <row r="813" spans="1:4" ht="15">
      <c r="A813" s="1150">
        <v>10.3</v>
      </c>
      <c r="B813" s="1151" t="s">
        <v>205</v>
      </c>
      <c r="C813" s="1129">
        <v>481151</v>
      </c>
      <c r="D813" s="1109"/>
    </row>
    <row r="814" spans="1:4" ht="15">
      <c r="A814" s="1150">
        <v>10.3</v>
      </c>
      <c r="B814" s="1151" t="s">
        <v>205</v>
      </c>
      <c r="C814" s="1152">
        <v>481159</v>
      </c>
      <c r="D814" s="1109"/>
    </row>
    <row r="815" spans="1:4" ht="15">
      <c r="A815" s="1120">
        <v>10.3</v>
      </c>
      <c r="B815" s="1121" t="s">
        <v>224</v>
      </c>
      <c r="C815" s="1144" t="s">
        <v>598</v>
      </c>
      <c r="D815" s="1109"/>
    </row>
    <row r="816" spans="1:4" ht="15">
      <c r="A816" s="1150">
        <v>10.3</v>
      </c>
      <c r="B816" s="1151" t="s">
        <v>224</v>
      </c>
      <c r="C816" s="1119" t="s">
        <v>599</v>
      </c>
      <c r="D816" s="1109"/>
    </row>
    <row r="817" spans="1:4" ht="15">
      <c r="A817" s="1150">
        <v>10.3</v>
      </c>
      <c r="B817" s="1151" t="s">
        <v>224</v>
      </c>
      <c r="C817" s="1119" t="s">
        <v>600</v>
      </c>
      <c r="D817" s="1109"/>
    </row>
    <row r="818" spans="1:4" ht="15">
      <c r="A818" s="1150">
        <v>10.3</v>
      </c>
      <c r="B818" s="1151" t="s">
        <v>224</v>
      </c>
      <c r="C818" s="1119" t="s">
        <v>601</v>
      </c>
      <c r="D818" s="1109"/>
    </row>
    <row r="819" spans="1:4" ht="15">
      <c r="A819" s="1150">
        <v>10.3</v>
      </c>
      <c r="B819" s="1151" t="s">
        <v>224</v>
      </c>
      <c r="C819" s="1119" t="s">
        <v>602</v>
      </c>
      <c r="D819" s="1109"/>
    </row>
    <row r="820" spans="1:4" ht="15">
      <c r="A820" s="1150">
        <v>10.3</v>
      </c>
      <c r="B820" s="1151" t="s">
        <v>224</v>
      </c>
      <c r="C820" s="1119" t="s">
        <v>603</v>
      </c>
      <c r="D820" s="1109"/>
    </row>
    <row r="821" spans="1:4" ht="15">
      <c r="A821" s="1150">
        <v>10.3</v>
      </c>
      <c r="B821" s="1151" t="s">
        <v>224</v>
      </c>
      <c r="C821" s="1119" t="s">
        <v>605</v>
      </c>
      <c r="D821" s="1109"/>
    </row>
    <row r="822" spans="1:4" ht="15">
      <c r="A822" s="1150">
        <v>10.3</v>
      </c>
      <c r="B822" s="1151" t="s">
        <v>224</v>
      </c>
      <c r="C822" s="1119" t="s">
        <v>606</v>
      </c>
      <c r="D822" s="1109"/>
    </row>
    <row r="823" spans="1:4" ht="15">
      <c r="A823" s="1150">
        <v>10.3</v>
      </c>
      <c r="B823" s="1151" t="s">
        <v>224</v>
      </c>
      <c r="C823" s="1119" t="s">
        <v>607</v>
      </c>
      <c r="D823" s="1109"/>
    </row>
    <row r="824" spans="1:4" ht="15">
      <c r="A824" s="1150">
        <v>10.3</v>
      </c>
      <c r="B824" s="1151" t="s">
        <v>224</v>
      </c>
      <c r="C824" s="1119" t="s">
        <v>608</v>
      </c>
      <c r="D824" s="1109"/>
    </row>
    <row r="825" spans="1:4" ht="15">
      <c r="A825" s="1150">
        <v>10.3</v>
      </c>
      <c r="B825" s="1151" t="s">
        <v>224</v>
      </c>
      <c r="C825" s="1119" t="s">
        <v>609</v>
      </c>
      <c r="D825" s="1109"/>
    </row>
    <row r="826" spans="1:4" ht="15">
      <c r="A826" s="1150">
        <v>10.3</v>
      </c>
      <c r="B826" s="1151" t="s">
        <v>224</v>
      </c>
      <c r="C826" s="1119" t="s">
        <v>610</v>
      </c>
      <c r="D826" s="1109"/>
    </row>
    <row r="827" spans="1:4" ht="15">
      <c r="A827" s="1150">
        <v>10.3</v>
      </c>
      <c r="B827" s="1151" t="s">
        <v>224</v>
      </c>
      <c r="C827" s="1119" t="s">
        <v>611</v>
      </c>
      <c r="D827" s="1109"/>
    </row>
    <row r="828" spans="1:4" ht="15">
      <c r="A828" s="1150">
        <v>10.3</v>
      </c>
      <c r="B828" s="1151" t="s">
        <v>224</v>
      </c>
      <c r="C828" s="1119" t="s">
        <v>612</v>
      </c>
      <c r="D828" s="1109"/>
    </row>
    <row r="829" spans="1:4" ht="15">
      <c r="A829" s="1150">
        <v>10.3</v>
      </c>
      <c r="B829" s="1151" t="s">
        <v>224</v>
      </c>
      <c r="C829" s="1119" t="s">
        <v>613</v>
      </c>
      <c r="D829" s="1109"/>
    </row>
    <row r="830" spans="1:4" ht="15">
      <c r="A830" s="1150">
        <v>10.3</v>
      </c>
      <c r="B830" s="1151" t="s">
        <v>224</v>
      </c>
      <c r="C830" s="1119" t="s">
        <v>614</v>
      </c>
      <c r="D830" s="1109"/>
    </row>
    <row r="831" spans="1:4" ht="15">
      <c r="A831" s="1150">
        <v>10.3</v>
      </c>
      <c r="B831" s="1151" t="s">
        <v>224</v>
      </c>
      <c r="C831" s="1119" t="s">
        <v>615</v>
      </c>
      <c r="D831" s="1109"/>
    </row>
    <row r="832" spans="1:4" ht="15">
      <c r="A832" s="1150">
        <v>10.3</v>
      </c>
      <c r="B832" s="1151" t="s">
        <v>224</v>
      </c>
      <c r="C832" s="1119" t="s">
        <v>618</v>
      </c>
      <c r="D832" s="1109"/>
    </row>
    <row r="833" spans="1:4" ht="15">
      <c r="A833" s="1150">
        <v>10.3</v>
      </c>
      <c r="B833" s="1151" t="s">
        <v>224</v>
      </c>
      <c r="C833" s="1119" t="s">
        <v>619</v>
      </c>
      <c r="D833" s="1109"/>
    </row>
    <row r="834" spans="1:4" ht="15">
      <c r="A834" s="1150">
        <v>10.3</v>
      </c>
      <c r="B834" s="1151" t="s">
        <v>224</v>
      </c>
      <c r="C834" s="1119" t="s">
        <v>620</v>
      </c>
      <c r="D834" s="1109"/>
    </row>
    <row r="835" spans="1:4" ht="15">
      <c r="A835" s="1150">
        <v>10.3</v>
      </c>
      <c r="B835" s="1151" t="s">
        <v>224</v>
      </c>
      <c r="C835" s="1119" t="s">
        <v>621</v>
      </c>
      <c r="D835" s="1109"/>
    </row>
    <row r="836" spans="1:4" ht="15">
      <c r="A836" s="1150">
        <v>10.3</v>
      </c>
      <c r="B836" s="1151" t="s">
        <v>224</v>
      </c>
      <c r="C836" s="1119" t="s">
        <v>622</v>
      </c>
      <c r="D836" s="1109"/>
    </row>
    <row r="837" spans="1:4" ht="15">
      <c r="A837" s="1150">
        <v>10.3</v>
      </c>
      <c r="B837" s="1151" t="s">
        <v>224</v>
      </c>
      <c r="C837" s="1119" t="s">
        <v>624</v>
      </c>
      <c r="D837" s="1109"/>
    </row>
    <row r="838" spans="1:4" ht="15">
      <c r="A838" s="1150">
        <v>10.3</v>
      </c>
      <c r="B838" s="1151" t="s">
        <v>224</v>
      </c>
      <c r="C838" s="1119" t="s">
        <v>625</v>
      </c>
      <c r="D838" s="1109"/>
    </row>
    <row r="839" spans="1:4" ht="15">
      <c r="A839" s="1150">
        <v>10.3</v>
      </c>
      <c r="B839" s="1151" t="s">
        <v>224</v>
      </c>
      <c r="C839" s="1119" t="s">
        <v>633</v>
      </c>
      <c r="D839" s="1109"/>
    </row>
    <row r="840" spans="1:4" ht="15">
      <c r="A840" s="1150">
        <v>10.3</v>
      </c>
      <c r="B840" s="1151" t="s">
        <v>224</v>
      </c>
      <c r="C840" s="1119" t="s">
        <v>634</v>
      </c>
      <c r="D840" s="1109"/>
    </row>
    <row r="841" spans="1:4" ht="15">
      <c r="A841" s="1150">
        <v>10.3</v>
      </c>
      <c r="B841" s="1151" t="s">
        <v>224</v>
      </c>
      <c r="C841" s="1119" t="s">
        <v>635</v>
      </c>
      <c r="D841" s="1109"/>
    </row>
    <row r="842" spans="1:4" ht="15">
      <c r="A842" s="1150">
        <v>10.3</v>
      </c>
      <c r="B842" s="1151" t="s">
        <v>224</v>
      </c>
      <c r="C842" s="1119" t="s">
        <v>636</v>
      </c>
      <c r="D842" s="1109"/>
    </row>
    <row r="843" spans="1:4" ht="15">
      <c r="A843" s="1150">
        <v>10.3</v>
      </c>
      <c r="B843" s="1151" t="s">
        <v>224</v>
      </c>
      <c r="C843" s="1119" t="s">
        <v>637</v>
      </c>
      <c r="D843" s="1109"/>
    </row>
    <row r="844" spans="1:4" ht="15">
      <c r="A844" s="1150">
        <v>10.3</v>
      </c>
      <c r="B844" s="1151" t="s">
        <v>224</v>
      </c>
      <c r="C844" s="1119" t="s">
        <v>638</v>
      </c>
      <c r="D844" s="1109"/>
    </row>
    <row r="845" spans="1:4" ht="15">
      <c r="A845" s="1150">
        <v>10.3</v>
      </c>
      <c r="B845" s="1151" t="s">
        <v>224</v>
      </c>
      <c r="C845" s="1119" t="s">
        <v>639</v>
      </c>
      <c r="D845" s="1109"/>
    </row>
    <row r="846" spans="1:4" ht="15">
      <c r="A846" s="1150">
        <v>10.3</v>
      </c>
      <c r="B846" s="1151" t="s">
        <v>224</v>
      </c>
      <c r="C846" s="1119" t="s">
        <v>598</v>
      </c>
      <c r="D846" s="1109"/>
    </row>
    <row r="847" spans="1:4" ht="15">
      <c r="A847" s="1150">
        <v>10.3</v>
      </c>
      <c r="B847" s="1151" t="s">
        <v>224</v>
      </c>
      <c r="C847" s="1119" t="s">
        <v>599</v>
      </c>
      <c r="D847" s="1109"/>
    </row>
    <row r="848" spans="1:4" ht="15">
      <c r="A848" s="1150">
        <v>10.3</v>
      </c>
      <c r="B848" s="1151" t="s">
        <v>224</v>
      </c>
      <c r="C848" s="1119" t="s">
        <v>600</v>
      </c>
      <c r="D848" s="1109"/>
    </row>
    <row r="849" spans="1:4" ht="15">
      <c r="A849" s="1150">
        <v>10.3</v>
      </c>
      <c r="B849" s="1151" t="s">
        <v>224</v>
      </c>
      <c r="C849" s="1119" t="s">
        <v>601</v>
      </c>
      <c r="D849" s="1109"/>
    </row>
    <row r="850" spans="1:4" ht="15">
      <c r="A850" s="1150">
        <v>10.3</v>
      </c>
      <c r="B850" s="1151" t="s">
        <v>224</v>
      </c>
      <c r="C850" s="1119" t="s">
        <v>602</v>
      </c>
      <c r="D850" s="1109"/>
    </row>
    <row r="851" spans="1:4" ht="15">
      <c r="A851" s="1150">
        <v>10.3</v>
      </c>
      <c r="B851" s="1151" t="s">
        <v>224</v>
      </c>
      <c r="C851" s="1119" t="s">
        <v>603</v>
      </c>
      <c r="D851" s="1109"/>
    </row>
    <row r="852" spans="1:4" ht="15">
      <c r="A852" s="1150">
        <v>10.3</v>
      </c>
      <c r="B852" s="1151" t="s">
        <v>224</v>
      </c>
      <c r="C852" s="1119" t="s">
        <v>605</v>
      </c>
      <c r="D852" s="1109"/>
    </row>
    <row r="853" spans="1:4" ht="15">
      <c r="A853" s="1150">
        <v>10.3</v>
      </c>
      <c r="B853" s="1151" t="s">
        <v>224</v>
      </c>
      <c r="C853" s="1119" t="s">
        <v>606</v>
      </c>
      <c r="D853" s="1109"/>
    </row>
    <row r="854" spans="1:4" ht="15">
      <c r="A854" s="1150">
        <v>10.3</v>
      </c>
      <c r="B854" s="1151" t="s">
        <v>224</v>
      </c>
      <c r="C854" s="1119" t="s">
        <v>607</v>
      </c>
      <c r="D854" s="1109"/>
    </row>
    <row r="855" spans="1:4" ht="15">
      <c r="A855" s="1150">
        <v>10.3</v>
      </c>
      <c r="B855" s="1151" t="s">
        <v>224</v>
      </c>
      <c r="C855" s="1119" t="s">
        <v>608</v>
      </c>
      <c r="D855" s="1109"/>
    </row>
    <row r="856" spans="1:4" ht="15">
      <c r="A856" s="1150">
        <v>10.3</v>
      </c>
      <c r="B856" s="1151" t="s">
        <v>224</v>
      </c>
      <c r="C856" s="1119" t="s">
        <v>609</v>
      </c>
      <c r="D856" s="1109"/>
    </row>
    <row r="857" spans="1:4" ht="15">
      <c r="A857" s="1150">
        <v>10.3</v>
      </c>
      <c r="B857" s="1151" t="s">
        <v>224</v>
      </c>
      <c r="C857" s="1119" t="s">
        <v>610</v>
      </c>
      <c r="D857" s="1109"/>
    </row>
    <row r="858" spans="1:4" ht="15">
      <c r="A858" s="1150">
        <v>10.3</v>
      </c>
      <c r="B858" s="1151" t="s">
        <v>224</v>
      </c>
      <c r="C858" s="1119" t="s">
        <v>611</v>
      </c>
      <c r="D858" s="1109"/>
    </row>
    <row r="859" spans="1:4" ht="15">
      <c r="A859" s="1150">
        <v>10.3</v>
      </c>
      <c r="B859" s="1151" t="s">
        <v>224</v>
      </c>
      <c r="C859" s="1119" t="s">
        <v>612</v>
      </c>
      <c r="D859" s="1109"/>
    </row>
    <row r="860" spans="1:4" ht="15">
      <c r="A860" s="1150">
        <v>10.3</v>
      </c>
      <c r="B860" s="1151" t="s">
        <v>224</v>
      </c>
      <c r="C860" s="1119" t="s">
        <v>613</v>
      </c>
      <c r="D860" s="1109"/>
    </row>
    <row r="861" spans="1:4" ht="15">
      <c r="A861" s="1150">
        <v>10.3</v>
      </c>
      <c r="B861" s="1151" t="s">
        <v>224</v>
      </c>
      <c r="C861" s="1119" t="s">
        <v>614</v>
      </c>
      <c r="D861" s="1109"/>
    </row>
    <row r="862" spans="1:4" ht="15">
      <c r="A862" s="1150">
        <v>10.3</v>
      </c>
      <c r="B862" s="1151" t="s">
        <v>224</v>
      </c>
      <c r="C862" s="1119" t="s">
        <v>615</v>
      </c>
      <c r="D862" s="1109"/>
    </row>
    <row r="863" spans="1:4" ht="15">
      <c r="A863" s="1150">
        <v>10.3</v>
      </c>
      <c r="B863" s="1151" t="s">
        <v>224</v>
      </c>
      <c r="C863" s="1119" t="s">
        <v>618</v>
      </c>
      <c r="D863" s="1109"/>
    </row>
    <row r="864" spans="1:4" ht="15">
      <c r="A864" s="1150">
        <v>10.3</v>
      </c>
      <c r="B864" s="1151" t="s">
        <v>224</v>
      </c>
      <c r="C864" s="1119" t="s">
        <v>619</v>
      </c>
      <c r="D864" s="1109"/>
    </row>
    <row r="865" spans="1:4" ht="15">
      <c r="A865" s="1150">
        <v>10.3</v>
      </c>
      <c r="B865" s="1151" t="s">
        <v>224</v>
      </c>
      <c r="C865" s="1119" t="s">
        <v>620</v>
      </c>
      <c r="D865" s="1109"/>
    </row>
    <row r="866" spans="1:4" ht="15">
      <c r="A866" s="1150">
        <v>10.3</v>
      </c>
      <c r="B866" s="1151" t="s">
        <v>224</v>
      </c>
      <c r="C866" s="1119" t="s">
        <v>621</v>
      </c>
      <c r="D866" s="1109"/>
    </row>
    <row r="867" spans="1:4" ht="15">
      <c r="A867" s="1150">
        <v>10.3</v>
      </c>
      <c r="B867" s="1151" t="s">
        <v>224</v>
      </c>
      <c r="C867" s="1119" t="s">
        <v>622</v>
      </c>
      <c r="D867" s="1109"/>
    </row>
    <row r="868" spans="1:4" ht="15">
      <c r="A868" s="1150">
        <v>10.3</v>
      </c>
      <c r="B868" s="1151" t="s">
        <v>224</v>
      </c>
      <c r="C868" s="1119" t="s">
        <v>624</v>
      </c>
      <c r="D868" s="1109"/>
    </row>
    <row r="869" spans="1:4" ht="15">
      <c r="A869" s="1150">
        <v>10.3</v>
      </c>
      <c r="B869" s="1151" t="s">
        <v>224</v>
      </c>
      <c r="C869" s="1119" t="s">
        <v>625</v>
      </c>
      <c r="D869" s="1109"/>
    </row>
    <row r="870" spans="1:4" ht="15">
      <c r="A870" s="1150">
        <v>10.3</v>
      </c>
      <c r="B870" s="1151" t="s">
        <v>224</v>
      </c>
      <c r="C870" s="1119" t="s">
        <v>633</v>
      </c>
      <c r="D870" s="1109"/>
    </row>
    <row r="871" spans="1:4" ht="15">
      <c r="A871" s="1150">
        <v>10.3</v>
      </c>
      <c r="B871" s="1151" t="s">
        <v>224</v>
      </c>
      <c r="C871" s="1119" t="s">
        <v>634</v>
      </c>
      <c r="D871" s="1109"/>
    </row>
    <row r="872" spans="1:4" ht="15">
      <c r="A872" s="1150">
        <v>10.3</v>
      </c>
      <c r="B872" s="1151" t="s">
        <v>224</v>
      </c>
      <c r="C872" s="1119" t="s">
        <v>635</v>
      </c>
      <c r="D872" s="1109"/>
    </row>
    <row r="873" spans="1:4" ht="15">
      <c r="A873" s="1150">
        <v>10.3</v>
      </c>
      <c r="B873" s="1151" t="s">
        <v>224</v>
      </c>
      <c r="C873" s="1119" t="s">
        <v>636</v>
      </c>
      <c r="D873" s="1109"/>
    </row>
    <row r="874" spans="1:4" ht="15">
      <c r="A874" s="1150">
        <v>10.3</v>
      </c>
      <c r="B874" s="1151" t="s">
        <v>224</v>
      </c>
      <c r="C874" s="1119" t="s">
        <v>637</v>
      </c>
      <c r="D874" s="1109"/>
    </row>
    <row r="875" spans="1:4" ht="15">
      <c r="A875" s="1150">
        <v>10.3</v>
      </c>
      <c r="B875" s="1151" t="s">
        <v>224</v>
      </c>
      <c r="C875" s="1119" t="s">
        <v>638</v>
      </c>
      <c r="D875" s="1109"/>
    </row>
    <row r="876" spans="1:4" ht="15.75" thickBot="1">
      <c r="A876" s="1153">
        <v>10.3</v>
      </c>
      <c r="B876" s="1154" t="s">
        <v>224</v>
      </c>
      <c r="C876" s="1126" t="s">
        <v>639</v>
      </c>
      <c r="D876" s="1109"/>
    </row>
    <row r="877" spans="1:4" ht="15.75" thickTop="1">
      <c r="A877" s="1155" t="s">
        <v>646</v>
      </c>
      <c r="B877" s="1156" t="s">
        <v>205</v>
      </c>
      <c r="C877" s="1135">
        <v>480411</v>
      </c>
      <c r="D877" s="1109"/>
    </row>
    <row r="878" spans="1:4" ht="15">
      <c r="A878" s="1150" t="s">
        <v>646</v>
      </c>
      <c r="B878" s="1151" t="s">
        <v>205</v>
      </c>
      <c r="C878" s="1129">
        <v>480419</v>
      </c>
      <c r="D878" s="1109"/>
    </row>
    <row r="879" spans="1:4" ht="15">
      <c r="A879" s="1150" t="s">
        <v>646</v>
      </c>
      <c r="B879" s="1151" t="s">
        <v>205</v>
      </c>
      <c r="C879" s="1129">
        <v>480511</v>
      </c>
      <c r="D879" s="1109"/>
    </row>
    <row r="880" spans="1:4" ht="15">
      <c r="A880" s="1150" t="s">
        <v>646</v>
      </c>
      <c r="B880" s="1151" t="s">
        <v>205</v>
      </c>
      <c r="C880" s="1129">
        <v>480512</v>
      </c>
      <c r="D880" s="1109"/>
    </row>
    <row r="881" spans="1:4" ht="15">
      <c r="A881" s="1150" t="s">
        <v>646</v>
      </c>
      <c r="B881" s="1151" t="s">
        <v>205</v>
      </c>
      <c r="C881" s="1129">
        <v>480519</v>
      </c>
      <c r="D881" s="1109"/>
    </row>
    <row r="882" spans="1:4" ht="15">
      <c r="A882" s="1150" t="s">
        <v>646</v>
      </c>
      <c r="B882" s="1151" t="s">
        <v>205</v>
      </c>
      <c r="C882" s="1129">
        <v>480524</v>
      </c>
      <c r="D882" s="1109"/>
    </row>
    <row r="883" spans="1:4" ht="15">
      <c r="A883" s="1150" t="s">
        <v>646</v>
      </c>
      <c r="B883" s="1151" t="s">
        <v>205</v>
      </c>
      <c r="C883" s="1129">
        <v>480525</v>
      </c>
      <c r="D883" s="1109"/>
    </row>
    <row r="884" spans="1:4" ht="15">
      <c r="A884" s="1150" t="s">
        <v>646</v>
      </c>
      <c r="B884" s="1151" t="s">
        <v>205</v>
      </c>
      <c r="C884" s="1152">
        <v>480591</v>
      </c>
      <c r="D884" s="1109"/>
    </row>
    <row r="885" spans="1:4" ht="15">
      <c r="A885" s="1120" t="s">
        <v>43</v>
      </c>
      <c r="B885" s="1121" t="s">
        <v>224</v>
      </c>
      <c r="C885" s="1144" t="s">
        <v>598</v>
      </c>
      <c r="D885" s="1109"/>
    </row>
    <row r="886" spans="1:4" ht="15">
      <c r="A886" s="1122" t="s">
        <v>43</v>
      </c>
      <c r="B886" s="1123" t="s">
        <v>224</v>
      </c>
      <c r="C886" s="1149" t="s">
        <v>599</v>
      </c>
      <c r="D886" s="1109"/>
    </row>
    <row r="887" spans="1:4" ht="15">
      <c r="A887" s="1122" t="s">
        <v>43</v>
      </c>
      <c r="B887" s="1123" t="s">
        <v>224</v>
      </c>
      <c r="C887" s="1149" t="s">
        <v>610</v>
      </c>
      <c r="D887" s="1109"/>
    </row>
    <row r="888" spans="1:4" ht="15">
      <c r="A888" s="1122" t="s">
        <v>43</v>
      </c>
      <c r="B888" s="1123" t="s">
        <v>224</v>
      </c>
      <c r="C888" s="1149" t="s">
        <v>611</v>
      </c>
      <c r="D888" s="1109"/>
    </row>
    <row r="889" spans="1:4" ht="15">
      <c r="A889" s="1122" t="s">
        <v>43</v>
      </c>
      <c r="B889" s="1123" t="s">
        <v>224</v>
      </c>
      <c r="C889" s="1149" t="s">
        <v>612</v>
      </c>
      <c r="D889" s="1109"/>
    </row>
    <row r="890" spans="1:4" ht="15">
      <c r="A890" s="1122" t="s">
        <v>43</v>
      </c>
      <c r="B890" s="1123" t="s">
        <v>224</v>
      </c>
      <c r="C890" s="1149" t="s">
        <v>613</v>
      </c>
      <c r="D890" s="1109"/>
    </row>
    <row r="891" spans="1:4" ht="15">
      <c r="A891" s="1122" t="s">
        <v>43</v>
      </c>
      <c r="B891" s="1123" t="s">
        <v>224</v>
      </c>
      <c r="C891" s="1149" t="s">
        <v>614</v>
      </c>
      <c r="D891" s="1109"/>
    </row>
    <row r="892" spans="1:4" ht="15">
      <c r="A892" s="1122" t="s">
        <v>43</v>
      </c>
      <c r="B892" s="1123" t="s">
        <v>224</v>
      </c>
      <c r="C892" s="1149" t="s">
        <v>618</v>
      </c>
      <c r="D892" s="1109"/>
    </row>
    <row r="893" spans="1:4" ht="15">
      <c r="A893" s="1122" t="s">
        <v>43</v>
      </c>
      <c r="B893" s="1123" t="s">
        <v>313</v>
      </c>
      <c r="C893" s="1149" t="s">
        <v>598</v>
      </c>
      <c r="D893" s="1109"/>
    </row>
    <row r="894" spans="1:4" ht="15">
      <c r="A894" s="1122" t="s">
        <v>43</v>
      </c>
      <c r="B894" s="1123" t="s">
        <v>313</v>
      </c>
      <c r="C894" s="1149" t="s">
        <v>599</v>
      </c>
      <c r="D894" s="1109"/>
    </row>
    <row r="895" spans="1:4" ht="15">
      <c r="A895" s="1122" t="s">
        <v>43</v>
      </c>
      <c r="B895" s="1123" t="s">
        <v>313</v>
      </c>
      <c r="C895" s="1149" t="s">
        <v>610</v>
      </c>
      <c r="D895" s="1109"/>
    </row>
    <row r="896" spans="1:4" ht="15">
      <c r="A896" s="1122" t="s">
        <v>43</v>
      </c>
      <c r="B896" s="1123" t="s">
        <v>313</v>
      </c>
      <c r="C896" s="1149" t="s">
        <v>611</v>
      </c>
      <c r="D896" s="1109"/>
    </row>
    <row r="897" spans="1:4" ht="15">
      <c r="A897" s="1122" t="s">
        <v>43</v>
      </c>
      <c r="B897" s="1123" t="s">
        <v>313</v>
      </c>
      <c r="C897" s="1149" t="s">
        <v>612</v>
      </c>
      <c r="D897" s="1109"/>
    </row>
    <row r="898" spans="1:4" ht="15">
      <c r="A898" s="1122" t="s">
        <v>43</v>
      </c>
      <c r="B898" s="1123" t="s">
        <v>313</v>
      </c>
      <c r="C898" s="1149" t="s">
        <v>613</v>
      </c>
      <c r="D898" s="1109"/>
    </row>
    <row r="899" spans="1:4" ht="15">
      <c r="A899" s="1122" t="s">
        <v>43</v>
      </c>
      <c r="B899" s="1123" t="s">
        <v>313</v>
      </c>
      <c r="C899" s="1149" t="s">
        <v>614</v>
      </c>
      <c r="D899" s="1109"/>
    </row>
    <row r="900" spans="1:4" ht="15.75" thickBot="1">
      <c r="A900" s="1124" t="s">
        <v>43</v>
      </c>
      <c r="B900" s="1125" t="s">
        <v>313</v>
      </c>
      <c r="C900" s="1148" t="s">
        <v>618</v>
      </c>
      <c r="D900" s="1109"/>
    </row>
    <row r="901" spans="1:4" ht="15.75" thickTop="1">
      <c r="A901" s="1155" t="s">
        <v>647</v>
      </c>
      <c r="B901" s="1156" t="s">
        <v>205</v>
      </c>
      <c r="C901" s="1135">
        <v>480442</v>
      </c>
      <c r="D901" s="1109"/>
    </row>
    <row r="902" spans="1:4" ht="15">
      <c r="A902" s="1150" t="s">
        <v>647</v>
      </c>
      <c r="B902" s="1151" t="s">
        <v>205</v>
      </c>
      <c r="C902" s="1129">
        <v>480449</v>
      </c>
      <c r="D902" s="1109"/>
    </row>
    <row r="903" spans="1:4" ht="15">
      <c r="A903" s="1150" t="s">
        <v>647</v>
      </c>
      <c r="B903" s="1151" t="s">
        <v>205</v>
      </c>
      <c r="C903" s="1129">
        <v>480451</v>
      </c>
      <c r="D903" s="1109"/>
    </row>
    <row r="904" spans="1:4" ht="15">
      <c r="A904" s="1150" t="s">
        <v>647</v>
      </c>
      <c r="B904" s="1151" t="s">
        <v>205</v>
      </c>
      <c r="C904" s="1129">
        <v>480452</v>
      </c>
      <c r="D904" s="1109"/>
    </row>
    <row r="905" spans="1:4" ht="15">
      <c r="A905" s="1150" t="s">
        <v>647</v>
      </c>
      <c r="B905" s="1151" t="s">
        <v>205</v>
      </c>
      <c r="C905" s="1129">
        <v>480459</v>
      </c>
      <c r="D905" s="1109"/>
    </row>
    <row r="906" spans="1:4" ht="15">
      <c r="A906" s="1150" t="s">
        <v>647</v>
      </c>
      <c r="B906" s="1151" t="s">
        <v>205</v>
      </c>
      <c r="C906" s="1129">
        <v>480592</v>
      </c>
      <c r="D906" s="1109"/>
    </row>
    <row r="907" spans="1:4" ht="15">
      <c r="A907" s="1150" t="s">
        <v>647</v>
      </c>
      <c r="B907" s="1151" t="s">
        <v>205</v>
      </c>
      <c r="C907" s="1129">
        <v>481032</v>
      </c>
      <c r="D907" s="1109"/>
    </row>
    <row r="908" spans="1:4" ht="15">
      <c r="A908" s="1150" t="s">
        <v>647</v>
      </c>
      <c r="B908" s="1151" t="s">
        <v>205</v>
      </c>
      <c r="C908" s="1129">
        <v>481039</v>
      </c>
      <c r="D908" s="1109"/>
    </row>
    <row r="909" spans="1:4" ht="15">
      <c r="A909" s="1150" t="s">
        <v>647</v>
      </c>
      <c r="B909" s="1151" t="s">
        <v>205</v>
      </c>
      <c r="C909" s="1129">
        <v>481092</v>
      </c>
      <c r="D909" s="1109"/>
    </row>
    <row r="910" spans="1:4" ht="15">
      <c r="A910" s="1150" t="s">
        <v>647</v>
      </c>
      <c r="B910" s="1151" t="s">
        <v>205</v>
      </c>
      <c r="C910" s="1129">
        <v>481151</v>
      </c>
      <c r="D910" s="1109"/>
    </row>
    <row r="911" spans="1:4" ht="15">
      <c r="A911" s="1150" t="s">
        <v>647</v>
      </c>
      <c r="B911" s="1151" t="s">
        <v>205</v>
      </c>
      <c r="C911" s="1152">
        <v>481159</v>
      </c>
      <c r="D911" s="1109"/>
    </row>
    <row r="912" spans="1:4" ht="15">
      <c r="A912" s="1120" t="s">
        <v>44</v>
      </c>
      <c r="B912" s="1121" t="s">
        <v>224</v>
      </c>
      <c r="C912" s="1144" t="s">
        <v>605</v>
      </c>
      <c r="D912" s="1109"/>
    </row>
    <row r="913" spans="1:4" ht="15">
      <c r="A913" s="1122" t="s">
        <v>44</v>
      </c>
      <c r="B913" s="1123" t="s">
        <v>224</v>
      </c>
      <c r="C913" s="1149" t="s">
        <v>606</v>
      </c>
      <c r="D913" s="1109"/>
    </row>
    <row r="914" spans="1:4" ht="15">
      <c r="A914" s="1122" t="s">
        <v>44</v>
      </c>
      <c r="B914" s="1123" t="s">
        <v>224</v>
      </c>
      <c r="C914" s="1149" t="s">
        <v>607</v>
      </c>
      <c r="D914" s="1109"/>
    </row>
    <row r="915" spans="1:4" ht="15">
      <c r="A915" s="1122" t="s">
        <v>44</v>
      </c>
      <c r="B915" s="1123" t="s">
        <v>224</v>
      </c>
      <c r="C915" s="1149" t="s">
        <v>608</v>
      </c>
      <c r="D915" s="1109"/>
    </row>
    <row r="916" spans="1:4" ht="15">
      <c r="A916" s="1122" t="s">
        <v>44</v>
      </c>
      <c r="B916" s="1123" t="s">
        <v>224</v>
      </c>
      <c r="C916" s="1149" t="s">
        <v>609</v>
      </c>
      <c r="D916" s="1109"/>
    </row>
    <row r="917" spans="1:4" ht="15">
      <c r="A917" s="1122" t="s">
        <v>44</v>
      </c>
      <c r="B917" s="1123" t="s">
        <v>224</v>
      </c>
      <c r="C917" s="1149" t="s">
        <v>619</v>
      </c>
      <c r="D917" s="1109"/>
    </row>
    <row r="918" spans="1:4" ht="15">
      <c r="A918" s="1122" t="s">
        <v>44</v>
      </c>
      <c r="B918" s="1123" t="s">
        <v>224</v>
      </c>
      <c r="C918" s="1149" t="s">
        <v>634</v>
      </c>
      <c r="D918" s="1109"/>
    </row>
    <row r="919" spans="1:4" ht="15">
      <c r="A919" s="1122" t="s">
        <v>44</v>
      </c>
      <c r="B919" s="1123" t="s">
        <v>224</v>
      </c>
      <c r="C919" s="1149" t="s">
        <v>635</v>
      </c>
      <c r="D919" s="1109"/>
    </row>
    <row r="920" spans="1:4" ht="15">
      <c r="A920" s="1122" t="s">
        <v>44</v>
      </c>
      <c r="B920" s="1123" t="s">
        <v>224</v>
      </c>
      <c r="C920" s="1149" t="s">
        <v>636</v>
      </c>
      <c r="D920" s="1109"/>
    </row>
    <row r="921" spans="1:4" ht="15">
      <c r="A921" s="1122" t="s">
        <v>44</v>
      </c>
      <c r="B921" s="1123" t="s">
        <v>224</v>
      </c>
      <c r="C921" s="1149" t="s">
        <v>638</v>
      </c>
      <c r="D921" s="1109"/>
    </row>
    <row r="922" spans="1:4" ht="15">
      <c r="A922" s="1122" t="s">
        <v>44</v>
      </c>
      <c r="B922" s="1123" t="s">
        <v>224</v>
      </c>
      <c r="C922" s="1149" t="s">
        <v>639</v>
      </c>
      <c r="D922" s="1109"/>
    </row>
    <row r="923" spans="1:4" ht="15">
      <c r="A923" s="1122" t="s">
        <v>44</v>
      </c>
      <c r="B923" s="1123" t="s">
        <v>313</v>
      </c>
      <c r="C923" s="1149" t="s">
        <v>605</v>
      </c>
      <c r="D923" s="1109"/>
    </row>
    <row r="924" spans="1:4" ht="15">
      <c r="A924" s="1122" t="s">
        <v>44</v>
      </c>
      <c r="B924" s="1123" t="s">
        <v>313</v>
      </c>
      <c r="C924" s="1149" t="s">
        <v>606</v>
      </c>
      <c r="D924" s="1109"/>
    </row>
    <row r="925" spans="1:4" ht="15">
      <c r="A925" s="1122" t="s">
        <v>44</v>
      </c>
      <c r="B925" s="1123" t="s">
        <v>313</v>
      </c>
      <c r="C925" s="1149" t="s">
        <v>607</v>
      </c>
      <c r="D925" s="1109"/>
    </row>
    <row r="926" spans="1:4" ht="15">
      <c r="A926" s="1122" t="s">
        <v>44</v>
      </c>
      <c r="B926" s="1123" t="s">
        <v>313</v>
      </c>
      <c r="C926" s="1149" t="s">
        <v>608</v>
      </c>
      <c r="D926" s="1109"/>
    </row>
    <row r="927" spans="1:4" ht="15">
      <c r="A927" s="1122" t="s">
        <v>44</v>
      </c>
      <c r="B927" s="1123" t="s">
        <v>313</v>
      </c>
      <c r="C927" s="1149" t="s">
        <v>609</v>
      </c>
      <c r="D927" s="1109"/>
    </row>
    <row r="928" spans="1:4" ht="15">
      <c r="A928" s="1122" t="s">
        <v>44</v>
      </c>
      <c r="B928" s="1123" t="s">
        <v>313</v>
      </c>
      <c r="C928" s="1149" t="s">
        <v>619</v>
      </c>
      <c r="D928" s="1109"/>
    </row>
    <row r="929" spans="1:4" ht="15">
      <c r="A929" s="1122" t="s">
        <v>44</v>
      </c>
      <c r="B929" s="1123" t="s">
        <v>313</v>
      </c>
      <c r="C929" s="1149" t="s">
        <v>634</v>
      </c>
      <c r="D929" s="1109"/>
    </row>
    <row r="930" spans="1:4" ht="15">
      <c r="A930" s="1122" t="s">
        <v>44</v>
      </c>
      <c r="B930" s="1123" t="s">
        <v>313</v>
      </c>
      <c r="C930" s="1149" t="s">
        <v>635</v>
      </c>
      <c r="D930" s="1109"/>
    </row>
    <row r="931" spans="1:4" ht="15">
      <c r="A931" s="1122" t="s">
        <v>44</v>
      </c>
      <c r="B931" s="1123" t="s">
        <v>313</v>
      </c>
      <c r="C931" s="1149" t="s">
        <v>636</v>
      </c>
      <c r="D931" s="1109"/>
    </row>
    <row r="932" spans="1:4" ht="15">
      <c r="A932" s="1122" t="s">
        <v>44</v>
      </c>
      <c r="B932" s="1123" t="s">
        <v>313</v>
      </c>
      <c r="C932" s="1149" t="s">
        <v>638</v>
      </c>
      <c r="D932" s="1109"/>
    </row>
    <row r="933" spans="1:4" ht="15.75" thickBot="1">
      <c r="A933" s="1124" t="s">
        <v>44</v>
      </c>
      <c r="B933" s="1125" t="s">
        <v>313</v>
      </c>
      <c r="C933" s="1148" t="s">
        <v>639</v>
      </c>
      <c r="D933" s="1109"/>
    </row>
    <row r="934" spans="1:4" ht="15.75" thickTop="1">
      <c r="A934" s="1155" t="s">
        <v>648</v>
      </c>
      <c r="B934" s="1156" t="s">
        <v>205</v>
      </c>
      <c r="C934" s="1157">
        <v>480421</v>
      </c>
      <c r="D934" s="1109"/>
    </row>
    <row r="935" spans="1:4" ht="15">
      <c r="A935" s="1150" t="s">
        <v>648</v>
      </c>
      <c r="B935" s="1151" t="s">
        <v>205</v>
      </c>
      <c r="C935" s="1152" t="s">
        <v>649</v>
      </c>
      <c r="D935" s="1109"/>
    </row>
    <row r="936" spans="1:4" ht="15">
      <c r="A936" s="1150" t="s">
        <v>648</v>
      </c>
      <c r="B936" s="1151" t="s">
        <v>205</v>
      </c>
      <c r="C936" s="1152" t="s">
        <v>650</v>
      </c>
      <c r="D936" s="1109"/>
    </row>
    <row r="937" spans="1:4" ht="15">
      <c r="A937" s="1150" t="s">
        <v>648</v>
      </c>
      <c r="B937" s="1151" t="s">
        <v>205</v>
      </c>
      <c r="C937" s="1152">
        <v>480439</v>
      </c>
      <c r="D937" s="1109"/>
    </row>
    <row r="938" spans="1:4" ht="15">
      <c r="A938" s="1150" t="s">
        <v>648</v>
      </c>
      <c r="B938" s="1151" t="s">
        <v>205</v>
      </c>
      <c r="C938" s="1129">
        <v>480530</v>
      </c>
      <c r="D938" s="1109"/>
    </row>
    <row r="939" spans="1:4" ht="15">
      <c r="A939" s="1150" t="s">
        <v>648</v>
      </c>
      <c r="B939" s="1151" t="s">
        <v>205</v>
      </c>
      <c r="C939" s="1129">
        <v>480610</v>
      </c>
      <c r="D939" s="1109"/>
    </row>
    <row r="940" spans="1:4" ht="15">
      <c r="A940" s="1150" t="s">
        <v>648</v>
      </c>
      <c r="B940" s="1151" t="s">
        <v>205</v>
      </c>
      <c r="C940" s="1129">
        <v>480620</v>
      </c>
      <c r="D940" s="1109"/>
    </row>
    <row r="941" spans="1:4" ht="15">
      <c r="A941" s="1150" t="s">
        <v>648</v>
      </c>
      <c r="B941" s="1151" t="s">
        <v>205</v>
      </c>
      <c r="C941" s="1129">
        <v>480640</v>
      </c>
      <c r="D941" s="1109"/>
    </row>
    <row r="942" spans="1:4" ht="15">
      <c r="A942" s="1150" t="s">
        <v>648</v>
      </c>
      <c r="B942" s="1151" t="s">
        <v>205</v>
      </c>
      <c r="C942" s="1129">
        <v>480810</v>
      </c>
      <c r="D942" s="1109"/>
    </row>
    <row r="943" spans="1:4" ht="15">
      <c r="A943" s="1150" t="s">
        <v>648</v>
      </c>
      <c r="B943" s="1151" t="s">
        <v>205</v>
      </c>
      <c r="C943" s="1129">
        <v>480820</v>
      </c>
      <c r="D943" s="1109"/>
    </row>
    <row r="944" spans="1:4" ht="15">
      <c r="A944" s="1150" t="s">
        <v>648</v>
      </c>
      <c r="B944" s="1151" t="s">
        <v>205</v>
      </c>
      <c r="C944" s="1129">
        <v>480830</v>
      </c>
      <c r="D944" s="1109"/>
    </row>
    <row r="945" spans="1:4" ht="15">
      <c r="A945" s="1150" t="s">
        <v>648</v>
      </c>
      <c r="B945" s="1151" t="s">
        <v>205</v>
      </c>
      <c r="C945" s="1129">
        <v>480890</v>
      </c>
      <c r="D945" s="1109"/>
    </row>
    <row r="946" spans="1:4" ht="15">
      <c r="A946" s="1150" t="s">
        <v>648</v>
      </c>
      <c r="B946" s="1151" t="s">
        <v>205</v>
      </c>
      <c r="C946" s="1129">
        <v>481031</v>
      </c>
      <c r="D946" s="1109"/>
    </row>
    <row r="947" spans="1:4" ht="15">
      <c r="A947" s="1150" t="s">
        <v>648</v>
      </c>
      <c r="B947" s="1151" t="s">
        <v>205</v>
      </c>
      <c r="C947" s="1129">
        <v>481099</v>
      </c>
      <c r="D947" s="1109"/>
    </row>
    <row r="948" spans="1:4" ht="15">
      <c r="A948" s="1120" t="s">
        <v>45</v>
      </c>
      <c r="B948" s="1121" t="s">
        <v>224</v>
      </c>
      <c r="C948" s="1144" t="s">
        <v>600</v>
      </c>
      <c r="D948" s="1109"/>
    </row>
    <row r="949" spans="1:4" ht="15">
      <c r="A949" s="1122" t="s">
        <v>45</v>
      </c>
      <c r="B949" s="1123" t="s">
        <v>224</v>
      </c>
      <c r="C949" s="1149" t="s">
        <v>601</v>
      </c>
      <c r="D949" s="1109"/>
    </row>
    <row r="950" spans="1:4" ht="15">
      <c r="A950" s="1122" t="s">
        <v>45</v>
      </c>
      <c r="B950" s="1123" t="s">
        <v>224</v>
      </c>
      <c r="C950" s="1149" t="s">
        <v>602</v>
      </c>
      <c r="D950" s="1109"/>
    </row>
    <row r="951" spans="1:4" ht="15">
      <c r="A951" s="1122" t="s">
        <v>45</v>
      </c>
      <c r="B951" s="1123" t="s">
        <v>224</v>
      </c>
      <c r="C951" s="1149" t="s">
        <v>603</v>
      </c>
      <c r="D951" s="1109"/>
    </row>
    <row r="952" spans="1:4" ht="15">
      <c r="A952" s="1122" t="s">
        <v>45</v>
      </c>
      <c r="B952" s="1123" t="s">
        <v>224</v>
      </c>
      <c r="C952" s="1149" t="s">
        <v>615</v>
      </c>
      <c r="D952" s="1109"/>
    </row>
    <row r="953" spans="1:4" ht="15">
      <c r="A953" s="1122" t="s">
        <v>45</v>
      </c>
      <c r="B953" s="1123" t="s">
        <v>224</v>
      </c>
      <c r="C953" s="1149" t="s">
        <v>621</v>
      </c>
      <c r="D953" s="1109"/>
    </row>
    <row r="954" spans="1:4" ht="15">
      <c r="A954" s="1122" t="s">
        <v>45</v>
      </c>
      <c r="B954" s="1123" t="s">
        <v>224</v>
      </c>
      <c r="C954" s="1149" t="s">
        <v>622</v>
      </c>
      <c r="D954" s="1109"/>
    </row>
    <row r="955" spans="1:4" ht="15">
      <c r="A955" s="1122" t="s">
        <v>45</v>
      </c>
      <c r="B955" s="1123" t="s">
        <v>224</v>
      </c>
      <c r="C955" s="1149" t="s">
        <v>624</v>
      </c>
      <c r="D955" s="1109"/>
    </row>
    <row r="956" spans="1:4" ht="15">
      <c r="A956" s="1122" t="s">
        <v>45</v>
      </c>
      <c r="B956" s="1123" t="s">
        <v>224</v>
      </c>
      <c r="C956" s="1149" t="s">
        <v>625</v>
      </c>
      <c r="D956" s="1109"/>
    </row>
    <row r="957" spans="1:4" ht="15">
      <c r="A957" s="1122" t="s">
        <v>45</v>
      </c>
      <c r="B957" s="1123" t="s">
        <v>224</v>
      </c>
      <c r="C957" s="1149" t="s">
        <v>633</v>
      </c>
      <c r="D957" s="1109"/>
    </row>
    <row r="958" spans="1:4" ht="15">
      <c r="A958" s="1122" t="s">
        <v>45</v>
      </c>
      <c r="B958" s="1123" t="s">
        <v>224</v>
      </c>
      <c r="C958" s="1149" t="s">
        <v>637</v>
      </c>
      <c r="D958" s="1109"/>
    </row>
    <row r="959" spans="1:4" ht="15">
      <c r="A959" s="1122" t="s">
        <v>45</v>
      </c>
      <c r="B959" s="1123" t="s">
        <v>313</v>
      </c>
      <c r="C959" s="1149" t="s">
        <v>600</v>
      </c>
      <c r="D959" s="1109"/>
    </row>
    <row r="960" spans="1:4" ht="15">
      <c r="A960" s="1122" t="s">
        <v>45</v>
      </c>
      <c r="B960" s="1123" t="s">
        <v>313</v>
      </c>
      <c r="C960" s="1149" t="s">
        <v>601</v>
      </c>
      <c r="D960" s="1109"/>
    </row>
    <row r="961" spans="1:4" ht="15">
      <c r="A961" s="1122" t="s">
        <v>45</v>
      </c>
      <c r="B961" s="1123" t="s">
        <v>313</v>
      </c>
      <c r="C961" s="1149" t="s">
        <v>602</v>
      </c>
      <c r="D961" s="1109"/>
    </row>
    <row r="962" spans="1:4" ht="15">
      <c r="A962" s="1122" t="s">
        <v>45</v>
      </c>
      <c r="B962" s="1123" t="s">
        <v>313</v>
      </c>
      <c r="C962" s="1149" t="s">
        <v>603</v>
      </c>
      <c r="D962" s="1109"/>
    </row>
    <row r="963" spans="1:4" ht="15">
      <c r="A963" s="1122" t="s">
        <v>45</v>
      </c>
      <c r="B963" s="1123" t="s">
        <v>313</v>
      </c>
      <c r="C963" s="1149" t="s">
        <v>615</v>
      </c>
      <c r="D963" s="1109"/>
    </row>
    <row r="964" spans="1:4" ht="15">
      <c r="A964" s="1122" t="s">
        <v>45</v>
      </c>
      <c r="B964" s="1123" t="s">
        <v>313</v>
      </c>
      <c r="C964" s="1149" t="s">
        <v>621</v>
      </c>
      <c r="D964" s="1109"/>
    </row>
    <row r="965" spans="1:4" ht="15">
      <c r="A965" s="1122" t="s">
        <v>45</v>
      </c>
      <c r="B965" s="1123" t="s">
        <v>313</v>
      </c>
      <c r="C965" s="1149" t="s">
        <v>622</v>
      </c>
      <c r="D965" s="1109"/>
    </row>
    <row r="966" spans="1:4" ht="15">
      <c r="A966" s="1122" t="s">
        <v>45</v>
      </c>
      <c r="B966" s="1123" t="s">
        <v>313</v>
      </c>
      <c r="C966" s="1149" t="s">
        <v>624</v>
      </c>
      <c r="D966" s="1109"/>
    </row>
    <row r="967" spans="1:4" ht="15">
      <c r="A967" s="1122" t="s">
        <v>45</v>
      </c>
      <c r="B967" s="1123" t="s">
        <v>313</v>
      </c>
      <c r="C967" s="1149" t="s">
        <v>625</v>
      </c>
      <c r="D967" s="1109"/>
    </row>
    <row r="968" spans="1:4" ht="15">
      <c r="A968" s="1122" t="s">
        <v>45</v>
      </c>
      <c r="B968" s="1123" t="s">
        <v>313</v>
      </c>
      <c r="C968" s="1149" t="s">
        <v>633</v>
      </c>
      <c r="D968" s="1109"/>
    </row>
    <row r="969" spans="1:4" ht="15.75" thickBot="1">
      <c r="A969" s="1124" t="s">
        <v>45</v>
      </c>
      <c r="B969" s="1125" t="s">
        <v>313</v>
      </c>
      <c r="C969" s="1148" t="s">
        <v>637</v>
      </c>
      <c r="D969" s="1109"/>
    </row>
    <row r="970" spans="1:4" ht="15.75" thickTop="1">
      <c r="A970" s="1155" t="s">
        <v>651</v>
      </c>
      <c r="B970" s="1156" t="s">
        <v>205</v>
      </c>
      <c r="C970" s="1135">
        <v>480593</v>
      </c>
      <c r="D970" s="1109"/>
    </row>
    <row r="971" spans="1:4" ht="15">
      <c r="A971" s="1120" t="s">
        <v>88</v>
      </c>
      <c r="B971" s="1121" t="s">
        <v>224</v>
      </c>
      <c r="C971" s="1144" t="s">
        <v>620</v>
      </c>
      <c r="D971" s="1109"/>
    </row>
    <row r="972" spans="1:4" ht="15.75" thickBot="1">
      <c r="A972" s="1124" t="s">
        <v>88</v>
      </c>
      <c r="B972" s="1125" t="s">
        <v>313</v>
      </c>
      <c r="C972" s="1148" t="s">
        <v>620</v>
      </c>
      <c r="D972" s="1109"/>
    </row>
    <row r="973" spans="1:4" ht="15.75" thickTop="1">
      <c r="A973" s="1155">
        <v>10.4</v>
      </c>
      <c r="B973" s="1156" t="s">
        <v>205</v>
      </c>
      <c r="C973" s="1135">
        <v>480240</v>
      </c>
      <c r="D973" s="1109"/>
    </row>
    <row r="974" spans="1:4" ht="15">
      <c r="A974" s="1150">
        <v>10.4</v>
      </c>
      <c r="B974" s="1151" t="s">
        <v>205</v>
      </c>
      <c r="C974" s="1129">
        <v>480441</v>
      </c>
      <c r="D974" s="1109"/>
    </row>
    <row r="975" spans="1:4" ht="15">
      <c r="A975" s="1150">
        <v>10.4</v>
      </c>
      <c r="B975" s="1151" t="s">
        <v>205</v>
      </c>
      <c r="C975" s="1129">
        <v>480540</v>
      </c>
      <c r="D975" s="1109"/>
    </row>
    <row r="976" spans="1:4" ht="15">
      <c r="A976" s="1150">
        <v>10.4</v>
      </c>
      <c r="B976" s="1151" t="s">
        <v>205</v>
      </c>
      <c r="C976" s="1129">
        <v>480550</v>
      </c>
      <c r="D976" s="1109"/>
    </row>
    <row r="977" spans="1:4" ht="15">
      <c r="A977" s="1150">
        <v>10.4</v>
      </c>
      <c r="B977" s="1151" t="s">
        <v>205</v>
      </c>
      <c r="C977" s="1129">
        <v>480630</v>
      </c>
      <c r="D977" s="1109"/>
    </row>
    <row r="978" spans="1:4" ht="15">
      <c r="A978" s="1150">
        <v>10.4</v>
      </c>
      <c r="B978" s="1151" t="s">
        <v>205</v>
      </c>
      <c r="C978" s="1129">
        <v>480990</v>
      </c>
      <c r="D978" s="1109"/>
    </row>
    <row r="979" spans="1:4" ht="15">
      <c r="A979" s="1150">
        <v>10.4</v>
      </c>
      <c r="B979" s="1151" t="s">
        <v>205</v>
      </c>
      <c r="C979" s="1129">
        <v>481110</v>
      </c>
      <c r="D979" s="1109"/>
    </row>
    <row r="980" spans="1:4" ht="15">
      <c r="A980" s="1150">
        <v>10.4</v>
      </c>
      <c r="B980" s="1151" t="s">
        <v>205</v>
      </c>
      <c r="C980" s="1129">
        <v>4812</v>
      </c>
      <c r="D980" s="1109"/>
    </row>
    <row r="981" spans="1:4" ht="15">
      <c r="A981" s="1150">
        <v>10.4</v>
      </c>
      <c r="B981" s="1151" t="s">
        <v>205</v>
      </c>
      <c r="C981" s="1129">
        <v>481310</v>
      </c>
      <c r="D981" s="1109"/>
    </row>
    <row r="982" spans="1:4" ht="15">
      <c r="A982" s="1150">
        <v>10.4</v>
      </c>
      <c r="B982" s="1151" t="s">
        <v>205</v>
      </c>
      <c r="C982" s="1129">
        <v>481320</v>
      </c>
      <c r="D982" s="1109"/>
    </row>
    <row r="983" spans="1:4" ht="15">
      <c r="A983" s="1150">
        <v>10.4</v>
      </c>
      <c r="B983" s="1151" t="s">
        <v>205</v>
      </c>
      <c r="C983" s="1119">
        <v>481390</v>
      </c>
      <c r="D983" s="1109"/>
    </row>
    <row r="984" spans="1:4" ht="15">
      <c r="A984" s="1120" t="s">
        <v>652</v>
      </c>
      <c r="B984" s="1121" t="s">
        <v>224</v>
      </c>
      <c r="C984" s="1144" t="s">
        <v>588</v>
      </c>
      <c r="D984" s="1109"/>
    </row>
    <row r="985" spans="1:4" ht="15">
      <c r="A985" s="1122" t="s">
        <v>652</v>
      </c>
      <c r="B985" s="1123" t="s">
        <v>224</v>
      </c>
      <c r="C985" s="1149" t="s">
        <v>604</v>
      </c>
      <c r="D985" s="1109"/>
    </row>
    <row r="986" spans="1:4" ht="15">
      <c r="A986" s="1122" t="s">
        <v>652</v>
      </c>
      <c r="B986" s="1123" t="s">
        <v>224</v>
      </c>
      <c r="C986" s="1149" t="s">
        <v>616</v>
      </c>
      <c r="D986" s="1109"/>
    </row>
    <row r="987" spans="1:4" ht="15">
      <c r="A987" s="1122" t="s">
        <v>652</v>
      </c>
      <c r="B987" s="1123" t="s">
        <v>224</v>
      </c>
      <c r="C987" s="1149" t="s">
        <v>617</v>
      </c>
      <c r="D987" s="1109"/>
    </row>
    <row r="988" spans="1:4" ht="15">
      <c r="A988" s="1122" t="s">
        <v>652</v>
      </c>
      <c r="B988" s="1123" t="s">
        <v>224</v>
      </c>
      <c r="C988" s="1149" t="s">
        <v>623</v>
      </c>
      <c r="D988" s="1109"/>
    </row>
    <row r="989" spans="1:4" ht="15">
      <c r="A989" s="1122" t="s">
        <v>652</v>
      </c>
      <c r="B989" s="1123" t="s">
        <v>224</v>
      </c>
      <c r="C989" s="1149" t="s">
        <v>640</v>
      </c>
      <c r="D989" s="1109"/>
    </row>
    <row r="990" spans="1:4" ht="15">
      <c r="A990" s="1122" t="s">
        <v>652</v>
      </c>
      <c r="B990" s="1123" t="s">
        <v>224</v>
      </c>
      <c r="C990" s="1149" t="s">
        <v>641</v>
      </c>
      <c r="D990" s="1109"/>
    </row>
    <row r="991" spans="1:4" ht="15">
      <c r="A991" s="1122" t="s">
        <v>652</v>
      </c>
      <c r="B991" s="1123" t="s">
        <v>313</v>
      </c>
      <c r="C991" s="1149" t="s">
        <v>588</v>
      </c>
      <c r="D991" s="1109"/>
    </row>
    <row r="992" spans="1:4" ht="15">
      <c r="A992" s="1122" t="s">
        <v>652</v>
      </c>
      <c r="B992" s="1123" t="s">
        <v>313</v>
      </c>
      <c r="C992" s="1149" t="s">
        <v>604</v>
      </c>
      <c r="D992" s="1109"/>
    </row>
    <row r="993" spans="1:4" ht="15">
      <c r="A993" s="1122" t="s">
        <v>652</v>
      </c>
      <c r="B993" s="1123" t="s">
        <v>313</v>
      </c>
      <c r="C993" s="1149" t="s">
        <v>616</v>
      </c>
      <c r="D993" s="1109"/>
    </row>
    <row r="994" spans="1:4" ht="15">
      <c r="A994" s="1122" t="s">
        <v>652</v>
      </c>
      <c r="B994" s="1123" t="s">
        <v>313</v>
      </c>
      <c r="C994" s="1149" t="s">
        <v>617</v>
      </c>
      <c r="D994" s="1109"/>
    </row>
    <row r="995" spans="1:4" ht="15">
      <c r="A995" s="1122" t="s">
        <v>652</v>
      </c>
      <c r="B995" s="1123" t="s">
        <v>313</v>
      </c>
      <c r="C995" s="1149" t="s">
        <v>623</v>
      </c>
      <c r="D995" s="1109"/>
    </row>
    <row r="996" spans="1:4" ht="15">
      <c r="A996" s="1122" t="s">
        <v>652</v>
      </c>
      <c r="B996" s="1123" t="s">
        <v>313</v>
      </c>
      <c r="C996" s="1149" t="s">
        <v>640</v>
      </c>
      <c r="D996" s="1109"/>
    </row>
    <row r="997" spans="1:4" ht="15.75" thickBot="1">
      <c r="A997" s="1124" t="s">
        <v>652</v>
      </c>
      <c r="B997" s="1125" t="s">
        <v>313</v>
      </c>
      <c r="C997" s="1148" t="s">
        <v>641</v>
      </c>
      <c r="D997" s="1109"/>
    </row>
    <row r="998" spans="1:4" ht="15.75" thickTop="1">
      <c r="A998" s="1155">
        <v>11.1</v>
      </c>
      <c r="B998" s="1156" t="s">
        <v>205</v>
      </c>
      <c r="C998" s="1157">
        <v>440910</v>
      </c>
      <c r="D998" s="1109"/>
    </row>
    <row r="999" spans="1:4" ht="15">
      <c r="A999" s="1150">
        <v>11.1</v>
      </c>
      <c r="B999" s="1151" t="s">
        <v>205</v>
      </c>
      <c r="C999" s="1152">
        <v>440920</v>
      </c>
      <c r="D999" s="1109"/>
    </row>
    <row r="1000" spans="1:4" ht="15">
      <c r="A1000" s="1120">
        <v>11.1</v>
      </c>
      <c r="B1000" s="1121" t="s">
        <v>224</v>
      </c>
      <c r="C1000" s="1144" t="s">
        <v>653</v>
      </c>
      <c r="D1000" s="1109"/>
    </row>
    <row r="1001" spans="1:4" ht="15">
      <c r="A1001" s="1145">
        <v>11.1</v>
      </c>
      <c r="B1001" s="1146" t="s">
        <v>224</v>
      </c>
      <c r="C1001" s="1147" t="s">
        <v>654</v>
      </c>
      <c r="D1001" s="1109"/>
    </row>
    <row r="1002" spans="1:4" ht="15">
      <c r="A1002" s="1120">
        <v>11.1</v>
      </c>
      <c r="B1002" s="1121" t="s">
        <v>313</v>
      </c>
      <c r="C1002" s="1144" t="s">
        <v>653</v>
      </c>
      <c r="D1002" s="1109"/>
    </row>
    <row r="1003" spans="1:4" ht="15.75" thickBot="1">
      <c r="A1003" s="1166">
        <v>11.1</v>
      </c>
      <c r="B1003" s="1167" t="s">
        <v>313</v>
      </c>
      <c r="C1003" s="1168" t="s">
        <v>654</v>
      </c>
      <c r="D1003" s="1109"/>
    </row>
    <row r="1004" spans="1:4" ht="15.75" thickTop="1">
      <c r="A1004" s="1133" t="s">
        <v>655</v>
      </c>
      <c r="B1004" s="1134" t="s">
        <v>205</v>
      </c>
      <c r="C1004" s="1135">
        <v>440910</v>
      </c>
      <c r="D1004" s="1109"/>
    </row>
    <row r="1005" spans="1:4" ht="15">
      <c r="A1005" s="1169" t="s">
        <v>126</v>
      </c>
      <c r="B1005" s="1170" t="s">
        <v>224</v>
      </c>
      <c r="C1005" s="1171" t="s">
        <v>653</v>
      </c>
      <c r="D1005" s="1109" t="s">
        <v>656</v>
      </c>
    </row>
    <row r="1006" spans="1:4" ht="15.75" thickBot="1">
      <c r="A1006" s="1172" t="s">
        <v>126</v>
      </c>
      <c r="B1006" s="1173" t="s">
        <v>313</v>
      </c>
      <c r="C1006" s="1174" t="s">
        <v>653</v>
      </c>
      <c r="D1006" s="1109" t="s">
        <v>656</v>
      </c>
    </row>
    <row r="1007" spans="1:4" ht="15.75" thickTop="1">
      <c r="A1007" s="1133" t="s">
        <v>657</v>
      </c>
      <c r="B1007" s="1134" t="s">
        <v>205</v>
      </c>
      <c r="C1007" s="1135">
        <v>440920</v>
      </c>
      <c r="D1007" s="1109"/>
    </row>
    <row r="1008" spans="1:4" ht="15">
      <c r="A1008" s="1169" t="s">
        <v>150</v>
      </c>
      <c r="B1008" s="1170" t="s">
        <v>224</v>
      </c>
      <c r="C1008" s="1171" t="s">
        <v>654</v>
      </c>
      <c r="D1008" s="1109" t="s">
        <v>656</v>
      </c>
    </row>
    <row r="1009" spans="1:4" ht="15.75" thickBot="1">
      <c r="A1009" s="1172" t="s">
        <v>657</v>
      </c>
      <c r="B1009" s="1173" t="s">
        <v>313</v>
      </c>
      <c r="C1009" s="1174" t="s">
        <v>654</v>
      </c>
      <c r="D1009" s="1109" t="s">
        <v>656</v>
      </c>
    </row>
    <row r="1010" spans="1:4" ht="15.75" thickTop="1">
      <c r="A1010" s="1133" t="s">
        <v>658</v>
      </c>
      <c r="B1010" s="1134" t="s">
        <v>205</v>
      </c>
      <c r="C1010" s="1135">
        <v>440920</v>
      </c>
      <c r="D1010" s="1109" t="s">
        <v>494</v>
      </c>
    </row>
    <row r="1011" spans="1:4" ht="15">
      <c r="A1011" s="1169" t="s">
        <v>151</v>
      </c>
      <c r="B1011" s="1170" t="s">
        <v>224</v>
      </c>
      <c r="C1011" s="1171" t="s">
        <v>654</v>
      </c>
      <c r="D1011" s="1109" t="s">
        <v>494</v>
      </c>
    </row>
    <row r="1012" spans="1:4" ht="15.75" thickBot="1">
      <c r="A1012" s="1172" t="s">
        <v>151</v>
      </c>
      <c r="B1012" s="1173" t="s">
        <v>313</v>
      </c>
      <c r="C1012" s="1174" t="s">
        <v>654</v>
      </c>
      <c r="D1012" s="1109" t="s">
        <v>494</v>
      </c>
    </row>
    <row r="1013" spans="1:4" ht="15.75" thickTop="1">
      <c r="A1013" s="1175">
        <v>11.2</v>
      </c>
      <c r="B1013" s="1176" t="s">
        <v>205</v>
      </c>
      <c r="C1013" s="1177">
        <v>441510</v>
      </c>
      <c r="D1013" s="1109"/>
    </row>
    <row r="1014" spans="1:4" ht="15">
      <c r="A1014" s="1127">
        <v>11.2</v>
      </c>
      <c r="B1014" s="1136" t="s">
        <v>205</v>
      </c>
      <c r="C1014" s="1129">
        <v>441520</v>
      </c>
      <c r="D1014" s="1109"/>
    </row>
    <row r="1015" spans="1:4" ht="15">
      <c r="A1015" s="1127">
        <v>11.2</v>
      </c>
      <c r="B1015" s="1136" t="s">
        <v>205</v>
      </c>
      <c r="C1015" s="1129">
        <v>4416</v>
      </c>
      <c r="D1015" s="1109"/>
    </row>
    <row r="1016" spans="1:4" ht="15">
      <c r="A1016" s="1169" t="s">
        <v>659</v>
      </c>
      <c r="B1016" s="1170" t="s">
        <v>224</v>
      </c>
      <c r="C1016" s="1171">
        <v>441510</v>
      </c>
      <c r="D1016" s="1109" t="s">
        <v>656</v>
      </c>
    </row>
    <row r="1017" spans="1:4" ht="15">
      <c r="A1017" s="1145" t="s">
        <v>128</v>
      </c>
      <c r="B1017" s="1146" t="s">
        <v>224</v>
      </c>
      <c r="C1017" s="1147">
        <v>441520</v>
      </c>
      <c r="D1017" s="1109" t="s">
        <v>656</v>
      </c>
    </row>
    <row r="1018" spans="1:4" ht="15">
      <c r="A1018" s="1150">
        <v>11.2</v>
      </c>
      <c r="B1018" s="1146" t="s">
        <v>224</v>
      </c>
      <c r="C1018" s="1152">
        <v>4416</v>
      </c>
      <c r="D1018" s="1109"/>
    </row>
    <row r="1019" spans="1:4" ht="15">
      <c r="A1019" s="1120" t="s">
        <v>128</v>
      </c>
      <c r="B1019" s="1121" t="s">
        <v>313</v>
      </c>
      <c r="C1019" s="1144">
        <v>441510</v>
      </c>
      <c r="D1019" s="1109" t="s">
        <v>656</v>
      </c>
    </row>
    <row r="1020" spans="1:4" ht="15">
      <c r="A1020" s="1120" t="s">
        <v>128</v>
      </c>
      <c r="B1020" s="1121" t="s">
        <v>313</v>
      </c>
      <c r="C1020" s="1144">
        <v>441520</v>
      </c>
      <c r="D1020" s="1109"/>
    </row>
    <row r="1021" spans="1:4" ht="15.75" thickBot="1">
      <c r="A1021" s="1153">
        <v>11.2</v>
      </c>
      <c r="B1021" s="1154" t="s">
        <v>313</v>
      </c>
      <c r="C1021" s="1162">
        <v>4416</v>
      </c>
      <c r="D1021" s="1109" t="s">
        <v>656</v>
      </c>
    </row>
    <row r="1022" spans="1:4" ht="15.75" thickTop="1">
      <c r="A1022" s="1155">
        <v>11.3</v>
      </c>
      <c r="B1022" s="1156" t="s">
        <v>205</v>
      </c>
      <c r="C1022" s="1157">
        <v>4414</v>
      </c>
      <c r="D1022" s="1109"/>
    </row>
    <row r="1023" spans="1:4" ht="15">
      <c r="A1023" s="1150">
        <v>11.3</v>
      </c>
      <c r="B1023" s="1151" t="s">
        <v>205</v>
      </c>
      <c r="C1023" s="1152">
        <v>4419</v>
      </c>
      <c r="D1023" s="1109"/>
    </row>
    <row r="1024" spans="1:4" ht="15">
      <c r="A1024" s="1150">
        <v>11.3</v>
      </c>
      <c r="B1024" s="1151" t="s">
        <v>205</v>
      </c>
      <c r="C1024" s="1152">
        <v>442010</v>
      </c>
      <c r="D1024" s="1109"/>
    </row>
    <row r="1025" spans="1:4" ht="15">
      <c r="A1025" s="1150">
        <v>11.3</v>
      </c>
      <c r="B1025" s="1151" t="s">
        <v>205</v>
      </c>
      <c r="C1025" s="1152">
        <v>442090</v>
      </c>
      <c r="D1025" s="1109"/>
    </row>
    <row r="1026" spans="1:4" ht="15">
      <c r="A1026" s="1120" t="s">
        <v>660</v>
      </c>
      <c r="B1026" s="1121" t="s">
        <v>224</v>
      </c>
      <c r="C1026" s="1144" t="s">
        <v>661</v>
      </c>
      <c r="D1026" s="1109" t="s">
        <v>656</v>
      </c>
    </row>
    <row r="1027" spans="1:4" ht="15">
      <c r="A1027" s="1145" t="s">
        <v>660</v>
      </c>
      <c r="B1027" s="1146" t="s">
        <v>224</v>
      </c>
      <c r="C1027" s="1147" t="s">
        <v>662</v>
      </c>
      <c r="D1027" s="1109" t="s">
        <v>656</v>
      </c>
    </row>
    <row r="1028" spans="1:4" ht="15">
      <c r="A1028" s="1150">
        <v>11.3</v>
      </c>
      <c r="B1028" s="1151" t="s">
        <v>205</v>
      </c>
      <c r="C1028" s="1152">
        <v>442010</v>
      </c>
      <c r="D1028" s="1109" t="s">
        <v>656</v>
      </c>
    </row>
    <row r="1029" spans="1:4" ht="15">
      <c r="A1029" s="1150">
        <v>11.3</v>
      </c>
      <c r="B1029" s="1151" t="s">
        <v>205</v>
      </c>
      <c r="C1029" s="1152">
        <v>442090</v>
      </c>
      <c r="D1029" s="1109"/>
    </row>
    <row r="1030" spans="1:4" ht="15">
      <c r="A1030" s="1120" t="s">
        <v>660</v>
      </c>
      <c r="B1030" s="1121" t="s">
        <v>313</v>
      </c>
      <c r="C1030" s="1144" t="s">
        <v>661</v>
      </c>
      <c r="D1030" s="1109" t="s">
        <v>656</v>
      </c>
    </row>
    <row r="1031" spans="1:4" ht="15">
      <c r="A1031" s="1120" t="s">
        <v>660</v>
      </c>
      <c r="B1031" s="1121" t="s">
        <v>313</v>
      </c>
      <c r="C1031" s="1144" t="s">
        <v>662</v>
      </c>
      <c r="D1031" s="1109" t="s">
        <v>656</v>
      </c>
    </row>
    <row r="1032" spans="1:4" ht="15">
      <c r="A1032" s="1120">
        <v>11.3</v>
      </c>
      <c r="B1032" s="1121" t="s">
        <v>313</v>
      </c>
      <c r="C1032" s="1144">
        <v>442010</v>
      </c>
      <c r="D1032" s="1109" t="s">
        <v>656</v>
      </c>
    </row>
    <row r="1033" spans="1:4" ht="15.75" thickBot="1">
      <c r="A1033" s="1153">
        <v>11.3</v>
      </c>
      <c r="B1033" s="1154" t="s">
        <v>313</v>
      </c>
      <c r="C1033" s="1162">
        <v>442090</v>
      </c>
      <c r="D1033" s="1109"/>
    </row>
    <row r="1034" spans="1:4" ht="15.75" thickTop="1">
      <c r="A1034" s="1133">
        <v>11.4</v>
      </c>
      <c r="B1034" s="1156" t="s">
        <v>205</v>
      </c>
      <c r="C1034" s="1135">
        <v>4417</v>
      </c>
      <c r="D1034" s="1109"/>
    </row>
    <row r="1035" spans="1:4" ht="15">
      <c r="A1035" s="1127">
        <v>11.4</v>
      </c>
      <c r="B1035" s="1151" t="s">
        <v>205</v>
      </c>
      <c r="C1035" s="1129">
        <v>442110</v>
      </c>
      <c r="D1035" s="1109"/>
    </row>
    <row r="1036" spans="1:4" ht="15">
      <c r="A1036" s="1127">
        <v>11.4</v>
      </c>
      <c r="B1036" s="1151" t="s">
        <v>205</v>
      </c>
      <c r="C1036" s="1129">
        <v>442190</v>
      </c>
      <c r="D1036" s="1109"/>
    </row>
    <row r="1037" spans="1:4" ht="15">
      <c r="A1037" s="1120" t="s">
        <v>130</v>
      </c>
      <c r="B1037" s="1121" t="s">
        <v>224</v>
      </c>
      <c r="C1037" s="1144" t="s">
        <v>663</v>
      </c>
      <c r="D1037" s="1109" t="s">
        <v>656</v>
      </c>
    </row>
    <row r="1038" spans="1:4" ht="15">
      <c r="A1038" s="1120" t="s">
        <v>130</v>
      </c>
      <c r="B1038" s="1121" t="s">
        <v>224</v>
      </c>
      <c r="C1038" s="1144">
        <v>442110</v>
      </c>
      <c r="D1038" s="1109" t="s">
        <v>656</v>
      </c>
    </row>
    <row r="1039" spans="1:4" ht="15">
      <c r="A1039" s="1120" t="s">
        <v>130</v>
      </c>
      <c r="B1039" s="1121" t="s">
        <v>224</v>
      </c>
      <c r="C1039" s="1144">
        <v>442190</v>
      </c>
      <c r="D1039" s="1109"/>
    </row>
    <row r="1040" spans="1:4" ht="15">
      <c r="A1040" s="1120" t="s">
        <v>130</v>
      </c>
      <c r="B1040" s="1121" t="s">
        <v>313</v>
      </c>
      <c r="C1040" s="1144" t="s">
        <v>663</v>
      </c>
      <c r="D1040" s="1109" t="s">
        <v>656</v>
      </c>
    </row>
    <row r="1041" spans="1:4" ht="15">
      <c r="A1041" s="1120" t="s">
        <v>130</v>
      </c>
      <c r="B1041" s="1121" t="s">
        <v>313</v>
      </c>
      <c r="C1041" s="1144">
        <v>442110</v>
      </c>
      <c r="D1041" s="1109"/>
    </row>
    <row r="1042" spans="1:4" ht="15.75" thickBot="1">
      <c r="A1042" s="1153" t="s">
        <v>130</v>
      </c>
      <c r="B1042" s="1154" t="s">
        <v>313</v>
      </c>
      <c r="C1042" s="1162">
        <v>442190</v>
      </c>
      <c r="D1042" s="1109" t="s">
        <v>656</v>
      </c>
    </row>
    <row r="1043" spans="1:4" ht="15.75" thickTop="1">
      <c r="A1043" s="1133">
        <v>11.5</v>
      </c>
      <c r="B1043" s="1156" t="s">
        <v>205</v>
      </c>
      <c r="C1043" s="1135">
        <v>441810</v>
      </c>
      <c r="D1043" s="1109"/>
    </row>
    <row r="1044" spans="1:4" ht="15">
      <c r="A1044" s="1127">
        <v>11.5</v>
      </c>
      <c r="B1044" s="1151" t="s">
        <v>205</v>
      </c>
      <c r="C1044" s="1129">
        <v>441820</v>
      </c>
      <c r="D1044" s="1109"/>
    </row>
    <row r="1045" spans="1:4" ht="15">
      <c r="A1045" s="1127">
        <v>11.5</v>
      </c>
      <c r="B1045" s="1151" t="s">
        <v>205</v>
      </c>
      <c r="C1045" s="1129">
        <v>441830</v>
      </c>
      <c r="D1045" s="1109"/>
    </row>
    <row r="1046" spans="1:4" ht="15">
      <c r="A1046" s="1127">
        <v>11.5</v>
      </c>
      <c r="B1046" s="1151" t="s">
        <v>205</v>
      </c>
      <c r="C1046" s="1129">
        <v>441840</v>
      </c>
      <c r="D1046" s="1109"/>
    </row>
    <row r="1047" spans="1:4" ht="15">
      <c r="A1047" s="1127">
        <v>11.5</v>
      </c>
      <c r="B1047" s="1151" t="s">
        <v>205</v>
      </c>
      <c r="C1047" s="1129">
        <v>441850</v>
      </c>
      <c r="D1047" s="1109"/>
    </row>
    <row r="1048" spans="1:4" ht="15">
      <c r="A1048" s="1127">
        <v>11.5</v>
      </c>
      <c r="B1048" s="1151" t="s">
        <v>205</v>
      </c>
      <c r="C1048" s="1129">
        <v>441890</v>
      </c>
      <c r="D1048" s="1109"/>
    </row>
    <row r="1049" spans="1:4" ht="15">
      <c r="A1049" s="1120" t="s">
        <v>131</v>
      </c>
      <c r="B1049" s="1121" t="s">
        <v>224</v>
      </c>
      <c r="C1049" s="1144">
        <v>441810</v>
      </c>
      <c r="D1049" s="1109" t="s">
        <v>656</v>
      </c>
    </row>
    <row r="1050" spans="1:4" ht="15">
      <c r="A1050" s="1120" t="s">
        <v>131</v>
      </c>
      <c r="B1050" s="1121" t="s">
        <v>224</v>
      </c>
      <c r="C1050" s="1152">
        <v>481820</v>
      </c>
      <c r="D1050" s="1109"/>
    </row>
    <row r="1051" spans="1:4" ht="15">
      <c r="A1051" s="1120" t="s">
        <v>131</v>
      </c>
      <c r="B1051" s="1121" t="s">
        <v>224</v>
      </c>
      <c r="C1051" s="1152">
        <v>441840</v>
      </c>
      <c r="D1051" s="1109"/>
    </row>
    <row r="1052" spans="1:4" ht="15">
      <c r="A1052" s="1120" t="s">
        <v>131</v>
      </c>
      <c r="B1052" s="1121" t="s">
        <v>224</v>
      </c>
      <c r="C1052" s="1152">
        <v>441850</v>
      </c>
      <c r="D1052" s="1109"/>
    </row>
    <row r="1053" spans="1:4" ht="15">
      <c r="A1053" s="1120" t="s">
        <v>131</v>
      </c>
      <c r="B1053" s="1121" t="s">
        <v>224</v>
      </c>
      <c r="C1053" s="1152">
        <v>441860</v>
      </c>
      <c r="D1053" s="1109"/>
    </row>
    <row r="1054" spans="1:4" ht="15">
      <c r="A1054" s="1120" t="s">
        <v>131</v>
      </c>
      <c r="B1054" s="1121" t="s">
        <v>224</v>
      </c>
      <c r="C1054" s="1152">
        <v>441871</v>
      </c>
      <c r="D1054" s="1109"/>
    </row>
    <row r="1055" spans="1:4" ht="15">
      <c r="A1055" s="1120" t="s">
        <v>131</v>
      </c>
      <c r="B1055" s="1121" t="s">
        <v>224</v>
      </c>
      <c r="C1055" s="1152">
        <v>441872</v>
      </c>
      <c r="D1055" s="1109"/>
    </row>
    <row r="1056" spans="1:4" ht="15">
      <c r="A1056" s="1120" t="s">
        <v>131</v>
      </c>
      <c r="B1056" s="1121" t="s">
        <v>224</v>
      </c>
      <c r="C1056" s="1152">
        <v>441879</v>
      </c>
      <c r="D1056" s="1109"/>
    </row>
    <row r="1057" spans="1:4" ht="15">
      <c r="A1057" s="1150" t="s">
        <v>131</v>
      </c>
      <c r="B1057" s="1151" t="s">
        <v>224</v>
      </c>
      <c r="C1057" s="1152">
        <v>441890</v>
      </c>
      <c r="D1057" s="1109"/>
    </row>
    <row r="1058" spans="1:4" ht="15">
      <c r="A1058" s="1127" t="s">
        <v>131</v>
      </c>
      <c r="B1058" s="1136" t="s">
        <v>313</v>
      </c>
      <c r="C1058" s="1129">
        <v>441810</v>
      </c>
      <c r="D1058" s="1109"/>
    </row>
    <row r="1059" spans="1:4" ht="15">
      <c r="A1059" s="1127" t="s">
        <v>131</v>
      </c>
      <c r="B1059" s="1136" t="s">
        <v>313</v>
      </c>
      <c r="C1059" s="1129">
        <v>441820</v>
      </c>
      <c r="D1059" s="1109"/>
    </row>
    <row r="1060" spans="1:4" ht="15">
      <c r="A1060" s="1127" t="s">
        <v>131</v>
      </c>
      <c r="B1060" s="1136" t="s">
        <v>313</v>
      </c>
      <c r="C1060" s="1129">
        <v>441840</v>
      </c>
      <c r="D1060" s="1111"/>
    </row>
    <row r="1061" spans="1:4" ht="15">
      <c r="A1061" s="1127" t="s">
        <v>131</v>
      </c>
      <c r="B1061" s="1136" t="s">
        <v>313</v>
      </c>
      <c r="C1061" s="1129">
        <v>441850</v>
      </c>
      <c r="D1061" s="1111"/>
    </row>
    <row r="1062" spans="1:4" ht="15">
      <c r="A1062" s="1127" t="s">
        <v>131</v>
      </c>
      <c r="B1062" s="1136" t="s">
        <v>313</v>
      </c>
      <c r="C1062" s="1129">
        <v>441860</v>
      </c>
      <c r="D1062" s="1111"/>
    </row>
    <row r="1063" spans="1:4" ht="15">
      <c r="A1063" s="1127" t="s">
        <v>131</v>
      </c>
      <c r="B1063" s="1136" t="s">
        <v>313</v>
      </c>
      <c r="C1063" s="1129">
        <v>441871</v>
      </c>
      <c r="D1063" s="1111"/>
    </row>
    <row r="1064" spans="1:4" ht="15">
      <c r="A1064" s="1127" t="s">
        <v>131</v>
      </c>
      <c r="B1064" s="1136" t="s">
        <v>313</v>
      </c>
      <c r="C1064" s="1129">
        <v>441872</v>
      </c>
      <c r="D1064" s="1111"/>
    </row>
    <row r="1065" spans="1:4" ht="15">
      <c r="A1065" s="1127" t="s">
        <v>131</v>
      </c>
      <c r="B1065" s="1136" t="s">
        <v>313</v>
      </c>
      <c r="C1065" s="1129">
        <v>441879</v>
      </c>
      <c r="D1065" s="1111"/>
    </row>
    <row r="1066" spans="1:4" ht="15.75" thickBot="1">
      <c r="A1066" s="1130" t="s">
        <v>131</v>
      </c>
      <c r="B1066" s="1137" t="s">
        <v>313</v>
      </c>
      <c r="C1066" s="1132">
        <v>441890</v>
      </c>
      <c r="D1066" s="1111"/>
    </row>
    <row r="1067" spans="1:4" ht="15.75" thickTop="1">
      <c r="A1067" s="1133">
        <v>11.6</v>
      </c>
      <c r="B1067" s="1134" t="s">
        <v>205</v>
      </c>
      <c r="C1067" s="1135">
        <v>940161</v>
      </c>
      <c r="D1067" s="1111"/>
    </row>
    <row r="1068" spans="1:4" ht="15">
      <c r="A1068" s="1127">
        <v>11.6</v>
      </c>
      <c r="B1068" s="1136" t="s">
        <v>205</v>
      </c>
      <c r="C1068" s="1129">
        <v>940169</v>
      </c>
      <c r="D1068" s="1111"/>
    </row>
    <row r="1069" spans="1:4" ht="15">
      <c r="A1069" s="1127">
        <v>11.6</v>
      </c>
      <c r="B1069" s="1136" t="s">
        <v>205</v>
      </c>
      <c r="C1069" s="1129">
        <v>940190</v>
      </c>
      <c r="D1069" s="1111" t="s">
        <v>494</v>
      </c>
    </row>
    <row r="1070" spans="1:4" ht="15">
      <c r="A1070" s="1127">
        <v>11.6</v>
      </c>
      <c r="B1070" s="1136" t="s">
        <v>205</v>
      </c>
      <c r="C1070" s="1178" t="s">
        <v>664</v>
      </c>
      <c r="D1070" s="1111"/>
    </row>
    <row r="1071" spans="1:4" ht="15">
      <c r="A1071" s="1127">
        <v>11.6</v>
      </c>
      <c r="B1071" s="1136" t="s">
        <v>205</v>
      </c>
      <c r="C1071" s="1178" t="s">
        <v>665</v>
      </c>
      <c r="D1071" s="1111"/>
    </row>
    <row r="1072" spans="1:4" ht="15">
      <c r="A1072" s="1127">
        <v>11.6</v>
      </c>
      <c r="B1072" s="1136" t="s">
        <v>205</v>
      </c>
      <c r="C1072" s="1178" t="s">
        <v>666</v>
      </c>
      <c r="D1072" s="1111"/>
    </row>
    <row r="1073" spans="1:4" ht="15">
      <c r="A1073" s="1127">
        <v>11.6</v>
      </c>
      <c r="B1073" s="1136" t="s">
        <v>205</v>
      </c>
      <c r="C1073" s="1178" t="s">
        <v>667</v>
      </c>
      <c r="D1073" s="1111"/>
    </row>
    <row r="1074" spans="1:4" ht="15">
      <c r="A1074" s="1127">
        <v>11.6</v>
      </c>
      <c r="B1074" s="1136" t="s">
        <v>205</v>
      </c>
      <c r="C1074" s="1178" t="s">
        <v>668</v>
      </c>
      <c r="D1074" s="1111" t="s">
        <v>494</v>
      </c>
    </row>
    <row r="1075" spans="1:4" ht="15">
      <c r="A1075" s="1169" t="s">
        <v>669</v>
      </c>
      <c r="B1075" s="1170" t="s">
        <v>224</v>
      </c>
      <c r="C1075" s="1171" t="s">
        <v>670</v>
      </c>
      <c r="D1075" s="1111" t="s">
        <v>656</v>
      </c>
    </row>
    <row r="1076" spans="1:4" ht="15">
      <c r="A1076" s="1179" t="s">
        <v>669</v>
      </c>
      <c r="B1076" s="1180" t="s">
        <v>224</v>
      </c>
      <c r="C1076" s="1178" t="s">
        <v>671</v>
      </c>
      <c r="D1076" s="1111" t="s">
        <v>656</v>
      </c>
    </row>
    <row r="1077" spans="1:4" ht="15">
      <c r="A1077" s="1179" t="s">
        <v>669</v>
      </c>
      <c r="B1077" s="1180" t="s">
        <v>224</v>
      </c>
      <c r="C1077" s="1178" t="s">
        <v>672</v>
      </c>
      <c r="D1077" s="1111" t="s">
        <v>494</v>
      </c>
    </row>
    <row r="1078" spans="1:4" ht="15">
      <c r="A1078" s="1179" t="s">
        <v>669</v>
      </c>
      <c r="B1078" s="1180" t="s">
        <v>224</v>
      </c>
      <c r="C1078" s="1178" t="s">
        <v>664</v>
      </c>
      <c r="D1078" s="1111" t="s">
        <v>656</v>
      </c>
    </row>
    <row r="1079" spans="1:4" ht="15">
      <c r="A1079" s="1179" t="s">
        <v>669</v>
      </c>
      <c r="B1079" s="1180" t="s">
        <v>224</v>
      </c>
      <c r="C1079" s="1178" t="s">
        <v>665</v>
      </c>
      <c r="D1079" s="1111" t="s">
        <v>656</v>
      </c>
    </row>
    <row r="1080" spans="1:4" ht="15">
      <c r="A1080" s="1179" t="s">
        <v>669</v>
      </c>
      <c r="B1080" s="1180" t="s">
        <v>224</v>
      </c>
      <c r="C1080" s="1178" t="s">
        <v>666</v>
      </c>
      <c r="D1080" s="1111" t="s">
        <v>656</v>
      </c>
    </row>
    <row r="1081" spans="1:4" ht="15">
      <c r="A1081" s="1179" t="s">
        <v>669</v>
      </c>
      <c r="B1081" s="1180" t="s">
        <v>224</v>
      </c>
      <c r="C1081" s="1178" t="s">
        <v>667</v>
      </c>
      <c r="D1081" s="1111" t="s">
        <v>656</v>
      </c>
    </row>
    <row r="1082" spans="1:4" ht="15">
      <c r="A1082" s="1179" t="s">
        <v>669</v>
      </c>
      <c r="B1082" s="1180" t="s">
        <v>224</v>
      </c>
      <c r="C1082" s="1178" t="s">
        <v>668</v>
      </c>
      <c r="D1082" s="1111" t="s">
        <v>494</v>
      </c>
    </row>
    <row r="1083" spans="1:4" ht="15">
      <c r="A1083" s="1179" t="s">
        <v>669</v>
      </c>
      <c r="B1083" s="1180" t="s">
        <v>313</v>
      </c>
      <c r="C1083" s="1178" t="s">
        <v>670</v>
      </c>
      <c r="D1083" s="1111" t="s">
        <v>656</v>
      </c>
    </row>
    <row r="1084" spans="1:4" ht="15">
      <c r="A1084" s="1179" t="s">
        <v>669</v>
      </c>
      <c r="B1084" s="1180" t="s">
        <v>313</v>
      </c>
      <c r="C1084" s="1178" t="s">
        <v>671</v>
      </c>
      <c r="D1084" s="1111" t="s">
        <v>656</v>
      </c>
    </row>
    <row r="1085" spans="1:4" ht="15">
      <c r="A1085" s="1179" t="s">
        <v>669</v>
      </c>
      <c r="B1085" s="1180" t="s">
        <v>313</v>
      </c>
      <c r="C1085" s="1178" t="s">
        <v>672</v>
      </c>
      <c r="D1085" s="1111" t="s">
        <v>494</v>
      </c>
    </row>
    <row r="1086" spans="1:4" ht="15">
      <c r="A1086" s="1179" t="s">
        <v>669</v>
      </c>
      <c r="B1086" s="1180" t="s">
        <v>313</v>
      </c>
      <c r="C1086" s="1178" t="s">
        <v>664</v>
      </c>
      <c r="D1086" s="1111" t="s">
        <v>656</v>
      </c>
    </row>
    <row r="1087" spans="1:4" ht="15">
      <c r="A1087" s="1179" t="s">
        <v>669</v>
      </c>
      <c r="B1087" s="1180" t="s">
        <v>313</v>
      </c>
      <c r="C1087" s="1178" t="s">
        <v>665</v>
      </c>
      <c r="D1087" s="1111" t="s">
        <v>656</v>
      </c>
    </row>
    <row r="1088" spans="1:4" ht="15">
      <c r="A1088" s="1179" t="s">
        <v>669</v>
      </c>
      <c r="B1088" s="1180" t="s">
        <v>313</v>
      </c>
      <c r="C1088" s="1178" t="s">
        <v>666</v>
      </c>
      <c r="D1088" s="1111" t="s">
        <v>656</v>
      </c>
    </row>
    <row r="1089" spans="1:4" ht="15">
      <c r="A1089" s="1179" t="s">
        <v>669</v>
      </c>
      <c r="B1089" s="1180" t="s">
        <v>313</v>
      </c>
      <c r="C1089" s="1178" t="s">
        <v>667</v>
      </c>
      <c r="D1089" s="1111" t="s">
        <v>656</v>
      </c>
    </row>
    <row r="1090" spans="1:4" ht="15.75" thickBot="1">
      <c r="A1090" s="1172" t="s">
        <v>669</v>
      </c>
      <c r="B1090" s="1173" t="s">
        <v>313</v>
      </c>
      <c r="C1090" s="1174" t="s">
        <v>668</v>
      </c>
      <c r="D1090" s="1111" t="s">
        <v>494</v>
      </c>
    </row>
    <row r="1091" spans="1:4" ht="15.75" thickTop="1">
      <c r="A1091" s="1133">
        <v>11.7</v>
      </c>
      <c r="B1091" s="1134" t="s">
        <v>205</v>
      </c>
      <c r="C1091" s="1135">
        <v>9406</v>
      </c>
      <c r="D1091" s="1111"/>
    </row>
    <row r="1092" spans="1:4" ht="15">
      <c r="A1092" s="1120" t="s">
        <v>673</v>
      </c>
      <c r="B1092" s="1121" t="s">
        <v>224</v>
      </c>
      <c r="C1092" s="1144" t="s">
        <v>674</v>
      </c>
      <c r="D1092" s="1111" t="s">
        <v>656</v>
      </c>
    </row>
    <row r="1093" spans="1:4" ht="15.75" thickBot="1">
      <c r="A1093" s="1124" t="s">
        <v>673</v>
      </c>
      <c r="B1093" s="1125" t="s">
        <v>313</v>
      </c>
      <c r="C1093" s="1148" t="s">
        <v>674</v>
      </c>
      <c r="D1093" s="1111" t="s">
        <v>656</v>
      </c>
    </row>
    <row r="1094" spans="1:4" ht="15.75" thickTop="1">
      <c r="A1094" s="1133" t="s">
        <v>675</v>
      </c>
      <c r="B1094" s="1134" t="s">
        <v>205</v>
      </c>
      <c r="C1094" s="1135">
        <v>9406</v>
      </c>
      <c r="D1094" s="1111" t="s">
        <v>494</v>
      </c>
    </row>
    <row r="1095" spans="1:4" ht="15">
      <c r="A1095" s="1120" t="s">
        <v>227</v>
      </c>
      <c r="B1095" s="1121" t="s">
        <v>224</v>
      </c>
      <c r="C1095" s="1144" t="s">
        <v>674</v>
      </c>
      <c r="D1095" s="1111" t="s">
        <v>494</v>
      </c>
    </row>
    <row r="1096" spans="1:4" ht="15.75" thickBot="1">
      <c r="A1096" s="1124" t="s">
        <v>227</v>
      </c>
      <c r="B1096" s="1125" t="s">
        <v>313</v>
      </c>
      <c r="C1096" s="1148" t="s">
        <v>674</v>
      </c>
      <c r="D1096" s="1111" t="s">
        <v>494</v>
      </c>
    </row>
    <row r="1097" spans="1:4" ht="15.75" thickTop="1">
      <c r="A1097" s="1133">
        <v>12.1</v>
      </c>
      <c r="B1097" s="1134" t="s">
        <v>205</v>
      </c>
      <c r="C1097" s="1135">
        <v>4807</v>
      </c>
      <c r="D1097" s="1111"/>
    </row>
    <row r="1098" spans="1:4" ht="15">
      <c r="A1098" s="1120" t="s">
        <v>676</v>
      </c>
      <c r="B1098" s="1121" t="s">
        <v>224</v>
      </c>
      <c r="C1098" s="1144" t="s">
        <v>677</v>
      </c>
      <c r="D1098" s="1111" t="s">
        <v>656</v>
      </c>
    </row>
    <row r="1099" spans="1:4" ht="15.75" thickBot="1">
      <c r="A1099" s="1124" t="s">
        <v>678</v>
      </c>
      <c r="B1099" s="1125" t="s">
        <v>313</v>
      </c>
      <c r="C1099" s="1148" t="s">
        <v>677</v>
      </c>
      <c r="D1099" s="1111" t="s">
        <v>656</v>
      </c>
    </row>
    <row r="1100" spans="1:4" ht="15.75" thickTop="1">
      <c r="A1100" s="1133">
        <v>12.2</v>
      </c>
      <c r="B1100" s="1134" t="s">
        <v>205</v>
      </c>
      <c r="C1100" s="1135">
        <v>481141</v>
      </c>
      <c r="D1100" s="1111"/>
    </row>
    <row r="1101" spans="1:4" ht="15">
      <c r="A1101" s="1127">
        <v>12.2</v>
      </c>
      <c r="B1101" s="1136" t="s">
        <v>205</v>
      </c>
      <c r="C1101" s="1129">
        <v>481149</v>
      </c>
      <c r="D1101" s="1111"/>
    </row>
    <row r="1102" spans="1:4" ht="15">
      <c r="A1102" s="1127">
        <v>12.2</v>
      </c>
      <c r="B1102" s="1136" t="s">
        <v>205</v>
      </c>
      <c r="C1102" s="1129">
        <v>481160</v>
      </c>
      <c r="D1102" s="1111"/>
    </row>
    <row r="1103" spans="1:4" ht="15">
      <c r="A1103" s="1127">
        <v>12.2</v>
      </c>
      <c r="B1103" s="1136" t="s">
        <v>205</v>
      </c>
      <c r="C1103" s="1129">
        <v>481190</v>
      </c>
      <c r="D1103" s="1111"/>
    </row>
    <row r="1104" spans="1:4" ht="15">
      <c r="A1104" s="1120" t="s">
        <v>679</v>
      </c>
      <c r="B1104" s="1121" t="s">
        <v>224</v>
      </c>
      <c r="C1104" s="1144" t="s">
        <v>680</v>
      </c>
      <c r="D1104" s="1111" t="s">
        <v>656</v>
      </c>
    </row>
    <row r="1105" spans="1:4" ht="15">
      <c r="A1105" s="1181" t="s">
        <v>681</v>
      </c>
      <c r="B1105" s="1182" t="s">
        <v>224</v>
      </c>
      <c r="C1105" s="1183" t="s">
        <v>682</v>
      </c>
      <c r="D1105" s="1111" t="s">
        <v>656</v>
      </c>
    </row>
    <row r="1106" spans="1:4" ht="15">
      <c r="A1106" s="1181" t="s">
        <v>681</v>
      </c>
      <c r="B1106" s="1182" t="s">
        <v>224</v>
      </c>
      <c r="C1106" s="1183" t="s">
        <v>683</v>
      </c>
      <c r="D1106" s="1111" t="s">
        <v>656</v>
      </c>
    </row>
    <row r="1107" spans="1:4" ht="15">
      <c r="A1107" s="1181" t="s">
        <v>681</v>
      </c>
      <c r="B1107" s="1182" t="s">
        <v>224</v>
      </c>
      <c r="C1107" s="1183" t="s">
        <v>684</v>
      </c>
      <c r="D1107" s="1111" t="s">
        <v>656</v>
      </c>
    </row>
    <row r="1108" spans="1:4" ht="15">
      <c r="A1108" s="1181" t="s">
        <v>681</v>
      </c>
      <c r="B1108" s="1182" t="s">
        <v>224</v>
      </c>
      <c r="C1108" s="1183" t="s">
        <v>685</v>
      </c>
      <c r="D1108" s="1111" t="s">
        <v>656</v>
      </c>
    </row>
    <row r="1109" spans="1:4" ht="15">
      <c r="A1109" s="1181" t="s">
        <v>681</v>
      </c>
      <c r="B1109" s="1182" t="s">
        <v>313</v>
      </c>
      <c r="C1109" s="1183" t="s">
        <v>680</v>
      </c>
      <c r="D1109" s="1111" t="s">
        <v>656</v>
      </c>
    </row>
    <row r="1110" spans="1:4" ht="15">
      <c r="A1110" s="1181" t="s">
        <v>681</v>
      </c>
      <c r="B1110" s="1182" t="s">
        <v>313</v>
      </c>
      <c r="C1110" s="1183" t="s">
        <v>682</v>
      </c>
      <c r="D1110" s="1111" t="s">
        <v>656</v>
      </c>
    </row>
    <row r="1111" spans="1:4" ht="15">
      <c r="A1111" s="1181" t="s">
        <v>681</v>
      </c>
      <c r="B1111" s="1182" t="s">
        <v>313</v>
      </c>
      <c r="C1111" s="1183" t="s">
        <v>683</v>
      </c>
      <c r="D1111" s="1111" t="s">
        <v>656</v>
      </c>
    </row>
    <row r="1112" spans="1:4" ht="15">
      <c r="A1112" s="1181" t="s">
        <v>681</v>
      </c>
      <c r="B1112" s="1182" t="s">
        <v>313</v>
      </c>
      <c r="C1112" s="1183" t="s">
        <v>684</v>
      </c>
      <c r="D1112" s="1111" t="s">
        <v>656</v>
      </c>
    </row>
    <row r="1113" spans="1:4" ht="15.75" thickBot="1">
      <c r="A1113" s="1184" t="s">
        <v>681</v>
      </c>
      <c r="B1113" s="1185" t="s">
        <v>313</v>
      </c>
      <c r="C1113" s="1186" t="s">
        <v>685</v>
      </c>
      <c r="D1113" s="1111" t="s">
        <v>656</v>
      </c>
    </row>
    <row r="1114" spans="1:4" ht="15.75" thickTop="1">
      <c r="A1114" s="1133">
        <v>12.3</v>
      </c>
      <c r="B1114" s="1134" t="s">
        <v>205</v>
      </c>
      <c r="C1114" s="1135">
        <v>481610</v>
      </c>
      <c r="D1114" s="1111"/>
    </row>
    <row r="1115" spans="1:4" ht="15">
      <c r="A1115" s="1127">
        <v>12.3</v>
      </c>
      <c r="B1115" s="1136" t="s">
        <v>205</v>
      </c>
      <c r="C1115" s="1129">
        <v>481620</v>
      </c>
      <c r="D1115" s="1111"/>
    </row>
    <row r="1116" spans="1:4" ht="15">
      <c r="A1116" s="1127">
        <v>12.3</v>
      </c>
      <c r="B1116" s="1136" t="s">
        <v>205</v>
      </c>
      <c r="C1116" s="1129">
        <v>481630</v>
      </c>
      <c r="D1116" s="1111"/>
    </row>
    <row r="1117" spans="1:4" ht="15">
      <c r="A1117" s="1127">
        <v>12.3</v>
      </c>
      <c r="B1117" s="1136" t="s">
        <v>205</v>
      </c>
      <c r="C1117" s="1129">
        <v>481690</v>
      </c>
      <c r="D1117" s="1111"/>
    </row>
    <row r="1118" spans="1:4" ht="15">
      <c r="A1118" s="1181" t="s">
        <v>686</v>
      </c>
      <c r="B1118" s="1182" t="s">
        <v>224</v>
      </c>
      <c r="C1118" s="1183">
        <v>481620</v>
      </c>
      <c r="D1118" s="1111"/>
    </row>
    <row r="1119" spans="1:4" ht="15">
      <c r="A1119" s="1181" t="s">
        <v>686</v>
      </c>
      <c r="B1119" s="1182" t="s">
        <v>224</v>
      </c>
      <c r="C1119" s="1183">
        <v>481690</v>
      </c>
      <c r="D1119" s="1111"/>
    </row>
    <row r="1120" spans="1:4" ht="15">
      <c r="A1120" s="1187">
        <v>12.3</v>
      </c>
      <c r="B1120" s="1182" t="s">
        <v>313</v>
      </c>
      <c r="C1120" s="1183">
        <v>481620</v>
      </c>
      <c r="D1120" s="1111"/>
    </row>
    <row r="1121" spans="1:4" ht="15.75" thickBot="1">
      <c r="A1121" s="1188">
        <v>12.3</v>
      </c>
      <c r="B1121" s="1185" t="s">
        <v>313</v>
      </c>
      <c r="C1121" s="1186">
        <v>481690</v>
      </c>
      <c r="D1121" s="1111"/>
    </row>
    <row r="1122" spans="1:4" ht="15.75" thickTop="1">
      <c r="A1122" s="1189">
        <v>12.4</v>
      </c>
      <c r="B1122" s="1190" t="s">
        <v>205</v>
      </c>
      <c r="C1122" s="1191">
        <v>481810</v>
      </c>
      <c r="D1122" s="1111"/>
    </row>
    <row r="1123" spans="1:4" ht="15">
      <c r="A1123" s="1187">
        <v>12.4</v>
      </c>
      <c r="B1123" s="1182" t="s">
        <v>205</v>
      </c>
      <c r="C1123" s="1183">
        <v>481820</v>
      </c>
      <c r="D1123" s="1111"/>
    </row>
    <row r="1124" spans="1:4" ht="15">
      <c r="A1124" s="1187">
        <v>12.4</v>
      </c>
      <c r="B1124" s="1182" t="s">
        <v>205</v>
      </c>
      <c r="C1124" s="1183">
        <v>481830</v>
      </c>
      <c r="D1124" s="1111"/>
    </row>
    <row r="1125" spans="1:4" ht="15">
      <c r="A1125" s="1187">
        <v>12.4</v>
      </c>
      <c r="B1125" s="1182" t="s">
        <v>205</v>
      </c>
      <c r="C1125" s="1183">
        <v>481840</v>
      </c>
      <c r="D1125" s="1111"/>
    </row>
    <row r="1126" spans="1:4" ht="15">
      <c r="A1126" s="1187">
        <v>12.4</v>
      </c>
      <c r="B1126" s="1182" t="s">
        <v>205</v>
      </c>
      <c r="C1126" s="1183">
        <v>481850</v>
      </c>
      <c r="D1126" s="1111"/>
    </row>
    <row r="1127" spans="1:4" ht="15">
      <c r="A1127" s="1187">
        <v>12.4</v>
      </c>
      <c r="B1127" s="1182" t="s">
        <v>205</v>
      </c>
      <c r="C1127" s="1183">
        <v>481890</v>
      </c>
      <c r="D1127" s="1111"/>
    </row>
    <row r="1128" spans="1:4" ht="15">
      <c r="A1128" s="1169" t="s">
        <v>687</v>
      </c>
      <c r="B1128" s="1170" t="s">
        <v>224</v>
      </c>
      <c r="C1128" s="1171">
        <v>481810</v>
      </c>
      <c r="D1128" s="1111" t="s">
        <v>656</v>
      </c>
    </row>
    <row r="1129" spans="1:4" ht="15">
      <c r="A1129" s="1169" t="s">
        <v>687</v>
      </c>
      <c r="B1129" s="1170" t="s">
        <v>224</v>
      </c>
      <c r="C1129" s="1192">
        <v>481820</v>
      </c>
      <c r="D1129" s="1111"/>
    </row>
    <row r="1130" spans="1:4" ht="15">
      <c r="A1130" s="1169" t="s">
        <v>687</v>
      </c>
      <c r="B1130" s="1170" t="s">
        <v>224</v>
      </c>
      <c r="C1130" s="1192">
        <v>481830</v>
      </c>
      <c r="D1130" s="1111"/>
    </row>
    <row r="1131" spans="1:4" ht="15">
      <c r="A1131" s="1169" t="s">
        <v>687</v>
      </c>
      <c r="B1131" s="1170" t="s">
        <v>224</v>
      </c>
      <c r="C1131" s="1192">
        <v>481840</v>
      </c>
      <c r="D1131" s="1111"/>
    </row>
    <row r="1132" spans="1:4" ht="15">
      <c r="A1132" s="1169" t="s">
        <v>687</v>
      </c>
      <c r="B1132" s="1170" t="s">
        <v>224</v>
      </c>
      <c r="C1132" s="1192">
        <v>481850</v>
      </c>
      <c r="D1132" s="1111"/>
    </row>
    <row r="1133" spans="1:4" ht="15">
      <c r="A1133" s="1193" t="s">
        <v>687</v>
      </c>
      <c r="B1133" s="1194" t="s">
        <v>224</v>
      </c>
      <c r="C1133" s="1192">
        <v>481890</v>
      </c>
      <c r="D1133" s="1111"/>
    </row>
    <row r="1134" spans="1:4" ht="15">
      <c r="A1134" s="1181" t="s">
        <v>687</v>
      </c>
      <c r="B1134" s="1182" t="s">
        <v>313</v>
      </c>
      <c r="C1134" s="1183">
        <v>481810</v>
      </c>
      <c r="D1134" s="1111"/>
    </row>
    <row r="1135" spans="1:4" ht="15">
      <c r="A1135" s="1181" t="s">
        <v>687</v>
      </c>
      <c r="B1135" s="1182" t="s">
        <v>313</v>
      </c>
      <c r="C1135" s="1183">
        <v>481820</v>
      </c>
      <c r="D1135" s="1111"/>
    </row>
    <row r="1136" spans="1:4" ht="15">
      <c r="A1136" s="1181" t="s">
        <v>687</v>
      </c>
      <c r="B1136" s="1182" t="s">
        <v>313</v>
      </c>
      <c r="C1136" s="1183">
        <v>481830</v>
      </c>
      <c r="D1136" s="1111"/>
    </row>
    <row r="1137" spans="1:4" ht="15">
      <c r="A1137" s="1181" t="s">
        <v>687</v>
      </c>
      <c r="B1137" s="1182" t="s">
        <v>313</v>
      </c>
      <c r="C1137" s="1183">
        <v>481850</v>
      </c>
      <c r="D1137" s="1111"/>
    </row>
    <row r="1138" spans="1:4" ht="15.75" thickBot="1">
      <c r="A1138" s="1184" t="s">
        <v>687</v>
      </c>
      <c r="B1138" s="1185" t="s">
        <v>313</v>
      </c>
      <c r="C1138" s="1186">
        <v>481890</v>
      </c>
      <c r="D1138" s="1111"/>
    </row>
    <row r="1139" spans="1:4" ht="15.75" thickTop="1">
      <c r="A1139" s="1189">
        <v>12.5</v>
      </c>
      <c r="B1139" s="1190" t="s">
        <v>205</v>
      </c>
      <c r="C1139" s="1191">
        <v>481910</v>
      </c>
      <c r="D1139" s="1111"/>
    </row>
    <row r="1140" spans="1:4" ht="15">
      <c r="A1140" s="1187">
        <v>12.5</v>
      </c>
      <c r="B1140" s="1182" t="s">
        <v>205</v>
      </c>
      <c r="C1140" s="1183">
        <v>481920</v>
      </c>
      <c r="D1140" s="1111"/>
    </row>
    <row r="1141" spans="1:4" ht="15">
      <c r="A1141" s="1187">
        <v>12.5</v>
      </c>
      <c r="B1141" s="1182" t="s">
        <v>205</v>
      </c>
      <c r="C1141" s="1183">
        <v>481930</v>
      </c>
      <c r="D1141" s="1111"/>
    </row>
    <row r="1142" spans="1:4" ht="15">
      <c r="A1142" s="1187">
        <v>12.5</v>
      </c>
      <c r="B1142" s="1182" t="s">
        <v>205</v>
      </c>
      <c r="C1142" s="1183">
        <v>481940</v>
      </c>
      <c r="D1142" s="1111"/>
    </row>
    <row r="1143" spans="1:4" ht="15">
      <c r="A1143" s="1187">
        <v>12.5</v>
      </c>
      <c r="B1143" s="1182" t="s">
        <v>205</v>
      </c>
      <c r="C1143" s="1183">
        <v>481950</v>
      </c>
      <c r="D1143" s="1111"/>
    </row>
    <row r="1144" spans="1:4" ht="15">
      <c r="A1144" s="1187">
        <v>12.5</v>
      </c>
      <c r="B1144" s="1182" t="s">
        <v>205</v>
      </c>
      <c r="C1144" s="1183">
        <v>481960</v>
      </c>
      <c r="D1144" s="1111"/>
    </row>
    <row r="1145" spans="1:4" ht="15">
      <c r="A1145" s="1195">
        <v>12.5</v>
      </c>
      <c r="B1145" s="1170" t="s">
        <v>224</v>
      </c>
      <c r="C1145" s="1171">
        <v>481910</v>
      </c>
      <c r="D1145" s="1111"/>
    </row>
    <row r="1146" spans="1:4" ht="15">
      <c r="A1146" s="1195">
        <v>12.5</v>
      </c>
      <c r="B1146" s="1170" t="s">
        <v>224</v>
      </c>
      <c r="C1146" s="1171">
        <v>481920</v>
      </c>
      <c r="D1146" s="1111"/>
    </row>
    <row r="1147" spans="1:4" ht="15">
      <c r="A1147" s="1195">
        <v>12.5</v>
      </c>
      <c r="B1147" s="1170" t="s">
        <v>224</v>
      </c>
      <c r="C1147" s="1171">
        <v>481930</v>
      </c>
      <c r="D1147" s="1111"/>
    </row>
    <row r="1148" spans="1:4" ht="15">
      <c r="A1148" s="1195">
        <v>12.5</v>
      </c>
      <c r="B1148" s="1170" t="s">
        <v>224</v>
      </c>
      <c r="C1148" s="1171">
        <v>481940</v>
      </c>
      <c r="D1148" s="1111"/>
    </row>
    <row r="1149" spans="1:4" ht="15">
      <c r="A1149" s="1195">
        <v>12.5</v>
      </c>
      <c r="B1149" s="1170" t="s">
        <v>224</v>
      </c>
      <c r="C1149" s="1171">
        <v>481950</v>
      </c>
      <c r="D1149" s="1111" t="s">
        <v>656</v>
      </c>
    </row>
    <row r="1150" spans="1:4" ht="15">
      <c r="A1150" s="1195">
        <v>12.5</v>
      </c>
      <c r="B1150" s="1170" t="s">
        <v>224</v>
      </c>
      <c r="C1150" s="1171">
        <v>481960</v>
      </c>
      <c r="D1150" s="1111"/>
    </row>
    <row r="1151" spans="1:4" ht="15">
      <c r="A1151" s="1187">
        <v>12.5</v>
      </c>
      <c r="B1151" s="1182" t="s">
        <v>313</v>
      </c>
      <c r="C1151" s="1183">
        <v>481910</v>
      </c>
      <c r="D1151" s="1111"/>
    </row>
    <row r="1152" spans="1:4" ht="15">
      <c r="A1152" s="1187">
        <v>12.5</v>
      </c>
      <c r="B1152" s="1182" t="s">
        <v>313</v>
      </c>
      <c r="C1152" s="1183">
        <v>481920</v>
      </c>
      <c r="D1152" s="1111"/>
    </row>
    <row r="1153" spans="1:4" ht="15">
      <c r="A1153" s="1187">
        <v>12.5</v>
      </c>
      <c r="B1153" s="1182" t="s">
        <v>313</v>
      </c>
      <c r="C1153" s="1183">
        <v>481930</v>
      </c>
      <c r="D1153" s="1111"/>
    </row>
    <row r="1154" spans="1:4" ht="15">
      <c r="A1154" s="1187">
        <v>12.5</v>
      </c>
      <c r="B1154" s="1182" t="s">
        <v>313</v>
      </c>
      <c r="C1154" s="1183">
        <v>481940</v>
      </c>
      <c r="D1154" s="1111"/>
    </row>
    <row r="1155" spans="1:4" ht="15">
      <c r="A1155" s="1187">
        <v>12.5</v>
      </c>
      <c r="B1155" s="1182" t="s">
        <v>313</v>
      </c>
      <c r="C1155" s="1183">
        <v>481950</v>
      </c>
      <c r="D1155" s="1111"/>
    </row>
    <row r="1156" spans="1:4" ht="15.75" thickBot="1">
      <c r="A1156" s="1188">
        <v>12.5</v>
      </c>
      <c r="B1156" s="1185" t="s">
        <v>313</v>
      </c>
      <c r="C1156" s="1186">
        <v>481960</v>
      </c>
      <c r="D1156" s="1111"/>
    </row>
    <row r="1157" spans="1:4" ht="15.75" thickTop="1">
      <c r="A1157" s="1189">
        <v>12.6</v>
      </c>
      <c r="B1157" s="1190" t="s">
        <v>205</v>
      </c>
      <c r="C1157" s="1191">
        <v>481410</v>
      </c>
      <c r="D1157" s="1111"/>
    </row>
    <row r="1158" spans="1:4" ht="15">
      <c r="A1158" s="1187">
        <v>12.6</v>
      </c>
      <c r="B1158" s="1182" t="s">
        <v>205</v>
      </c>
      <c r="C1158" s="1183">
        <v>481420</v>
      </c>
      <c r="D1158" s="1111"/>
    </row>
    <row r="1159" spans="1:4" ht="15">
      <c r="A1159" s="1187">
        <v>12.6</v>
      </c>
      <c r="B1159" s="1182" t="s">
        <v>205</v>
      </c>
      <c r="C1159" s="1183">
        <v>481430</v>
      </c>
      <c r="D1159" s="1111"/>
    </row>
    <row r="1160" spans="1:4" ht="15">
      <c r="A1160" s="1187">
        <v>12.6</v>
      </c>
      <c r="B1160" s="1182" t="s">
        <v>205</v>
      </c>
      <c r="C1160" s="1183">
        <v>481490</v>
      </c>
      <c r="D1160" s="1111"/>
    </row>
    <row r="1161" spans="1:4" ht="15">
      <c r="A1161" s="1187">
        <v>12.6</v>
      </c>
      <c r="B1161" s="1182" t="s">
        <v>205</v>
      </c>
      <c r="C1161" s="1183">
        <v>4815</v>
      </c>
      <c r="D1161" s="1111"/>
    </row>
    <row r="1162" spans="1:4" ht="15">
      <c r="A1162" s="1187">
        <v>12.6</v>
      </c>
      <c r="B1162" s="1182" t="s">
        <v>205</v>
      </c>
      <c r="C1162" s="1183">
        <v>481710</v>
      </c>
      <c r="D1162" s="1111"/>
    </row>
    <row r="1163" spans="1:4" ht="15">
      <c r="A1163" s="1187">
        <v>12.6</v>
      </c>
      <c r="B1163" s="1182" t="s">
        <v>205</v>
      </c>
      <c r="C1163" s="1183">
        <v>481720</v>
      </c>
      <c r="D1163" s="1111"/>
    </row>
    <row r="1164" spans="1:4" ht="15">
      <c r="A1164" s="1187">
        <v>12.6</v>
      </c>
      <c r="B1164" s="1182" t="s">
        <v>205</v>
      </c>
      <c r="C1164" s="1183">
        <v>481730</v>
      </c>
      <c r="D1164" s="1111"/>
    </row>
    <row r="1165" spans="1:4" ht="15">
      <c r="A1165" s="1187">
        <v>12.6</v>
      </c>
      <c r="B1165" s="1182" t="s">
        <v>205</v>
      </c>
      <c r="C1165" s="1183">
        <v>482010</v>
      </c>
      <c r="D1165" s="1111" t="s">
        <v>494</v>
      </c>
    </row>
    <row r="1166" spans="1:4" ht="15">
      <c r="A1166" s="1187">
        <v>12.6</v>
      </c>
      <c r="B1166" s="1182" t="s">
        <v>205</v>
      </c>
      <c r="C1166" s="1183">
        <v>482020</v>
      </c>
      <c r="D1166" s="1111" t="s">
        <v>494</v>
      </c>
    </row>
    <row r="1167" spans="1:4" ht="15">
      <c r="A1167" s="1187">
        <v>12.6</v>
      </c>
      <c r="B1167" s="1182" t="s">
        <v>205</v>
      </c>
      <c r="C1167" s="1183">
        <v>482030</v>
      </c>
      <c r="D1167" s="1111" t="s">
        <v>494</v>
      </c>
    </row>
    <row r="1168" spans="1:4" ht="15">
      <c r="A1168" s="1187">
        <v>12.6</v>
      </c>
      <c r="B1168" s="1182" t="s">
        <v>205</v>
      </c>
      <c r="C1168" s="1183">
        <v>482040</v>
      </c>
      <c r="D1168" s="1111" t="s">
        <v>494</v>
      </c>
    </row>
    <row r="1169" spans="1:4" ht="15">
      <c r="A1169" s="1187">
        <v>12.6</v>
      </c>
      <c r="B1169" s="1182" t="s">
        <v>205</v>
      </c>
      <c r="C1169" s="1183">
        <v>482050</v>
      </c>
      <c r="D1169" s="1111" t="s">
        <v>494</v>
      </c>
    </row>
    <row r="1170" spans="1:4" ht="15">
      <c r="A1170" s="1187">
        <v>12.6</v>
      </c>
      <c r="B1170" s="1182" t="s">
        <v>205</v>
      </c>
      <c r="C1170" s="1183">
        <v>482090</v>
      </c>
      <c r="D1170" s="1111" t="s">
        <v>494</v>
      </c>
    </row>
    <row r="1171" spans="1:4" ht="15">
      <c r="A1171" s="1187">
        <v>12.6</v>
      </c>
      <c r="B1171" s="1182" t="s">
        <v>205</v>
      </c>
      <c r="C1171" s="1183">
        <v>482110</v>
      </c>
      <c r="D1171" s="1111" t="s">
        <v>494</v>
      </c>
    </row>
    <row r="1172" spans="1:4" ht="15">
      <c r="A1172" s="1187">
        <v>12.6</v>
      </c>
      <c r="B1172" s="1182" t="s">
        <v>205</v>
      </c>
      <c r="C1172" s="1183">
        <v>482190</v>
      </c>
      <c r="D1172" s="1111" t="s">
        <v>494</v>
      </c>
    </row>
    <row r="1173" spans="1:4" ht="15">
      <c r="A1173" s="1187">
        <v>12.6</v>
      </c>
      <c r="B1173" s="1182" t="s">
        <v>205</v>
      </c>
      <c r="C1173" s="1183">
        <v>482210</v>
      </c>
      <c r="D1173" s="1111" t="s">
        <v>494</v>
      </c>
    </row>
    <row r="1174" spans="1:4" ht="15">
      <c r="A1174" s="1187">
        <v>12.6</v>
      </c>
      <c r="B1174" s="1182" t="s">
        <v>205</v>
      </c>
      <c r="C1174" s="1183">
        <v>482290</v>
      </c>
      <c r="D1174" s="1111" t="s">
        <v>494</v>
      </c>
    </row>
    <row r="1175" spans="1:4" ht="15">
      <c r="A1175" s="1187">
        <v>12.6</v>
      </c>
      <c r="B1175" s="1182" t="s">
        <v>205</v>
      </c>
      <c r="C1175" s="1183">
        <v>482312</v>
      </c>
      <c r="D1175" s="1111" t="s">
        <v>494</v>
      </c>
    </row>
    <row r="1176" spans="1:4" ht="15">
      <c r="A1176" s="1187">
        <v>12.6</v>
      </c>
      <c r="B1176" s="1182" t="s">
        <v>205</v>
      </c>
      <c r="C1176" s="1183">
        <v>482319</v>
      </c>
      <c r="D1176" s="1111" t="s">
        <v>494</v>
      </c>
    </row>
    <row r="1177" spans="1:4" ht="15">
      <c r="A1177" s="1187">
        <v>12.6</v>
      </c>
      <c r="B1177" s="1182" t="s">
        <v>205</v>
      </c>
      <c r="C1177" s="1183">
        <v>482320</v>
      </c>
      <c r="D1177" s="1111" t="s">
        <v>494</v>
      </c>
    </row>
    <row r="1178" spans="1:4" ht="15">
      <c r="A1178" s="1187">
        <v>12.6</v>
      </c>
      <c r="B1178" s="1182" t="s">
        <v>205</v>
      </c>
      <c r="C1178" s="1183">
        <v>482340</v>
      </c>
      <c r="D1178" s="1111" t="s">
        <v>494</v>
      </c>
    </row>
    <row r="1179" spans="1:4" ht="15">
      <c r="A1179" s="1187">
        <v>12.6</v>
      </c>
      <c r="B1179" s="1182" t="s">
        <v>205</v>
      </c>
      <c r="C1179" s="1183">
        <v>482360</v>
      </c>
      <c r="D1179" s="1111" t="s">
        <v>494</v>
      </c>
    </row>
    <row r="1180" spans="1:4" ht="15">
      <c r="A1180" s="1187">
        <v>12.6</v>
      </c>
      <c r="B1180" s="1182" t="s">
        <v>205</v>
      </c>
      <c r="C1180" s="1183">
        <v>482370</v>
      </c>
      <c r="D1180" s="1111" t="s">
        <v>494</v>
      </c>
    </row>
    <row r="1181" spans="1:4" ht="15">
      <c r="A1181" s="1187">
        <v>12.6</v>
      </c>
      <c r="B1181" s="1182" t="s">
        <v>205</v>
      </c>
      <c r="C1181" s="1183">
        <v>482390</v>
      </c>
      <c r="D1181" s="1111" t="s">
        <v>494</v>
      </c>
    </row>
    <row r="1182" spans="1:4" ht="15">
      <c r="A1182" s="1187">
        <v>12.6</v>
      </c>
      <c r="B1182" s="1182" t="s">
        <v>205</v>
      </c>
      <c r="C1182" s="1183">
        <v>480210</v>
      </c>
      <c r="D1182" s="1111" t="s">
        <v>494</v>
      </c>
    </row>
    <row r="1183" spans="1:4" ht="15">
      <c r="A1183" s="1187">
        <v>12.6</v>
      </c>
      <c r="B1183" s="1182" t="s">
        <v>205</v>
      </c>
      <c r="C1183" s="1183">
        <v>480220</v>
      </c>
      <c r="D1183" s="1111" t="s">
        <v>494</v>
      </c>
    </row>
    <row r="1184" spans="1:4" ht="15">
      <c r="A1184" s="1187">
        <v>12.6</v>
      </c>
      <c r="B1184" s="1182" t="s">
        <v>205</v>
      </c>
      <c r="C1184" s="1183">
        <v>480230</v>
      </c>
      <c r="D1184" s="1111" t="s">
        <v>494</v>
      </c>
    </row>
    <row r="1185" spans="1:4" ht="15">
      <c r="A1185" s="1187">
        <v>12.6</v>
      </c>
      <c r="B1185" s="1182" t="s">
        <v>205</v>
      </c>
      <c r="C1185" s="1183">
        <v>480240</v>
      </c>
      <c r="D1185" s="1111" t="s">
        <v>494</v>
      </c>
    </row>
    <row r="1186" spans="1:4" ht="15">
      <c r="A1186" s="1187">
        <v>12.6</v>
      </c>
      <c r="B1186" s="1182" t="s">
        <v>205</v>
      </c>
      <c r="C1186" s="1183">
        <v>480254</v>
      </c>
      <c r="D1186" s="1111" t="s">
        <v>494</v>
      </c>
    </row>
    <row r="1187" spans="1:4" ht="15">
      <c r="A1187" s="1187">
        <v>12.6</v>
      </c>
      <c r="B1187" s="1182" t="s">
        <v>205</v>
      </c>
      <c r="C1187" s="1183">
        <v>480255</v>
      </c>
      <c r="D1187" s="1111" t="s">
        <v>494</v>
      </c>
    </row>
    <row r="1188" spans="1:4" ht="15">
      <c r="A1188" s="1187">
        <v>12.6</v>
      </c>
      <c r="B1188" s="1182" t="s">
        <v>205</v>
      </c>
      <c r="C1188" s="1183">
        <v>480256</v>
      </c>
      <c r="D1188" s="1111" t="s">
        <v>494</v>
      </c>
    </row>
    <row r="1189" spans="1:4" ht="15">
      <c r="A1189" s="1187">
        <v>12.6</v>
      </c>
      <c r="B1189" s="1182" t="s">
        <v>205</v>
      </c>
      <c r="C1189" s="1183">
        <v>480257</v>
      </c>
      <c r="D1189" s="1111" t="s">
        <v>494</v>
      </c>
    </row>
    <row r="1190" spans="1:4" ht="15">
      <c r="A1190" s="1187">
        <v>12.6</v>
      </c>
      <c r="B1190" s="1182" t="s">
        <v>205</v>
      </c>
      <c r="C1190" s="1183">
        <v>480258</v>
      </c>
      <c r="D1190" s="1111" t="s">
        <v>494</v>
      </c>
    </row>
    <row r="1191" spans="1:4" ht="15">
      <c r="A1191" s="1187">
        <v>12.6</v>
      </c>
      <c r="B1191" s="1182" t="s">
        <v>205</v>
      </c>
      <c r="C1191" s="1183">
        <v>480261</v>
      </c>
      <c r="D1191" s="1111" t="s">
        <v>494</v>
      </c>
    </row>
    <row r="1192" spans="1:4" ht="15">
      <c r="A1192" s="1187">
        <v>12.6</v>
      </c>
      <c r="B1192" s="1182" t="s">
        <v>205</v>
      </c>
      <c r="C1192" s="1183" t="s">
        <v>688</v>
      </c>
      <c r="D1192" s="1111" t="s">
        <v>494</v>
      </c>
    </row>
    <row r="1193" spans="1:4" ht="15">
      <c r="A1193" s="1187">
        <v>12.6</v>
      </c>
      <c r="B1193" s="1182" t="s">
        <v>205</v>
      </c>
      <c r="C1193" s="1183" t="s">
        <v>689</v>
      </c>
      <c r="D1193" s="1111" t="s">
        <v>494</v>
      </c>
    </row>
    <row r="1194" spans="1:4" ht="15">
      <c r="A1194" s="1187">
        <v>12.6</v>
      </c>
      <c r="B1194" s="1182" t="s">
        <v>205</v>
      </c>
      <c r="C1194" s="1183">
        <v>481013</v>
      </c>
      <c r="D1194" s="1111" t="s">
        <v>494</v>
      </c>
    </row>
    <row r="1195" spans="1:4" ht="15">
      <c r="A1195" s="1187">
        <v>12.6</v>
      </c>
      <c r="B1195" s="1182" t="s">
        <v>205</v>
      </c>
      <c r="C1195" s="1183">
        <v>481014</v>
      </c>
      <c r="D1195" s="1111" t="s">
        <v>494</v>
      </c>
    </row>
    <row r="1196" spans="1:4" ht="15">
      <c r="A1196" s="1187">
        <v>12.6</v>
      </c>
      <c r="B1196" s="1182" t="s">
        <v>205</v>
      </c>
      <c r="C1196" s="1183">
        <v>481019</v>
      </c>
      <c r="D1196" s="1111" t="s">
        <v>494</v>
      </c>
    </row>
    <row r="1197" spans="1:4" ht="15">
      <c r="A1197" s="1187">
        <v>12.6</v>
      </c>
      <c r="B1197" s="1182" t="s">
        <v>205</v>
      </c>
      <c r="C1197" s="1183">
        <v>481022</v>
      </c>
      <c r="D1197" s="1111" t="s">
        <v>494</v>
      </c>
    </row>
    <row r="1198" spans="1:4" ht="15">
      <c r="A1198" s="1187">
        <v>12.6</v>
      </c>
      <c r="B1198" s="1182" t="s">
        <v>205</v>
      </c>
      <c r="C1198" s="1183">
        <v>481029</v>
      </c>
      <c r="D1198" s="1111" t="s">
        <v>494</v>
      </c>
    </row>
    <row r="1199" spans="1:4" ht="15">
      <c r="A1199" s="1187">
        <v>12.6</v>
      </c>
      <c r="B1199" s="1182" t="s">
        <v>205</v>
      </c>
      <c r="C1199" s="1183">
        <v>481031</v>
      </c>
      <c r="D1199" s="1111" t="s">
        <v>494</v>
      </c>
    </row>
    <row r="1200" spans="1:4" ht="15">
      <c r="A1200" s="1187">
        <v>12.6</v>
      </c>
      <c r="B1200" s="1182" t="s">
        <v>205</v>
      </c>
      <c r="C1200" s="1183">
        <v>481032</v>
      </c>
      <c r="D1200" s="1111" t="s">
        <v>494</v>
      </c>
    </row>
    <row r="1201" spans="1:4" ht="15">
      <c r="A1201" s="1187">
        <v>12.6</v>
      </c>
      <c r="B1201" s="1182" t="s">
        <v>205</v>
      </c>
      <c r="C1201" s="1183">
        <v>481039</v>
      </c>
      <c r="D1201" s="1111" t="s">
        <v>494</v>
      </c>
    </row>
    <row r="1202" spans="1:4" ht="15">
      <c r="A1202" s="1187">
        <v>12.6</v>
      </c>
      <c r="B1202" s="1182" t="s">
        <v>205</v>
      </c>
      <c r="C1202" s="1183">
        <v>481092</v>
      </c>
      <c r="D1202" s="1111" t="s">
        <v>494</v>
      </c>
    </row>
    <row r="1203" spans="1:4" ht="15">
      <c r="A1203" s="1187">
        <v>12.6</v>
      </c>
      <c r="B1203" s="1182" t="s">
        <v>205</v>
      </c>
      <c r="C1203" s="1183" t="s">
        <v>690</v>
      </c>
      <c r="D1203" s="1111" t="s">
        <v>494</v>
      </c>
    </row>
    <row r="1204" spans="1:4" ht="15">
      <c r="A1204" s="1179" t="s">
        <v>691</v>
      </c>
      <c r="B1204" s="1180" t="s">
        <v>224</v>
      </c>
      <c r="C1204" s="1178">
        <v>481410</v>
      </c>
      <c r="D1204" s="1111"/>
    </row>
    <row r="1205" spans="1:4" ht="15">
      <c r="A1205" s="1179" t="s">
        <v>691</v>
      </c>
      <c r="B1205" s="1180" t="s">
        <v>224</v>
      </c>
      <c r="C1205" s="1178">
        <v>481420</v>
      </c>
      <c r="D1205" s="1111"/>
    </row>
    <row r="1206" spans="1:4" ht="15">
      <c r="A1206" s="1179" t="s">
        <v>691</v>
      </c>
      <c r="B1206" s="1180" t="s">
        <v>224</v>
      </c>
      <c r="C1206" s="1178">
        <v>481490</v>
      </c>
      <c r="D1206" s="1111"/>
    </row>
    <row r="1207" spans="1:4" ht="15">
      <c r="A1207" s="1179" t="s">
        <v>691</v>
      </c>
      <c r="B1207" s="1180" t="s">
        <v>224</v>
      </c>
      <c r="C1207" s="1178">
        <v>481710</v>
      </c>
      <c r="D1207" s="1111"/>
    </row>
    <row r="1208" spans="1:4" ht="15">
      <c r="A1208" s="1179" t="s">
        <v>691</v>
      </c>
      <c r="B1208" s="1180" t="s">
        <v>224</v>
      </c>
      <c r="C1208" s="1178">
        <v>481720</v>
      </c>
      <c r="D1208" s="1111"/>
    </row>
    <row r="1209" spans="1:4" ht="15">
      <c r="A1209" s="1179" t="s">
        <v>691</v>
      </c>
      <c r="B1209" s="1180" t="s">
        <v>224</v>
      </c>
      <c r="C1209" s="1178">
        <v>481730</v>
      </c>
      <c r="D1209" s="1111"/>
    </row>
    <row r="1210" spans="1:4" ht="15">
      <c r="A1210" s="1179" t="s">
        <v>691</v>
      </c>
      <c r="B1210" s="1180" t="s">
        <v>224</v>
      </c>
      <c r="C1210" s="1178">
        <v>482010</v>
      </c>
      <c r="D1210" s="1111" t="s">
        <v>656</v>
      </c>
    </row>
    <row r="1211" spans="1:4" ht="15">
      <c r="A1211" s="1179" t="s">
        <v>691</v>
      </c>
      <c r="B1211" s="1180" t="s">
        <v>224</v>
      </c>
      <c r="C1211" s="1178">
        <v>482020</v>
      </c>
      <c r="D1211" s="1111"/>
    </row>
    <row r="1212" spans="1:4" ht="15">
      <c r="A1212" s="1179" t="s">
        <v>691</v>
      </c>
      <c r="B1212" s="1180" t="s">
        <v>224</v>
      </c>
      <c r="C1212" s="1178">
        <v>482030</v>
      </c>
      <c r="D1212" s="1111"/>
    </row>
    <row r="1213" spans="1:4" ht="15">
      <c r="A1213" s="1179" t="s">
        <v>691</v>
      </c>
      <c r="B1213" s="1180" t="s">
        <v>224</v>
      </c>
      <c r="C1213" s="1178">
        <v>482040</v>
      </c>
      <c r="D1213" s="1111"/>
    </row>
    <row r="1214" spans="1:4" ht="15">
      <c r="A1214" s="1179" t="s">
        <v>691</v>
      </c>
      <c r="B1214" s="1180" t="s">
        <v>224</v>
      </c>
      <c r="C1214" s="1178">
        <v>482050</v>
      </c>
      <c r="D1214" s="1111"/>
    </row>
    <row r="1215" spans="1:4" ht="15">
      <c r="A1215" s="1179" t="s">
        <v>691</v>
      </c>
      <c r="B1215" s="1180" t="s">
        <v>224</v>
      </c>
      <c r="C1215" s="1178">
        <v>482090</v>
      </c>
      <c r="D1215" s="1111"/>
    </row>
    <row r="1216" spans="1:4" ht="15">
      <c r="A1216" s="1179" t="s">
        <v>691</v>
      </c>
      <c r="B1216" s="1180" t="s">
        <v>224</v>
      </c>
      <c r="C1216" s="1178">
        <v>482110</v>
      </c>
      <c r="D1216" s="1111"/>
    </row>
    <row r="1217" spans="1:4" ht="15">
      <c r="A1217" s="1196">
        <v>12.6</v>
      </c>
      <c r="B1217" s="1180" t="s">
        <v>224</v>
      </c>
      <c r="C1217" s="1178">
        <v>482190</v>
      </c>
      <c r="D1217" s="1111"/>
    </row>
    <row r="1218" spans="1:4" ht="15">
      <c r="A1218" s="1196">
        <v>12.6</v>
      </c>
      <c r="B1218" s="1180" t="s">
        <v>224</v>
      </c>
      <c r="C1218" s="1178">
        <v>482210</v>
      </c>
      <c r="D1218" s="1111"/>
    </row>
    <row r="1219" spans="1:4" ht="15">
      <c r="A1219" s="1196">
        <v>12.6</v>
      </c>
      <c r="B1219" s="1180" t="s">
        <v>224</v>
      </c>
      <c r="C1219" s="1178">
        <v>482290</v>
      </c>
      <c r="D1219" s="1111"/>
    </row>
    <row r="1220" spans="1:4" ht="15">
      <c r="A1220" s="1196">
        <v>12.6</v>
      </c>
      <c r="B1220" s="1180" t="s">
        <v>224</v>
      </c>
      <c r="C1220" s="1178">
        <v>482320</v>
      </c>
      <c r="D1220" s="1111"/>
    </row>
    <row r="1221" spans="1:4" ht="15">
      <c r="A1221" s="1196">
        <v>12.6</v>
      </c>
      <c r="B1221" s="1180" t="s">
        <v>224</v>
      </c>
      <c r="C1221" s="1178">
        <v>482340</v>
      </c>
      <c r="D1221" s="1111"/>
    </row>
    <row r="1222" spans="1:4" ht="15">
      <c r="A1222" s="1196">
        <v>12.6</v>
      </c>
      <c r="B1222" s="1180" t="s">
        <v>224</v>
      </c>
      <c r="C1222" s="1178">
        <v>482361</v>
      </c>
      <c r="D1222" s="1111"/>
    </row>
    <row r="1223" spans="1:4" ht="15">
      <c r="A1223" s="1196">
        <v>12.6</v>
      </c>
      <c r="B1223" s="1180" t="s">
        <v>224</v>
      </c>
      <c r="C1223" s="1178">
        <v>482369</v>
      </c>
      <c r="D1223" s="1111"/>
    </row>
    <row r="1224" spans="1:4" ht="15">
      <c r="A1224" s="1196">
        <v>12.6</v>
      </c>
      <c r="B1224" s="1180" t="s">
        <v>224</v>
      </c>
      <c r="C1224" s="1178">
        <v>482370</v>
      </c>
      <c r="D1224" s="1111"/>
    </row>
    <row r="1225" spans="1:4" ht="15">
      <c r="A1225" s="1196">
        <v>12.6</v>
      </c>
      <c r="B1225" s="1180" t="s">
        <v>224</v>
      </c>
      <c r="C1225" s="1178">
        <v>482390</v>
      </c>
      <c r="D1225" s="1111"/>
    </row>
    <row r="1226" spans="1:4" ht="15">
      <c r="A1226" s="1179" t="s">
        <v>691</v>
      </c>
      <c r="B1226" s="1180" t="s">
        <v>313</v>
      </c>
      <c r="C1226" s="1178">
        <v>481420</v>
      </c>
      <c r="D1226" s="1111" t="s">
        <v>656</v>
      </c>
    </row>
    <row r="1227" spans="1:4" ht="15">
      <c r="A1227" s="1179" t="s">
        <v>691</v>
      </c>
      <c r="B1227" s="1180" t="s">
        <v>313</v>
      </c>
      <c r="C1227" s="1178">
        <v>481490</v>
      </c>
      <c r="D1227" s="1111"/>
    </row>
    <row r="1228" spans="1:4" ht="15">
      <c r="A1228" s="1179" t="s">
        <v>691</v>
      </c>
      <c r="B1228" s="1180" t="s">
        <v>313</v>
      </c>
      <c r="C1228" s="1178">
        <v>481710</v>
      </c>
      <c r="D1228" s="1111"/>
    </row>
    <row r="1229" spans="1:4" ht="15">
      <c r="A1229" s="1179" t="s">
        <v>691</v>
      </c>
      <c r="B1229" s="1180" t="s">
        <v>313</v>
      </c>
      <c r="C1229" s="1178">
        <v>481720</v>
      </c>
      <c r="D1229" s="1111"/>
    </row>
    <row r="1230" spans="1:4" ht="15">
      <c r="A1230" s="1179" t="s">
        <v>691</v>
      </c>
      <c r="B1230" s="1180" t="s">
        <v>313</v>
      </c>
      <c r="C1230" s="1178">
        <v>481730</v>
      </c>
      <c r="D1230" s="1111"/>
    </row>
    <row r="1231" spans="1:4" ht="15">
      <c r="A1231" s="1179" t="s">
        <v>691</v>
      </c>
      <c r="B1231" s="1180" t="s">
        <v>313</v>
      </c>
      <c r="C1231" s="1178">
        <v>482020</v>
      </c>
      <c r="D1231" s="1111"/>
    </row>
    <row r="1232" spans="1:4" ht="15">
      <c r="A1232" s="1179" t="s">
        <v>691</v>
      </c>
      <c r="B1232" s="1180" t="s">
        <v>313</v>
      </c>
      <c r="C1232" s="1178">
        <v>482030</v>
      </c>
      <c r="D1232" s="1111"/>
    </row>
    <row r="1233" spans="1:4" ht="15">
      <c r="A1233" s="1179" t="s">
        <v>691</v>
      </c>
      <c r="B1233" s="1180" t="s">
        <v>313</v>
      </c>
      <c r="C1233" s="1178">
        <v>482040</v>
      </c>
      <c r="D1233" s="1111"/>
    </row>
    <row r="1234" spans="1:4" ht="15">
      <c r="A1234" s="1179" t="s">
        <v>691</v>
      </c>
      <c r="B1234" s="1180" t="s">
        <v>313</v>
      </c>
      <c r="C1234" s="1178">
        <v>482050</v>
      </c>
      <c r="D1234" s="1111"/>
    </row>
    <row r="1235" spans="1:4" ht="15">
      <c r="A1235" s="1179" t="s">
        <v>691</v>
      </c>
      <c r="B1235" s="1180" t="s">
        <v>313</v>
      </c>
      <c r="C1235" s="1178">
        <v>482090</v>
      </c>
      <c r="D1235" s="1111"/>
    </row>
    <row r="1236" spans="1:4" ht="15">
      <c r="A1236" s="1179" t="s">
        <v>691</v>
      </c>
      <c r="B1236" s="1180" t="s">
        <v>313</v>
      </c>
      <c r="C1236" s="1178">
        <v>482110</v>
      </c>
      <c r="D1236" s="1111"/>
    </row>
    <row r="1237" spans="1:4" ht="15">
      <c r="A1237" s="1179" t="s">
        <v>691</v>
      </c>
      <c r="B1237" s="1180" t="s">
        <v>313</v>
      </c>
      <c r="C1237" s="1178">
        <v>482190</v>
      </c>
      <c r="D1237" s="1111"/>
    </row>
    <row r="1238" spans="1:4" ht="15">
      <c r="A1238" s="1179" t="s">
        <v>691</v>
      </c>
      <c r="B1238" s="1180" t="s">
        <v>313</v>
      </c>
      <c r="C1238" s="1178">
        <v>482210</v>
      </c>
      <c r="D1238" s="1111"/>
    </row>
    <row r="1239" spans="1:4" ht="15">
      <c r="A1239" s="1179" t="s">
        <v>691</v>
      </c>
      <c r="B1239" s="1180" t="s">
        <v>313</v>
      </c>
      <c r="C1239" s="1178">
        <v>482290</v>
      </c>
      <c r="D1239" s="1111"/>
    </row>
    <row r="1240" spans="1:4" ht="15">
      <c r="A1240" s="1179" t="s">
        <v>691</v>
      </c>
      <c r="B1240" s="1180" t="s">
        <v>313</v>
      </c>
      <c r="C1240" s="1178">
        <v>482320</v>
      </c>
      <c r="D1240" s="1111"/>
    </row>
    <row r="1241" spans="1:4" ht="15">
      <c r="A1241" s="1179" t="s">
        <v>691</v>
      </c>
      <c r="B1241" s="1180" t="s">
        <v>313</v>
      </c>
      <c r="C1241" s="1178">
        <v>482340</v>
      </c>
      <c r="D1241" s="1111"/>
    </row>
    <row r="1242" spans="1:4" ht="15">
      <c r="A1242" s="1179" t="s">
        <v>691</v>
      </c>
      <c r="B1242" s="1180" t="s">
        <v>313</v>
      </c>
      <c r="C1242" s="1178">
        <v>482361</v>
      </c>
      <c r="D1242" s="1111"/>
    </row>
    <row r="1243" spans="1:4" ht="15">
      <c r="A1243" s="1179" t="s">
        <v>691</v>
      </c>
      <c r="B1243" s="1180" t="s">
        <v>313</v>
      </c>
      <c r="C1243" s="1178">
        <v>482369</v>
      </c>
      <c r="D1243" s="1111"/>
    </row>
    <row r="1244" spans="1:4" ht="15">
      <c r="A1244" s="1179" t="s">
        <v>691</v>
      </c>
      <c r="B1244" s="1180" t="s">
        <v>313</v>
      </c>
      <c r="C1244" s="1178">
        <v>482370</v>
      </c>
      <c r="D1244" s="1111"/>
    </row>
    <row r="1245" spans="1:4" ht="15.75" thickBot="1">
      <c r="A1245" s="1172" t="s">
        <v>691</v>
      </c>
      <c r="B1245" s="1173" t="s">
        <v>313</v>
      </c>
      <c r="C1245" s="1174">
        <v>482390</v>
      </c>
      <c r="D1245" s="1111"/>
    </row>
    <row r="1246" spans="1:4" ht="15.75" thickTop="1">
      <c r="A1246" s="1189" t="s">
        <v>177</v>
      </c>
      <c r="B1246" s="1190" t="s">
        <v>205</v>
      </c>
      <c r="C1246" s="1191">
        <v>480210</v>
      </c>
      <c r="D1246" s="1111" t="s">
        <v>692</v>
      </c>
    </row>
    <row r="1247" spans="1:4" ht="15">
      <c r="A1247" s="1187" t="s">
        <v>177</v>
      </c>
      <c r="B1247" s="1182" t="s">
        <v>205</v>
      </c>
      <c r="C1247" s="1183">
        <v>480220</v>
      </c>
      <c r="D1247" s="1111" t="s">
        <v>692</v>
      </c>
    </row>
    <row r="1248" spans="1:4" ht="15">
      <c r="A1248" s="1187" t="s">
        <v>177</v>
      </c>
      <c r="B1248" s="1182" t="s">
        <v>205</v>
      </c>
      <c r="C1248" s="1183">
        <v>480230</v>
      </c>
      <c r="D1248" s="1111" t="s">
        <v>692</v>
      </c>
    </row>
    <row r="1249" spans="1:4" ht="15">
      <c r="A1249" s="1187" t="s">
        <v>177</v>
      </c>
      <c r="B1249" s="1182" t="s">
        <v>205</v>
      </c>
      <c r="C1249" s="1183">
        <v>480240</v>
      </c>
      <c r="D1249" s="1111" t="s">
        <v>692</v>
      </c>
    </row>
    <row r="1250" spans="1:4" ht="15">
      <c r="A1250" s="1187" t="s">
        <v>177</v>
      </c>
      <c r="B1250" s="1182" t="s">
        <v>205</v>
      </c>
      <c r="C1250" s="1183">
        <v>480254</v>
      </c>
      <c r="D1250" s="1111" t="s">
        <v>692</v>
      </c>
    </row>
    <row r="1251" spans="1:4" ht="15">
      <c r="A1251" s="1187" t="s">
        <v>177</v>
      </c>
      <c r="B1251" s="1182" t="s">
        <v>205</v>
      </c>
      <c r="C1251" s="1183">
        <v>480255</v>
      </c>
      <c r="D1251" s="1111" t="s">
        <v>692</v>
      </c>
    </row>
    <row r="1252" spans="1:4" ht="15">
      <c r="A1252" s="1187" t="s">
        <v>177</v>
      </c>
      <c r="B1252" s="1182" t="s">
        <v>205</v>
      </c>
      <c r="C1252" s="1183">
        <v>480256</v>
      </c>
      <c r="D1252" s="1111" t="s">
        <v>692</v>
      </c>
    </row>
    <row r="1253" spans="1:4" ht="15">
      <c r="A1253" s="1187" t="s">
        <v>177</v>
      </c>
      <c r="B1253" s="1182" t="s">
        <v>205</v>
      </c>
      <c r="C1253" s="1183">
        <v>480257</v>
      </c>
      <c r="D1253" s="1111" t="s">
        <v>692</v>
      </c>
    </row>
    <row r="1254" spans="1:4" ht="15">
      <c r="A1254" s="1187" t="s">
        <v>177</v>
      </c>
      <c r="B1254" s="1182" t="s">
        <v>205</v>
      </c>
      <c r="C1254" s="1183">
        <v>480258</v>
      </c>
      <c r="D1254" s="1111" t="s">
        <v>692</v>
      </c>
    </row>
    <row r="1255" spans="1:4" ht="15">
      <c r="A1255" s="1187" t="s">
        <v>177</v>
      </c>
      <c r="B1255" s="1182" t="s">
        <v>205</v>
      </c>
      <c r="C1255" s="1183">
        <v>480261</v>
      </c>
      <c r="D1255" s="1111" t="s">
        <v>692</v>
      </c>
    </row>
    <row r="1256" spans="1:4" ht="15">
      <c r="A1256" s="1187" t="s">
        <v>177</v>
      </c>
      <c r="B1256" s="1182" t="s">
        <v>205</v>
      </c>
      <c r="C1256" s="1183" t="s">
        <v>688</v>
      </c>
      <c r="D1256" s="1111" t="s">
        <v>692</v>
      </c>
    </row>
    <row r="1257" spans="1:4" ht="15">
      <c r="A1257" s="1187" t="s">
        <v>177</v>
      </c>
      <c r="B1257" s="1182" t="s">
        <v>205</v>
      </c>
      <c r="C1257" s="1183" t="s">
        <v>689</v>
      </c>
      <c r="D1257" s="1111" t="s">
        <v>692</v>
      </c>
    </row>
    <row r="1258" spans="1:4" ht="15">
      <c r="A1258" s="1187" t="s">
        <v>177</v>
      </c>
      <c r="B1258" s="1182" t="s">
        <v>205</v>
      </c>
      <c r="C1258" s="1183">
        <v>481013</v>
      </c>
      <c r="D1258" s="1111" t="s">
        <v>692</v>
      </c>
    </row>
    <row r="1259" spans="1:4" ht="15">
      <c r="A1259" s="1187" t="s">
        <v>177</v>
      </c>
      <c r="B1259" s="1182" t="s">
        <v>205</v>
      </c>
      <c r="C1259" s="1183">
        <v>481014</v>
      </c>
      <c r="D1259" s="1111" t="s">
        <v>692</v>
      </c>
    </row>
    <row r="1260" spans="1:4" ht="15">
      <c r="A1260" s="1187" t="s">
        <v>177</v>
      </c>
      <c r="B1260" s="1182" t="s">
        <v>205</v>
      </c>
      <c r="C1260" s="1183">
        <v>481019</v>
      </c>
      <c r="D1260" s="1111" t="s">
        <v>692</v>
      </c>
    </row>
    <row r="1261" spans="1:4" ht="15">
      <c r="A1261" s="1187" t="s">
        <v>177</v>
      </c>
      <c r="B1261" s="1182" t="s">
        <v>205</v>
      </c>
      <c r="C1261" s="1183">
        <v>481022</v>
      </c>
      <c r="D1261" s="1111" t="s">
        <v>692</v>
      </c>
    </row>
    <row r="1262" spans="1:4" ht="15">
      <c r="A1262" s="1187" t="s">
        <v>177</v>
      </c>
      <c r="B1262" s="1182" t="s">
        <v>205</v>
      </c>
      <c r="C1262" s="1183">
        <v>481029</v>
      </c>
      <c r="D1262" s="1111" t="s">
        <v>692</v>
      </c>
    </row>
    <row r="1263" spans="1:4" ht="15">
      <c r="A1263" s="1187" t="s">
        <v>177</v>
      </c>
      <c r="B1263" s="1182" t="s">
        <v>205</v>
      </c>
      <c r="C1263" s="1183">
        <v>481031</v>
      </c>
      <c r="D1263" s="1111" t="s">
        <v>692</v>
      </c>
    </row>
    <row r="1264" spans="1:4" ht="15">
      <c r="A1264" s="1187" t="s">
        <v>177</v>
      </c>
      <c r="B1264" s="1182" t="s">
        <v>205</v>
      </c>
      <c r="C1264" s="1183">
        <v>481032</v>
      </c>
      <c r="D1264" s="1111" t="s">
        <v>692</v>
      </c>
    </row>
    <row r="1265" spans="1:4" ht="15">
      <c r="A1265" s="1187" t="s">
        <v>177</v>
      </c>
      <c r="B1265" s="1182" t="s">
        <v>205</v>
      </c>
      <c r="C1265" s="1183">
        <v>481039</v>
      </c>
      <c r="D1265" s="1111" t="s">
        <v>692</v>
      </c>
    </row>
    <row r="1266" spans="1:4" ht="15">
      <c r="A1266" s="1187" t="s">
        <v>177</v>
      </c>
      <c r="B1266" s="1182" t="s">
        <v>205</v>
      </c>
      <c r="C1266" s="1183">
        <v>481092</v>
      </c>
      <c r="D1266" s="1111" t="s">
        <v>692</v>
      </c>
    </row>
    <row r="1267" spans="1:4" ht="15">
      <c r="A1267" s="1187" t="s">
        <v>177</v>
      </c>
      <c r="B1267" s="1182" t="s">
        <v>205</v>
      </c>
      <c r="C1267" s="1183" t="s">
        <v>690</v>
      </c>
      <c r="D1267" s="1111" t="s">
        <v>692</v>
      </c>
    </row>
    <row r="1268" spans="1:4" ht="15">
      <c r="A1268" s="1187" t="s">
        <v>177</v>
      </c>
      <c r="B1268" s="1182" t="s">
        <v>205</v>
      </c>
      <c r="C1268" s="1183">
        <v>482390</v>
      </c>
      <c r="D1268" s="1111" t="s">
        <v>692</v>
      </c>
    </row>
    <row r="1269" spans="1:4" ht="15">
      <c r="A1269" s="1179" t="s">
        <v>177</v>
      </c>
      <c r="B1269" s="1180" t="s">
        <v>224</v>
      </c>
      <c r="C1269" s="1178" t="s">
        <v>693</v>
      </c>
      <c r="D1269" s="1111" t="s">
        <v>692</v>
      </c>
    </row>
    <row r="1270" spans="1:4" ht="15.75" thickBot="1">
      <c r="A1270" s="1172" t="s">
        <v>177</v>
      </c>
      <c r="B1270" s="1173" t="s">
        <v>313</v>
      </c>
      <c r="C1270" s="1174" t="s">
        <v>693</v>
      </c>
      <c r="D1270" s="1111" t="s">
        <v>494</v>
      </c>
    </row>
    <row r="1271" spans="1:4" ht="15.75" thickTop="1">
      <c r="A1271" s="1189" t="s">
        <v>178</v>
      </c>
      <c r="B1271" s="1190" t="s">
        <v>205</v>
      </c>
      <c r="C1271" s="1191">
        <v>482370</v>
      </c>
      <c r="D1271" s="1111"/>
    </row>
    <row r="1272" spans="1:4" ht="15">
      <c r="A1272" s="1179" t="s">
        <v>178</v>
      </c>
      <c r="B1272" s="1180" t="s">
        <v>224</v>
      </c>
      <c r="C1272" s="1178" t="s">
        <v>694</v>
      </c>
      <c r="D1272" s="1111" t="s">
        <v>656</v>
      </c>
    </row>
    <row r="1273" spans="1:4" ht="15.75" thickBot="1">
      <c r="A1273" s="1172" t="s">
        <v>178</v>
      </c>
      <c r="B1273" s="1173" t="s">
        <v>313</v>
      </c>
      <c r="C1273" s="1174" t="s">
        <v>694</v>
      </c>
      <c r="D1273" s="1111" t="s">
        <v>656</v>
      </c>
    </row>
    <row r="1274" spans="1:4" ht="15.75" thickTop="1">
      <c r="A1274" s="1189" t="s">
        <v>179</v>
      </c>
      <c r="B1274" s="1190" t="s">
        <v>205</v>
      </c>
      <c r="C1274" s="1191" t="s">
        <v>695</v>
      </c>
      <c r="D1274" s="1111"/>
    </row>
    <row r="1275" spans="1:4" ht="15">
      <c r="A1275" s="1179" t="s">
        <v>179</v>
      </c>
      <c r="B1275" s="1180" t="s">
        <v>224</v>
      </c>
      <c r="C1275" s="1178" t="s">
        <v>695</v>
      </c>
      <c r="D1275" s="1111" t="s">
        <v>656</v>
      </c>
    </row>
    <row r="1276" spans="1:4" ht="15.75" thickBot="1">
      <c r="A1276" s="1172" t="s">
        <v>179</v>
      </c>
      <c r="B1276" s="1173" t="s">
        <v>313</v>
      </c>
      <c r="C1276" s="1174" t="s">
        <v>695</v>
      </c>
      <c r="D1276" s="1112" t="s">
        <v>656</v>
      </c>
    </row>
    <row r="1277" ht="15.75" thickTop="1"/>
  </sheetData>
  <sheetProtection/>
  <autoFilter ref="A1:D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19"/>
  <sheetViews>
    <sheetView zoomScalePageLayoutView="0" workbookViewId="0" topLeftCell="A1">
      <selection activeCell="A1" sqref="A1"/>
    </sheetView>
  </sheetViews>
  <sheetFormatPr defaultColWidth="9.00390625" defaultRowHeight="12.75"/>
  <cols>
    <col min="1" max="1" width="9.625" style="1518" customWidth="1"/>
    <col min="2" max="2" width="9.125" style="1518" customWidth="1"/>
    <col min="3" max="3" width="43.625" style="1518" customWidth="1"/>
    <col min="4" max="4" width="9.625" style="1518" customWidth="1"/>
    <col min="5" max="5" width="11.25390625" style="1518" customWidth="1"/>
    <col min="6" max="6" width="19.50390625" style="1518" customWidth="1"/>
    <col min="7" max="7" width="14.75390625" style="1518" customWidth="1"/>
    <col min="8" max="8" width="20.75390625" style="1518" customWidth="1"/>
    <col min="9" max="9" width="129.875" style="1518" customWidth="1"/>
    <col min="10" max="10" width="11.375" style="1518" customWidth="1"/>
    <col min="11" max="11" width="9.875" style="1518" customWidth="1"/>
    <col min="12" max="16384" width="9.00390625" style="1518" customWidth="1"/>
  </cols>
  <sheetData>
    <row r="1" spans="1:8" ht="15.75" customHeight="1">
      <c r="A1" s="1514"/>
      <c r="B1" s="1515"/>
      <c r="C1" s="1515" t="s">
        <v>0</v>
      </c>
      <c r="D1" s="1516"/>
      <c r="E1" s="1516"/>
      <c r="F1" s="1516"/>
      <c r="G1" s="1516"/>
      <c r="H1" s="1517"/>
    </row>
    <row r="2" spans="1:8" ht="15.75" customHeight="1">
      <c r="A2" s="1519"/>
      <c r="B2" s="1520"/>
      <c r="C2" s="1520" t="s">
        <v>0</v>
      </c>
      <c r="D2" s="1521" t="s">
        <v>750</v>
      </c>
      <c r="E2" s="1521"/>
      <c r="F2" s="1521"/>
      <c r="G2" s="1522"/>
      <c r="H2" s="1517"/>
    </row>
    <row r="3" spans="1:8" ht="15.75" customHeight="1">
      <c r="A3" s="1519"/>
      <c r="B3" s="1520"/>
      <c r="C3" s="1520"/>
      <c r="D3" s="1522"/>
      <c r="E3" s="1522"/>
      <c r="F3" s="1522"/>
      <c r="G3" s="1522"/>
      <c r="H3" s="1517"/>
    </row>
    <row r="4" spans="1:8" ht="15.75" customHeight="1">
      <c r="A4" s="1519"/>
      <c r="B4" s="1523"/>
      <c r="C4" s="1523" t="s">
        <v>0</v>
      </c>
      <c r="D4" s="1524" t="s">
        <v>10</v>
      </c>
      <c r="E4" s="1524"/>
      <c r="F4" s="1524"/>
      <c r="G4" s="1525"/>
      <c r="H4" s="1517"/>
    </row>
    <row r="5" spans="1:8" ht="15.75" customHeight="1">
      <c r="A5" s="1519"/>
      <c r="B5" s="1520"/>
      <c r="C5" s="1520"/>
      <c r="D5" s="1524" t="s">
        <v>751</v>
      </c>
      <c r="E5" s="1524"/>
      <c r="F5" s="1524"/>
      <c r="G5" s="1525"/>
      <c r="H5" s="1517"/>
    </row>
    <row r="6" spans="1:8" ht="15.75" customHeight="1">
      <c r="A6" s="1526" t="s">
        <v>752</v>
      </c>
      <c r="B6" s="1527"/>
      <c r="C6" s="1527"/>
      <c r="D6" s="1527"/>
      <c r="E6" s="1527"/>
      <c r="F6" s="1527"/>
      <c r="G6" s="1528"/>
      <c r="H6" s="1529"/>
    </row>
    <row r="7" spans="1:8" ht="15" customHeight="1">
      <c r="A7" s="1530" t="s">
        <v>0</v>
      </c>
      <c r="B7" s="1531"/>
      <c r="C7" s="1532" t="s">
        <v>0</v>
      </c>
      <c r="D7" s="1533" t="s">
        <v>753</v>
      </c>
      <c r="E7" s="1534"/>
      <c r="F7" s="1534"/>
      <c r="G7" s="1534"/>
      <c r="H7" s="1517"/>
    </row>
    <row r="8" spans="1:8" ht="15" customHeight="1">
      <c r="A8" s="1535"/>
      <c r="B8" s="1536"/>
      <c r="D8" s="1537"/>
      <c r="E8" s="1538"/>
      <c r="F8" s="1538"/>
      <c r="G8" s="1538"/>
      <c r="H8" s="1529"/>
    </row>
    <row r="9" spans="1:8" ht="26.25" customHeight="1">
      <c r="A9" s="1535"/>
      <c r="B9" s="1539"/>
      <c r="C9" s="1536"/>
      <c r="D9" s="1540" t="s">
        <v>754</v>
      </c>
      <c r="E9" s="1541"/>
      <c r="F9" s="1542"/>
      <c r="G9" s="1543" t="s">
        <v>755</v>
      </c>
      <c r="H9" s="1544"/>
    </row>
    <row r="10" spans="1:9" ht="28.5" customHeight="1">
      <c r="A10" s="1545" t="s">
        <v>21</v>
      </c>
      <c r="B10" s="1546" t="s">
        <v>750</v>
      </c>
      <c r="C10" s="1546" t="s">
        <v>21</v>
      </c>
      <c r="D10" s="1547" t="s">
        <v>756</v>
      </c>
      <c r="E10" s="1548" t="s">
        <v>757</v>
      </c>
      <c r="F10" s="1548" t="s">
        <v>758</v>
      </c>
      <c r="G10" s="1548" t="s">
        <v>756</v>
      </c>
      <c r="H10" s="1549" t="s">
        <v>758</v>
      </c>
      <c r="I10" s="1550"/>
    </row>
    <row r="11" spans="1:8" ht="15" customHeight="1">
      <c r="A11" s="1551" t="s">
        <v>11</v>
      </c>
      <c r="B11" s="1546" t="s">
        <v>12</v>
      </c>
      <c r="C11" s="1546"/>
      <c r="D11" s="1552" t="s">
        <v>759</v>
      </c>
      <c r="E11" s="1553" t="s">
        <v>760</v>
      </c>
      <c r="F11" s="1554" t="s">
        <v>761</v>
      </c>
      <c r="G11" s="1555" t="s">
        <v>759</v>
      </c>
      <c r="H11" s="1556" t="s">
        <v>761</v>
      </c>
    </row>
    <row r="12" spans="1:9" ht="15" customHeight="1" thickBot="1">
      <c r="A12" s="1557" t="s">
        <v>0</v>
      </c>
      <c r="B12" s="1558" t="s">
        <v>14</v>
      </c>
      <c r="C12" s="1559"/>
      <c r="D12" s="1560"/>
      <c r="E12" s="1561"/>
      <c r="F12" s="1562" t="s">
        <v>762</v>
      </c>
      <c r="G12" s="1563"/>
      <c r="H12" s="1564" t="s">
        <v>762</v>
      </c>
      <c r="I12" s="1565" t="s">
        <v>763</v>
      </c>
    </row>
    <row r="13" spans="1:9" ht="15" customHeight="1">
      <c r="A13" s="1566">
        <v>1</v>
      </c>
      <c r="B13" s="1567" t="s">
        <v>764</v>
      </c>
      <c r="C13" s="1568" t="s">
        <v>701</v>
      </c>
      <c r="D13" s="1569"/>
      <c r="E13" s="1570"/>
      <c r="F13" s="1570"/>
      <c r="G13" s="1571"/>
      <c r="H13" s="1572"/>
      <c r="I13" s="1573"/>
    </row>
    <row r="14" spans="1:9" ht="15" customHeight="1">
      <c r="A14" s="1566">
        <v>1.1</v>
      </c>
      <c r="B14" s="1574" t="s">
        <v>764</v>
      </c>
      <c r="C14" s="1575" t="s">
        <v>55</v>
      </c>
      <c r="D14" s="1576">
        <v>1.38</v>
      </c>
      <c r="E14" s="1577"/>
      <c r="F14" s="1577"/>
      <c r="G14" s="1578"/>
      <c r="H14" s="1579"/>
      <c r="I14" s="1580"/>
    </row>
    <row r="15" spans="1:9" ht="15" customHeight="1">
      <c r="A15" s="1566" t="s">
        <v>27</v>
      </c>
      <c r="B15" s="1581" t="s">
        <v>764</v>
      </c>
      <c r="C15" s="1582" t="s">
        <v>7</v>
      </c>
      <c r="D15" s="1583">
        <v>1.6</v>
      </c>
      <c r="E15" s="1577"/>
      <c r="F15" s="1577"/>
      <c r="G15" s="1578" t="s">
        <v>765</v>
      </c>
      <c r="H15" s="1584"/>
      <c r="I15" s="1580" t="s">
        <v>766</v>
      </c>
    </row>
    <row r="16" spans="1:9" ht="15" customHeight="1">
      <c r="A16" s="1566"/>
      <c r="B16" s="1585"/>
      <c r="C16" s="1582"/>
      <c r="D16" s="1586"/>
      <c r="E16" s="1577"/>
      <c r="F16" s="1577"/>
      <c r="G16" s="1587" t="s">
        <v>767</v>
      </c>
      <c r="H16" s="1584"/>
      <c r="I16" s="1580" t="s">
        <v>768</v>
      </c>
    </row>
    <row r="17" spans="1:9" ht="15" customHeight="1">
      <c r="A17" s="1566" t="s">
        <v>92</v>
      </c>
      <c r="B17" s="1588" t="s">
        <v>764</v>
      </c>
      <c r="C17" s="1582" t="s">
        <v>8</v>
      </c>
      <c r="D17" s="1583">
        <v>1.33</v>
      </c>
      <c r="E17" s="1577"/>
      <c r="F17" s="1577"/>
      <c r="G17" s="1587" t="s">
        <v>769</v>
      </c>
      <c r="H17" s="1584"/>
      <c r="I17" s="1580" t="s">
        <v>770</v>
      </c>
    </row>
    <row r="18" spans="1:13" ht="15" customHeight="1">
      <c r="A18" s="1566"/>
      <c r="B18" s="1589"/>
      <c r="C18" s="1582"/>
      <c r="D18" s="1586"/>
      <c r="E18" s="1577"/>
      <c r="F18" s="1577"/>
      <c r="G18" s="1587" t="s">
        <v>771</v>
      </c>
      <c r="H18" s="1584"/>
      <c r="I18" s="1580"/>
      <c r="J18" s="1590" t="s">
        <v>772</v>
      </c>
      <c r="K18" s="1591"/>
      <c r="L18" s="1591"/>
      <c r="M18" s="1591"/>
    </row>
    <row r="19" spans="1:14" ht="15" customHeight="1">
      <c r="A19" s="1566">
        <v>1.2</v>
      </c>
      <c r="B19" s="1574" t="s">
        <v>764</v>
      </c>
      <c r="C19" s="1575" t="s">
        <v>700</v>
      </c>
      <c r="D19" s="1592"/>
      <c r="E19" s="1577"/>
      <c r="F19" s="1577"/>
      <c r="G19" s="1587"/>
      <c r="H19" s="1593"/>
      <c r="I19" s="1580"/>
      <c r="J19" s="1518" t="s">
        <v>773</v>
      </c>
      <c r="K19" s="1518" t="s">
        <v>774</v>
      </c>
      <c r="L19" s="1518" t="s">
        <v>775</v>
      </c>
      <c r="N19" s="1518" t="s">
        <v>776</v>
      </c>
    </row>
    <row r="20" spans="1:14" ht="15" customHeight="1">
      <c r="A20" s="1566" t="s">
        <v>28</v>
      </c>
      <c r="B20" s="1574" t="s">
        <v>764</v>
      </c>
      <c r="C20" s="1594" t="s">
        <v>7</v>
      </c>
      <c r="D20" s="1576"/>
      <c r="E20" s="1577"/>
      <c r="F20" s="1577"/>
      <c r="G20" s="1595">
        <v>1.1</v>
      </c>
      <c r="H20" s="1593"/>
      <c r="I20" s="1580" t="s">
        <v>777</v>
      </c>
      <c r="J20" s="1518">
        <v>935</v>
      </c>
      <c r="K20" s="1518">
        <v>891</v>
      </c>
      <c r="L20" s="1518">
        <f>(J20+K20)/2</f>
        <v>913</v>
      </c>
      <c r="N20" s="1596">
        <f>1/(L20/1000)</f>
        <v>1.095290251916758</v>
      </c>
    </row>
    <row r="21" spans="1:14" s="1598" customFormat="1" ht="15" customHeight="1">
      <c r="A21" s="1566" t="s">
        <v>93</v>
      </c>
      <c r="B21" s="1574" t="s">
        <v>764</v>
      </c>
      <c r="C21" s="1594" t="s">
        <v>8</v>
      </c>
      <c r="D21" s="1592"/>
      <c r="E21" s="1577"/>
      <c r="F21" s="1577"/>
      <c r="G21" s="1597">
        <v>0.91</v>
      </c>
      <c r="H21" s="1579"/>
      <c r="I21" s="1580" t="s">
        <v>777</v>
      </c>
      <c r="J21" s="1598">
        <v>1093</v>
      </c>
      <c r="K21" s="1598">
        <v>1095</v>
      </c>
      <c r="L21" s="1518">
        <f>(J21+K21)/2</f>
        <v>1094</v>
      </c>
      <c r="M21" s="1518"/>
      <c r="N21" s="1596">
        <f>1/(L21/1000)</f>
        <v>0.9140767824497257</v>
      </c>
    </row>
    <row r="22" spans="1:9" s="1598" customFormat="1" ht="70.5" customHeight="1">
      <c r="A22" s="1566" t="s">
        <v>147</v>
      </c>
      <c r="B22" s="1574" t="s">
        <v>764</v>
      </c>
      <c r="C22" s="1599" t="s">
        <v>778</v>
      </c>
      <c r="D22" s="1576">
        <f>1/0.73</f>
        <v>1.36986301369863</v>
      </c>
      <c r="E22" s="1577"/>
      <c r="F22" s="1577"/>
      <c r="G22" s="1578" t="s">
        <v>779</v>
      </c>
      <c r="H22" s="1593"/>
      <c r="I22" s="1600" t="s">
        <v>780</v>
      </c>
    </row>
    <row r="23" spans="1:9" s="1598" customFormat="1" ht="15" customHeight="1">
      <c r="A23" s="1601" t="s">
        <v>24</v>
      </c>
      <c r="B23" s="1574" t="s">
        <v>764</v>
      </c>
      <c r="C23" s="1594" t="s">
        <v>69</v>
      </c>
      <c r="D23" s="1576"/>
      <c r="E23" s="1577"/>
      <c r="F23" s="1577"/>
      <c r="G23" s="1578">
        <v>1.05</v>
      </c>
      <c r="H23" s="1579"/>
      <c r="I23" s="1580" t="s">
        <v>781</v>
      </c>
    </row>
    <row r="24" spans="1:9" s="1598" customFormat="1" ht="15" customHeight="1">
      <c r="A24" s="1601" t="s">
        <v>25</v>
      </c>
      <c r="B24" s="1574" t="s">
        <v>764</v>
      </c>
      <c r="C24" s="1599" t="s">
        <v>7</v>
      </c>
      <c r="D24" s="1576">
        <f>1.43</f>
        <v>1.43</v>
      </c>
      <c r="E24" s="1577"/>
      <c r="F24" s="1577"/>
      <c r="G24" s="1578">
        <v>1.07</v>
      </c>
      <c r="H24" s="1579"/>
      <c r="I24" s="1580" t="s">
        <v>782</v>
      </c>
    </row>
    <row r="25" spans="1:9" s="1598" customFormat="1" ht="15" customHeight="1">
      <c r="A25" s="1601" t="s">
        <v>94</v>
      </c>
      <c r="B25" s="1574" t="s">
        <v>764</v>
      </c>
      <c r="C25" s="1599" t="s">
        <v>8</v>
      </c>
      <c r="D25" s="1576">
        <v>1.25</v>
      </c>
      <c r="E25" s="1577"/>
      <c r="F25" s="1577"/>
      <c r="G25" s="1578">
        <v>0.91</v>
      </c>
      <c r="H25" s="1579"/>
      <c r="I25" s="1580" t="s">
        <v>783</v>
      </c>
    </row>
    <row r="26" spans="1:9" s="1598" customFormat="1" ht="15" customHeight="1">
      <c r="A26" s="1601" t="s">
        <v>29</v>
      </c>
      <c r="B26" s="1574" t="s">
        <v>764</v>
      </c>
      <c r="C26" s="1594" t="s">
        <v>784</v>
      </c>
      <c r="D26" s="1576">
        <v>1.48</v>
      </c>
      <c r="E26" s="1577"/>
      <c r="F26" s="1577"/>
      <c r="G26" s="1578">
        <v>1.08</v>
      </c>
      <c r="H26" s="1579"/>
      <c r="I26" s="1580" t="s">
        <v>785</v>
      </c>
    </row>
    <row r="27" spans="1:9" s="1598" customFormat="1" ht="15" customHeight="1">
      <c r="A27" s="1601" t="s">
        <v>30</v>
      </c>
      <c r="B27" s="1574" t="s">
        <v>764</v>
      </c>
      <c r="C27" s="1599" t="s">
        <v>7</v>
      </c>
      <c r="D27" s="1576">
        <v>1.54</v>
      </c>
      <c r="E27" s="1577"/>
      <c r="F27" s="1602"/>
      <c r="G27" s="1578">
        <v>1.12</v>
      </c>
      <c r="H27" s="1584"/>
      <c r="I27" s="1580" t="s">
        <v>786</v>
      </c>
    </row>
    <row r="28" spans="1:9" s="1598" customFormat="1" ht="15" customHeight="1">
      <c r="A28" s="1601" t="s">
        <v>95</v>
      </c>
      <c r="B28" s="1574" t="s">
        <v>764</v>
      </c>
      <c r="C28" s="1599" t="s">
        <v>8</v>
      </c>
      <c r="D28" s="1576">
        <v>1.33</v>
      </c>
      <c r="E28" s="1577"/>
      <c r="F28" s="1602"/>
      <c r="G28" s="1578">
        <v>0.91</v>
      </c>
      <c r="H28" s="1584"/>
      <c r="I28" s="1580" t="s">
        <v>787</v>
      </c>
    </row>
    <row r="29" spans="1:9" s="1598" customFormat="1" ht="15" customHeight="1">
      <c r="A29" s="1601" t="s">
        <v>31</v>
      </c>
      <c r="B29" s="1574" t="s">
        <v>764</v>
      </c>
      <c r="C29" s="1594" t="s">
        <v>54</v>
      </c>
      <c r="D29" s="1576">
        <v>1.33</v>
      </c>
      <c r="E29" s="1577"/>
      <c r="F29" s="1602"/>
      <c r="G29" s="1578">
        <v>1.07</v>
      </c>
      <c r="H29" s="1603"/>
      <c r="I29" s="1604"/>
    </row>
    <row r="30" spans="1:9" s="1598" customFormat="1" ht="15" customHeight="1">
      <c r="A30" s="1601" t="s">
        <v>32</v>
      </c>
      <c r="B30" s="1574" t="s">
        <v>764</v>
      </c>
      <c r="C30" s="1599" t="s">
        <v>7</v>
      </c>
      <c r="D30" s="1576">
        <v>1.43</v>
      </c>
      <c r="E30" s="1577"/>
      <c r="F30" s="1602"/>
      <c r="G30" s="1578">
        <v>1.12</v>
      </c>
      <c r="H30" s="1603"/>
      <c r="I30" s="1580" t="s">
        <v>788</v>
      </c>
    </row>
    <row r="31" spans="1:9" s="1598" customFormat="1" ht="15" customHeight="1" thickBot="1">
      <c r="A31" s="1605" t="s">
        <v>97</v>
      </c>
      <c r="B31" s="1606" t="s">
        <v>764</v>
      </c>
      <c r="C31" s="1607" t="s">
        <v>8</v>
      </c>
      <c r="D31" s="1608">
        <v>1.25</v>
      </c>
      <c r="E31" s="1609"/>
      <c r="F31" s="1610"/>
      <c r="G31" s="1611">
        <v>0.91</v>
      </c>
      <c r="H31" s="1612"/>
      <c r="I31" s="1580" t="s">
        <v>789</v>
      </c>
    </row>
    <row r="32" spans="1:9" s="1598" customFormat="1" ht="15" customHeight="1">
      <c r="A32" s="1613">
        <v>2</v>
      </c>
      <c r="B32" s="1567" t="s">
        <v>790</v>
      </c>
      <c r="C32" s="1614" t="s">
        <v>56</v>
      </c>
      <c r="D32" s="1615">
        <v>6</v>
      </c>
      <c r="E32" s="1616"/>
      <c r="F32" s="1617"/>
      <c r="G32" s="1618">
        <v>5.35</v>
      </c>
      <c r="H32" s="1619"/>
      <c r="I32" s="1604" t="s">
        <v>791</v>
      </c>
    </row>
    <row r="33" spans="1:9" s="1598" customFormat="1" ht="15" customHeight="1">
      <c r="A33" s="1620" t="s">
        <v>792</v>
      </c>
      <c r="B33" s="1588" t="s">
        <v>793</v>
      </c>
      <c r="C33" s="1621" t="s">
        <v>277</v>
      </c>
      <c r="D33" s="1622"/>
      <c r="E33" s="1623"/>
      <c r="F33" s="1624"/>
      <c r="G33" s="1625"/>
      <c r="H33" s="1587"/>
      <c r="I33" s="1604"/>
    </row>
    <row r="34" spans="1:13" s="1598" customFormat="1" ht="33">
      <c r="A34" s="1566" t="s">
        <v>275</v>
      </c>
      <c r="B34" s="1588" t="s">
        <v>793</v>
      </c>
      <c r="C34" s="1626" t="s">
        <v>100</v>
      </c>
      <c r="D34" s="1627">
        <v>1.6</v>
      </c>
      <c r="E34" s="1577"/>
      <c r="F34" s="1628"/>
      <c r="G34" s="1629" t="s">
        <v>794</v>
      </c>
      <c r="H34" s="1578">
        <f>2.41/2</f>
        <v>1.205</v>
      </c>
      <c r="I34" s="1580" t="s">
        <v>795</v>
      </c>
      <c r="K34" s="1630"/>
      <c r="L34" s="1630"/>
      <c r="M34" s="1630"/>
    </row>
    <row r="35" spans="1:13" s="1598" customFormat="1" ht="33">
      <c r="A35" s="1566"/>
      <c r="B35" s="1631"/>
      <c r="C35" s="1621"/>
      <c r="D35" s="1632"/>
      <c r="E35" s="1577"/>
      <c r="F35" s="1633"/>
      <c r="G35" s="1629" t="s">
        <v>796</v>
      </c>
      <c r="H35" s="1634">
        <f>2.01/1.79</f>
        <v>1.1229050279329607</v>
      </c>
      <c r="I35" s="1580" t="s">
        <v>797</v>
      </c>
      <c r="K35" s="1630"/>
      <c r="L35" s="1630"/>
      <c r="M35" s="1630"/>
    </row>
    <row r="36" spans="1:13" s="1598" customFormat="1" ht="16.5">
      <c r="A36" s="1566"/>
      <c r="B36" s="1589"/>
      <c r="C36" s="1635"/>
      <c r="D36" s="1636"/>
      <c r="E36" s="1577"/>
      <c r="F36" s="1637"/>
      <c r="G36" s="1629" t="s">
        <v>798</v>
      </c>
      <c r="H36" s="1629"/>
      <c r="I36" s="1580"/>
      <c r="K36" s="1630"/>
      <c r="L36" s="1630"/>
      <c r="M36" s="1630"/>
    </row>
    <row r="37" spans="1:9" s="1598" customFormat="1" ht="18">
      <c r="A37" s="1601" t="s">
        <v>276</v>
      </c>
      <c r="B37" s="1638" t="s">
        <v>793</v>
      </c>
      <c r="C37" s="1626" t="s">
        <v>799</v>
      </c>
      <c r="D37" s="1632">
        <v>1.5</v>
      </c>
      <c r="E37" s="1577"/>
      <c r="F37" s="1639"/>
      <c r="G37" s="1578" t="s">
        <v>800</v>
      </c>
      <c r="H37" s="1640"/>
      <c r="I37" s="1580" t="s">
        <v>801</v>
      </c>
    </row>
    <row r="38" spans="1:9" s="1598" customFormat="1" ht="33">
      <c r="A38" s="1613"/>
      <c r="B38" s="1567"/>
      <c r="C38" s="1635"/>
      <c r="D38" s="1636"/>
      <c r="E38" s="1641"/>
      <c r="F38" s="1637"/>
      <c r="G38" s="1587" t="s">
        <v>802</v>
      </c>
      <c r="H38" s="1642">
        <f>1000/(420*1.15)</f>
        <v>2.070393374741201</v>
      </c>
      <c r="I38" s="1580" t="s">
        <v>803</v>
      </c>
    </row>
    <row r="39" spans="1:9" s="1598" customFormat="1" ht="16.5">
      <c r="A39" s="1601">
        <v>4</v>
      </c>
      <c r="B39" s="1643" t="s">
        <v>790</v>
      </c>
      <c r="C39" s="1621" t="s">
        <v>282</v>
      </c>
      <c r="D39" s="1644"/>
      <c r="E39" s="1645"/>
      <c r="F39" s="1646"/>
      <c r="G39" s="1578"/>
      <c r="H39" s="1647"/>
      <c r="I39" s="1580"/>
    </row>
    <row r="40" spans="1:9" s="1598" customFormat="1" ht="16.5">
      <c r="A40" s="1601" t="s">
        <v>279</v>
      </c>
      <c r="B40" s="1643" t="s">
        <v>790</v>
      </c>
      <c r="C40" s="1648" t="s">
        <v>281</v>
      </c>
      <c r="D40" s="1644"/>
      <c r="E40" s="1645"/>
      <c r="F40" s="1646"/>
      <c r="G40" s="1578">
        <v>1.51</v>
      </c>
      <c r="H40" s="1647">
        <v>1.44</v>
      </c>
      <c r="I40" s="1580" t="s">
        <v>804</v>
      </c>
    </row>
    <row r="41" spans="1:9" s="1598" customFormat="1" ht="17.25" thickBot="1">
      <c r="A41" s="1601" t="s">
        <v>280</v>
      </c>
      <c r="B41" s="1649" t="s">
        <v>790</v>
      </c>
      <c r="C41" s="1650" t="s">
        <v>283</v>
      </c>
      <c r="D41" s="1651"/>
      <c r="E41" s="1609"/>
      <c r="F41" s="1652"/>
      <c r="G41" s="1625">
        <v>1.31</v>
      </c>
      <c r="H41" s="1653">
        <v>2.29</v>
      </c>
      <c r="I41" s="1580" t="s">
        <v>805</v>
      </c>
    </row>
    <row r="42" spans="1:9" s="1598" customFormat="1" ht="15" customHeight="1">
      <c r="A42" s="1654">
        <v>5</v>
      </c>
      <c r="B42" s="1655" t="s">
        <v>793</v>
      </c>
      <c r="C42" s="1568" t="s">
        <v>57</v>
      </c>
      <c r="D42" s="1656"/>
      <c r="E42" s="1616"/>
      <c r="F42" s="1657" t="s">
        <v>806</v>
      </c>
      <c r="G42" s="1619"/>
      <c r="H42" s="1619"/>
      <c r="I42" s="1604"/>
    </row>
    <row r="43" spans="1:9" s="1598" customFormat="1" ht="15" customHeight="1">
      <c r="A43" s="1566" t="s">
        <v>33</v>
      </c>
      <c r="B43" s="1588" t="s">
        <v>793</v>
      </c>
      <c r="C43" s="1648" t="s">
        <v>7</v>
      </c>
      <c r="D43" s="1658">
        <v>1.82</v>
      </c>
      <c r="E43" s="1623"/>
      <c r="F43" s="1659"/>
      <c r="G43" s="1587" t="s">
        <v>807</v>
      </c>
      <c r="H43" s="1578" t="s">
        <v>808</v>
      </c>
      <c r="I43" s="1580" t="s">
        <v>809</v>
      </c>
    </row>
    <row r="44" spans="1:9" s="1598" customFormat="1" ht="15" customHeight="1">
      <c r="A44" s="1566"/>
      <c r="B44" s="1631"/>
      <c r="C44" s="1648"/>
      <c r="D44" s="1660"/>
      <c r="E44" s="1623"/>
      <c r="F44" s="1661"/>
      <c r="G44" s="1587" t="s">
        <v>810</v>
      </c>
      <c r="H44" s="1578" t="s">
        <v>811</v>
      </c>
      <c r="I44" s="1580" t="s">
        <v>812</v>
      </c>
    </row>
    <row r="45" spans="1:9" s="1598" customFormat="1" ht="15" customHeight="1">
      <c r="A45" s="1566"/>
      <c r="B45" s="1589"/>
      <c r="C45" s="1648"/>
      <c r="D45" s="1662"/>
      <c r="E45" s="1623"/>
      <c r="F45" s="1663"/>
      <c r="G45" s="1587"/>
      <c r="H45" s="1578" t="s">
        <v>813</v>
      </c>
      <c r="I45" s="1580"/>
    </row>
    <row r="46" spans="1:9" s="1598" customFormat="1" ht="15" customHeight="1">
      <c r="A46" s="1566" t="s">
        <v>96</v>
      </c>
      <c r="B46" s="1588" t="s">
        <v>793</v>
      </c>
      <c r="C46" s="1648" t="s">
        <v>8</v>
      </c>
      <c r="D46" s="1658">
        <v>1.43</v>
      </c>
      <c r="E46" s="1623"/>
      <c r="F46" s="1659"/>
      <c r="G46" s="1587" t="s">
        <v>814</v>
      </c>
      <c r="H46" s="1578" t="s">
        <v>815</v>
      </c>
      <c r="I46" s="1580" t="s">
        <v>816</v>
      </c>
    </row>
    <row r="47" spans="1:9" s="1598" customFormat="1" ht="15" customHeight="1">
      <c r="A47" s="1566"/>
      <c r="B47" s="1631"/>
      <c r="C47" s="1648"/>
      <c r="D47" s="1660"/>
      <c r="E47" s="1623"/>
      <c r="F47" s="1661"/>
      <c r="G47" s="1625" t="s">
        <v>817</v>
      </c>
      <c r="H47" s="1629" t="s">
        <v>818</v>
      </c>
      <c r="I47" s="1580" t="s">
        <v>819</v>
      </c>
    </row>
    <row r="48" spans="1:9" s="1598" customFormat="1" ht="15" customHeight="1">
      <c r="A48" s="1566"/>
      <c r="B48" s="1589"/>
      <c r="C48" s="1648"/>
      <c r="D48" s="1662"/>
      <c r="E48" s="1623"/>
      <c r="F48" s="1663"/>
      <c r="G48" s="1664"/>
      <c r="H48" s="1629" t="s">
        <v>820</v>
      </c>
      <c r="I48" s="1580"/>
    </row>
    <row r="49" spans="1:9" s="1598" customFormat="1" ht="15" customHeight="1" thickBot="1">
      <c r="A49" s="1566" t="s">
        <v>143</v>
      </c>
      <c r="B49" s="1638" t="s">
        <v>793</v>
      </c>
      <c r="C49" s="1665" t="s">
        <v>778</v>
      </c>
      <c r="D49" s="1666"/>
      <c r="E49" s="1667"/>
      <c r="F49" s="1668"/>
      <c r="G49" s="1669"/>
      <c r="H49" s="1611"/>
      <c r="I49" s="1604"/>
    </row>
    <row r="50" spans="1:10" s="1598" customFormat="1" ht="15" customHeight="1">
      <c r="A50" s="1654">
        <v>6</v>
      </c>
      <c r="B50" s="1655" t="s">
        <v>793</v>
      </c>
      <c r="C50" s="1614" t="s">
        <v>59</v>
      </c>
      <c r="D50" s="1670"/>
      <c r="E50" s="1671"/>
      <c r="F50" s="1657">
        <v>1.6</v>
      </c>
      <c r="G50" s="1619"/>
      <c r="H50" s="1672"/>
      <c r="I50" s="1604"/>
      <c r="J50" s="1673"/>
    </row>
    <row r="51" spans="1:10" s="1598" customFormat="1" ht="15" customHeight="1">
      <c r="A51" s="1566">
        <v>6.1</v>
      </c>
      <c r="B51" s="1574" t="s">
        <v>793</v>
      </c>
      <c r="C51" s="1648" t="s">
        <v>58</v>
      </c>
      <c r="D51" s="1674">
        <v>1.33</v>
      </c>
      <c r="E51" s="1675">
        <v>0.0025</v>
      </c>
      <c r="F51" s="1675" t="s">
        <v>821</v>
      </c>
      <c r="G51" s="1587"/>
      <c r="H51" s="1587"/>
      <c r="I51" s="1604"/>
      <c r="J51" s="1673"/>
    </row>
    <row r="52" spans="1:9" s="1598" customFormat="1" ht="15" customHeight="1">
      <c r="A52" s="1566" t="s">
        <v>34</v>
      </c>
      <c r="B52" s="1588" t="s">
        <v>793</v>
      </c>
      <c r="C52" s="1594" t="s">
        <v>7</v>
      </c>
      <c r="D52" s="1676"/>
      <c r="E52" s="1677"/>
      <c r="F52" s="1659"/>
      <c r="G52" s="1587" t="s">
        <v>822</v>
      </c>
      <c r="H52" s="1578" t="s">
        <v>823</v>
      </c>
      <c r="I52" s="1580" t="s">
        <v>824</v>
      </c>
    </row>
    <row r="53" spans="1:9" s="1598" customFormat="1" ht="15" customHeight="1">
      <c r="A53" s="1566"/>
      <c r="B53" s="1589"/>
      <c r="C53" s="1594"/>
      <c r="D53" s="1674"/>
      <c r="E53" s="1678"/>
      <c r="F53" s="1663"/>
      <c r="G53" s="1587" t="s">
        <v>825</v>
      </c>
      <c r="H53" s="1578" t="s">
        <v>826</v>
      </c>
      <c r="I53" s="1580" t="s">
        <v>827</v>
      </c>
    </row>
    <row r="54" spans="1:9" s="1598" customFormat="1" ht="18">
      <c r="A54" s="1566" t="s">
        <v>98</v>
      </c>
      <c r="B54" s="1588" t="s">
        <v>793</v>
      </c>
      <c r="C54" s="1594" t="s">
        <v>8</v>
      </c>
      <c r="D54" s="1658"/>
      <c r="F54" s="1659"/>
      <c r="G54" s="1587" t="s">
        <v>814</v>
      </c>
      <c r="H54" s="1578" t="s">
        <v>823</v>
      </c>
      <c r="I54" s="1580" t="s">
        <v>828</v>
      </c>
    </row>
    <row r="55" spans="1:9" s="1598" customFormat="1" ht="15" customHeight="1">
      <c r="A55" s="1566"/>
      <c r="B55" s="1589"/>
      <c r="C55" s="1679"/>
      <c r="D55" s="1662"/>
      <c r="E55" s="1680"/>
      <c r="F55" s="1663"/>
      <c r="G55" s="1681" t="s">
        <v>829</v>
      </c>
      <c r="H55" s="1578" t="s">
        <v>826</v>
      </c>
      <c r="I55" s="1580" t="s">
        <v>830</v>
      </c>
    </row>
    <row r="56" spans="1:9" s="1598" customFormat="1" ht="15" customHeight="1">
      <c r="A56" s="1566" t="s">
        <v>144</v>
      </c>
      <c r="B56" s="1574" t="s">
        <v>793</v>
      </c>
      <c r="C56" s="1682" t="s">
        <v>778</v>
      </c>
      <c r="D56" s="1622"/>
      <c r="E56" s="1683"/>
      <c r="F56" s="1624"/>
      <c r="G56" s="1625"/>
      <c r="H56" s="1578"/>
      <c r="I56" s="1604"/>
    </row>
    <row r="57" spans="1:9" s="1598" customFormat="1" ht="15" customHeight="1">
      <c r="A57" s="1566">
        <v>6.2</v>
      </c>
      <c r="B57" s="1574" t="s">
        <v>793</v>
      </c>
      <c r="C57" s="1648" t="s">
        <v>61</v>
      </c>
      <c r="D57" s="1676">
        <v>1.54</v>
      </c>
      <c r="E57" s="1684">
        <v>0.105</v>
      </c>
      <c r="F57" s="1684" t="s">
        <v>831</v>
      </c>
      <c r="G57" s="1629"/>
      <c r="H57" s="1578"/>
      <c r="I57" s="1604"/>
    </row>
    <row r="58" spans="1:9" s="1598" customFormat="1" ht="15" customHeight="1">
      <c r="A58" s="1566" t="s">
        <v>35</v>
      </c>
      <c r="B58" s="1574" t="s">
        <v>793</v>
      </c>
      <c r="C58" s="1594" t="s">
        <v>7</v>
      </c>
      <c r="D58" s="1685"/>
      <c r="E58" s="1686" t="s">
        <v>832</v>
      </c>
      <c r="F58" s="1687"/>
      <c r="G58" s="1578">
        <v>1.69</v>
      </c>
      <c r="H58" s="1578">
        <v>2.12</v>
      </c>
      <c r="I58" s="1688" t="s">
        <v>833</v>
      </c>
    </row>
    <row r="59" spans="1:13" s="1598" customFormat="1" ht="15" customHeight="1">
      <c r="A59" s="1566" t="s">
        <v>99</v>
      </c>
      <c r="B59" s="1574" t="s">
        <v>793</v>
      </c>
      <c r="C59" s="1594" t="s">
        <v>8</v>
      </c>
      <c r="D59" s="1674"/>
      <c r="E59" s="1675" t="s">
        <v>834</v>
      </c>
      <c r="F59" s="1675"/>
      <c r="G59" s="1587">
        <v>1.54</v>
      </c>
      <c r="H59" s="1578">
        <v>1.92</v>
      </c>
      <c r="I59" s="1689" t="s">
        <v>835</v>
      </c>
      <c r="J59" s="1630"/>
      <c r="K59" s="1630"/>
      <c r="L59" s="1630"/>
      <c r="M59" s="1630"/>
    </row>
    <row r="60" spans="1:9" s="1598" customFormat="1" ht="15" customHeight="1">
      <c r="A60" s="1566" t="s">
        <v>145</v>
      </c>
      <c r="B60" s="1574" t="s">
        <v>793</v>
      </c>
      <c r="C60" s="1682" t="s">
        <v>778</v>
      </c>
      <c r="D60" s="1690"/>
      <c r="E60" s="1691"/>
      <c r="F60" s="1692"/>
      <c r="G60" s="1625"/>
      <c r="H60" s="1578"/>
      <c r="I60" s="1604"/>
    </row>
    <row r="61" spans="1:9" s="1598" customFormat="1" ht="15" customHeight="1">
      <c r="A61" s="1566">
        <v>6.3</v>
      </c>
      <c r="B61" s="1574" t="s">
        <v>793</v>
      </c>
      <c r="C61" s="1693" t="s">
        <v>836</v>
      </c>
      <c r="D61" s="1685">
        <v>1.54</v>
      </c>
      <c r="E61" s="1694"/>
      <c r="F61" s="1695"/>
      <c r="G61" s="1578"/>
      <c r="H61" s="1578"/>
      <c r="I61" s="1604"/>
    </row>
    <row r="62" spans="1:9" s="1598" customFormat="1" ht="15" customHeight="1">
      <c r="A62" s="1566" t="s">
        <v>837</v>
      </c>
      <c r="B62" s="1574" t="s">
        <v>793</v>
      </c>
      <c r="C62" s="1696" t="s">
        <v>838</v>
      </c>
      <c r="D62" s="1674"/>
      <c r="E62" s="1697" t="s">
        <v>839</v>
      </c>
      <c r="F62" s="1697"/>
      <c r="G62" s="1664">
        <v>1.53</v>
      </c>
      <c r="H62" s="1698">
        <v>1.5</v>
      </c>
      <c r="I62" s="1604"/>
    </row>
    <row r="63" spans="1:9" s="1598" customFormat="1" ht="15" customHeight="1">
      <c r="A63" s="1566" t="s">
        <v>73</v>
      </c>
      <c r="B63" s="1574" t="s">
        <v>793</v>
      </c>
      <c r="C63" s="1699" t="s">
        <v>840</v>
      </c>
      <c r="D63" s="1622"/>
      <c r="E63" s="1700" t="s">
        <v>839</v>
      </c>
      <c r="F63" s="1700"/>
      <c r="G63" s="1625">
        <v>1.67</v>
      </c>
      <c r="H63" s="1578">
        <v>1.63</v>
      </c>
      <c r="I63" s="1604"/>
    </row>
    <row r="64" spans="1:9" s="1598" customFormat="1" ht="15" customHeight="1">
      <c r="A64" s="1566">
        <v>6.4</v>
      </c>
      <c r="B64" s="1574" t="s">
        <v>793</v>
      </c>
      <c r="C64" s="1648" t="s">
        <v>62</v>
      </c>
      <c r="D64" s="1701"/>
      <c r="E64" s="1702"/>
      <c r="F64" s="1687"/>
      <c r="G64" s="1578"/>
      <c r="H64" s="1578"/>
      <c r="I64" s="1604"/>
    </row>
    <row r="65" spans="1:9" s="1598" customFormat="1" ht="15" customHeight="1">
      <c r="A65" s="1566" t="s">
        <v>36</v>
      </c>
      <c r="B65" s="1574" t="s">
        <v>793</v>
      </c>
      <c r="C65" s="1594" t="s">
        <v>63</v>
      </c>
      <c r="D65" s="1622">
        <v>1.053</v>
      </c>
      <c r="E65" s="1624">
        <v>0.005</v>
      </c>
      <c r="F65" s="1624"/>
      <c r="G65" s="1625">
        <v>1.06</v>
      </c>
      <c r="H65" s="1578">
        <v>1.93</v>
      </c>
      <c r="I65" s="1604" t="s">
        <v>841</v>
      </c>
    </row>
    <row r="66" spans="1:9" s="1598" customFormat="1" ht="15" customHeight="1">
      <c r="A66" s="1566" t="s">
        <v>37</v>
      </c>
      <c r="B66" s="1574" t="s">
        <v>793</v>
      </c>
      <c r="C66" s="1594" t="s">
        <v>702</v>
      </c>
      <c r="D66" s="1685">
        <v>2</v>
      </c>
      <c r="E66" s="1687">
        <v>0.016</v>
      </c>
      <c r="F66" s="1687"/>
      <c r="G66" s="1578">
        <v>1.37</v>
      </c>
      <c r="H66" s="1698">
        <v>1.7</v>
      </c>
      <c r="I66" s="1604" t="s">
        <v>841</v>
      </c>
    </row>
    <row r="67" spans="1:9" s="1598" customFormat="1" ht="15" customHeight="1" thickBot="1">
      <c r="A67" s="1566" t="s">
        <v>38</v>
      </c>
      <c r="B67" s="1638" t="s">
        <v>793</v>
      </c>
      <c r="C67" s="1665" t="s">
        <v>842</v>
      </c>
      <c r="D67" s="1703">
        <v>4</v>
      </c>
      <c r="E67" s="1704">
        <v>0.025</v>
      </c>
      <c r="F67" s="1704"/>
      <c r="G67" s="1669">
        <v>3.44</v>
      </c>
      <c r="H67" s="1611">
        <v>0.71</v>
      </c>
      <c r="I67" s="1604" t="s">
        <v>841</v>
      </c>
    </row>
    <row r="68" spans="1:9" s="1598" customFormat="1" ht="15" customHeight="1">
      <c r="A68" s="1705">
        <v>7</v>
      </c>
      <c r="B68" s="1655" t="s">
        <v>790</v>
      </c>
      <c r="C68" s="1568" t="s">
        <v>64</v>
      </c>
      <c r="D68" s="1706"/>
      <c r="E68" s="1707"/>
      <c r="F68" s="1708">
        <v>3.37</v>
      </c>
      <c r="G68" s="1709"/>
      <c r="H68" s="1619">
        <v>3.86</v>
      </c>
      <c r="I68" s="1604"/>
    </row>
    <row r="69" spans="1:9" s="1598" customFormat="1" ht="15" customHeight="1">
      <c r="A69" s="1601">
        <v>7.1</v>
      </c>
      <c r="B69" s="1574" t="s">
        <v>790</v>
      </c>
      <c r="C69" s="1710" t="s">
        <v>843</v>
      </c>
      <c r="D69" s="1711"/>
      <c r="E69" s="1623"/>
      <c r="F69" s="1687"/>
      <c r="G69" s="1712"/>
      <c r="H69" s="1698">
        <v>2.5</v>
      </c>
      <c r="I69" s="1604" t="s">
        <v>844</v>
      </c>
    </row>
    <row r="70" spans="1:9" s="1598" customFormat="1" ht="15" customHeight="1">
      <c r="A70" s="1601">
        <v>7.2</v>
      </c>
      <c r="B70" s="1574" t="s">
        <v>790</v>
      </c>
      <c r="C70" s="1710" t="s">
        <v>845</v>
      </c>
      <c r="D70" s="1711"/>
      <c r="E70" s="1623"/>
      <c r="F70" s="1687"/>
      <c r="G70" s="1712"/>
      <c r="H70" s="1698">
        <v>2.7</v>
      </c>
      <c r="I70" s="1604" t="s">
        <v>844</v>
      </c>
    </row>
    <row r="71" spans="1:9" s="1598" customFormat="1" ht="15" customHeight="1">
      <c r="A71" s="1601">
        <v>7.3</v>
      </c>
      <c r="B71" s="1574" t="s">
        <v>790</v>
      </c>
      <c r="C71" s="1713" t="s">
        <v>846</v>
      </c>
      <c r="D71" s="1711"/>
      <c r="E71" s="1623"/>
      <c r="F71" s="1624"/>
      <c r="G71" s="1712"/>
      <c r="H71" s="1653">
        <v>4.9</v>
      </c>
      <c r="I71" s="1714"/>
    </row>
    <row r="72" spans="1:9" s="1598" customFormat="1" ht="15" customHeight="1">
      <c r="A72" s="1601" t="s">
        <v>39</v>
      </c>
      <c r="B72" s="1574" t="s">
        <v>790</v>
      </c>
      <c r="C72" s="1594" t="s">
        <v>847</v>
      </c>
      <c r="D72" s="1711"/>
      <c r="E72" s="1623"/>
      <c r="F72" s="1687"/>
      <c r="G72" s="1712"/>
      <c r="H72" s="1698">
        <v>4.63</v>
      </c>
      <c r="I72" s="1604" t="s">
        <v>844</v>
      </c>
    </row>
    <row r="73" spans="1:9" s="1598" customFormat="1" ht="15" customHeight="1">
      <c r="A73" s="1601" t="s">
        <v>40</v>
      </c>
      <c r="B73" s="1574" t="s">
        <v>790</v>
      </c>
      <c r="C73" s="1594" t="s">
        <v>848</v>
      </c>
      <c r="D73" s="1711"/>
      <c r="E73" s="1623"/>
      <c r="F73" s="1624"/>
      <c r="G73" s="1712"/>
      <c r="H73" s="1698">
        <v>4.5</v>
      </c>
      <c r="I73" s="1604" t="s">
        <v>844</v>
      </c>
    </row>
    <row r="74" spans="1:9" s="1598" customFormat="1" ht="15" customHeight="1">
      <c r="A74" s="1601" t="s">
        <v>41</v>
      </c>
      <c r="B74" s="1574" t="s">
        <v>790</v>
      </c>
      <c r="C74" s="1594" t="s">
        <v>849</v>
      </c>
      <c r="D74" s="1711"/>
      <c r="E74" s="1623"/>
      <c r="F74" s="1687"/>
      <c r="G74" s="1712"/>
      <c r="H74" s="1698">
        <v>4.64</v>
      </c>
      <c r="I74" s="1604" t="s">
        <v>844</v>
      </c>
    </row>
    <row r="75" spans="1:9" s="1598" customFormat="1" ht="15" customHeight="1">
      <c r="A75" s="1601" t="s">
        <v>42</v>
      </c>
      <c r="B75" s="1574" t="s">
        <v>790</v>
      </c>
      <c r="C75" s="1679" t="s">
        <v>850</v>
      </c>
      <c r="D75" s="1711"/>
      <c r="E75" s="1623"/>
      <c r="F75" s="1675"/>
      <c r="G75" s="1712"/>
      <c r="H75" s="1698">
        <v>5.01</v>
      </c>
      <c r="I75" s="1604" t="s">
        <v>844</v>
      </c>
    </row>
    <row r="76" spans="1:9" s="1598" customFormat="1" ht="15" customHeight="1">
      <c r="A76" s="1613">
        <v>7.4</v>
      </c>
      <c r="B76" s="1715" t="s">
        <v>790</v>
      </c>
      <c r="C76" s="1716" t="s">
        <v>65</v>
      </c>
      <c r="D76" s="1711"/>
      <c r="E76" s="1623"/>
      <c r="F76" s="1675"/>
      <c r="G76" s="1712"/>
      <c r="H76" s="1698">
        <v>5.65</v>
      </c>
      <c r="I76" s="1604" t="s">
        <v>844</v>
      </c>
    </row>
    <row r="77" spans="1:9" s="1598" customFormat="1" ht="15" customHeight="1">
      <c r="A77" s="1717">
        <v>8</v>
      </c>
      <c r="B77" s="1574" t="s">
        <v>790</v>
      </c>
      <c r="C77" s="1718" t="s">
        <v>72</v>
      </c>
      <c r="D77" s="1711"/>
      <c r="E77" s="1623"/>
      <c r="F77" s="1687"/>
      <c r="G77" s="1712"/>
      <c r="H77" s="1578"/>
      <c r="I77" s="1604"/>
    </row>
    <row r="78" spans="1:9" s="1598" customFormat="1" ht="15" customHeight="1">
      <c r="A78" s="1566">
        <v>8.1</v>
      </c>
      <c r="B78" s="1574" t="s">
        <v>790</v>
      </c>
      <c r="C78" s="1648" t="s">
        <v>90</v>
      </c>
      <c r="D78" s="1711"/>
      <c r="E78" s="1623"/>
      <c r="F78" s="1687"/>
      <c r="G78" s="1712"/>
      <c r="H78" s="1578"/>
      <c r="I78" s="1604"/>
    </row>
    <row r="79" spans="1:9" s="1598" customFormat="1" ht="15" customHeight="1">
      <c r="A79" s="1719">
        <v>8.2</v>
      </c>
      <c r="B79" s="1574" t="s">
        <v>790</v>
      </c>
      <c r="C79" s="1710" t="s">
        <v>74</v>
      </c>
      <c r="D79" s="1711"/>
      <c r="E79" s="1623"/>
      <c r="F79" s="1687"/>
      <c r="G79" s="1712"/>
      <c r="H79" s="1578"/>
      <c r="I79" s="1604"/>
    </row>
    <row r="80" spans="1:9" s="1598" customFormat="1" ht="17.25" thickBot="1">
      <c r="A80" s="1601">
        <v>9</v>
      </c>
      <c r="B80" s="1638" t="s">
        <v>790</v>
      </c>
      <c r="C80" s="1720" t="s">
        <v>66</v>
      </c>
      <c r="D80" s="1721"/>
      <c r="E80" s="1722"/>
      <c r="F80" s="1704"/>
      <c r="G80" s="1723"/>
      <c r="H80" s="1611" t="s">
        <v>851</v>
      </c>
      <c r="I80" s="1604"/>
    </row>
    <row r="81" spans="1:9" s="1598" customFormat="1" ht="15" customHeight="1">
      <c r="A81" s="1705">
        <v>10</v>
      </c>
      <c r="B81" s="1655" t="s">
        <v>790</v>
      </c>
      <c r="C81" s="1614" t="s">
        <v>67</v>
      </c>
      <c r="D81" s="1706"/>
      <c r="E81" s="1707"/>
      <c r="F81" s="1724">
        <v>3.37</v>
      </c>
      <c r="G81" s="1709"/>
      <c r="H81" s="1619">
        <v>3.6</v>
      </c>
      <c r="I81" s="1604"/>
    </row>
    <row r="82" spans="1:9" s="1598" customFormat="1" ht="15" customHeight="1">
      <c r="A82" s="1601">
        <v>10.1</v>
      </c>
      <c r="B82" s="1574" t="s">
        <v>790</v>
      </c>
      <c r="C82" s="1710" t="s">
        <v>76</v>
      </c>
      <c r="D82" s="1725"/>
      <c r="E82" s="1726"/>
      <c r="F82" s="1727"/>
      <c r="G82" s="1712"/>
      <c r="H82" s="1578"/>
      <c r="I82" s="1604"/>
    </row>
    <row r="83" spans="1:9" s="1598" customFormat="1" ht="15" customHeight="1">
      <c r="A83" s="1601" t="s">
        <v>77</v>
      </c>
      <c r="B83" s="1574" t="s">
        <v>790</v>
      </c>
      <c r="C83" s="1594" t="s">
        <v>68</v>
      </c>
      <c r="D83" s="1725"/>
      <c r="E83" s="1726"/>
      <c r="F83" s="1728"/>
      <c r="G83" s="1712"/>
      <c r="H83" s="1698">
        <v>2.8</v>
      </c>
      <c r="I83" s="1604" t="s">
        <v>844</v>
      </c>
    </row>
    <row r="84" spans="1:9" s="1598" customFormat="1" ht="15" customHeight="1">
      <c r="A84" s="1601" t="s">
        <v>78</v>
      </c>
      <c r="B84" s="1729" t="s">
        <v>790</v>
      </c>
      <c r="C84" s="1730" t="s">
        <v>79</v>
      </c>
      <c r="D84" s="1725"/>
      <c r="E84" s="1726"/>
      <c r="F84" s="1728"/>
      <c r="G84" s="1712"/>
      <c r="H84" s="1698">
        <v>3.5</v>
      </c>
      <c r="I84" s="1604" t="s">
        <v>844</v>
      </c>
    </row>
    <row r="85" spans="1:9" s="1598" customFormat="1" ht="15" customHeight="1">
      <c r="A85" s="1601" t="s">
        <v>80</v>
      </c>
      <c r="B85" s="1574" t="s">
        <v>790</v>
      </c>
      <c r="C85" s="1594" t="s">
        <v>81</v>
      </c>
      <c r="D85" s="1725"/>
      <c r="E85" s="1726"/>
      <c r="F85" s="1728"/>
      <c r="G85" s="1712"/>
      <c r="H85" s="1698"/>
      <c r="I85" s="1604"/>
    </row>
    <row r="86" spans="1:9" s="1598" customFormat="1" ht="15" customHeight="1">
      <c r="A86" s="1601" t="s">
        <v>82</v>
      </c>
      <c r="B86" s="1574" t="s">
        <v>790</v>
      </c>
      <c r="C86" s="1679" t="s">
        <v>83</v>
      </c>
      <c r="D86" s="1725"/>
      <c r="E86" s="1726"/>
      <c r="F86" s="1728"/>
      <c r="G86" s="1712"/>
      <c r="H86" s="1698">
        <v>3.95</v>
      </c>
      <c r="I86" s="1604" t="s">
        <v>844</v>
      </c>
    </row>
    <row r="87" spans="1:9" s="1598" customFormat="1" ht="15" customHeight="1">
      <c r="A87" s="1566">
        <v>10.2</v>
      </c>
      <c r="B87" s="1574" t="s">
        <v>790</v>
      </c>
      <c r="C87" s="1713" t="s">
        <v>84</v>
      </c>
      <c r="D87" s="1725"/>
      <c r="E87" s="1726"/>
      <c r="F87" s="1728"/>
      <c r="G87" s="1712"/>
      <c r="H87" s="1698">
        <v>4.9</v>
      </c>
      <c r="I87" s="1604" t="s">
        <v>844</v>
      </c>
    </row>
    <row r="88" spans="1:9" s="1598" customFormat="1" ht="15" customHeight="1">
      <c r="A88" s="1601">
        <v>10.3</v>
      </c>
      <c r="B88" s="1574" t="s">
        <v>790</v>
      </c>
      <c r="C88" s="1713" t="s">
        <v>85</v>
      </c>
      <c r="D88" s="1725"/>
      <c r="E88" s="1726"/>
      <c r="F88" s="1728"/>
      <c r="G88" s="1712"/>
      <c r="H88" s="1698">
        <v>3.25</v>
      </c>
      <c r="I88" s="1604" t="s">
        <v>844</v>
      </c>
    </row>
    <row r="89" spans="1:9" s="1598" customFormat="1" ht="15" customHeight="1">
      <c r="A89" s="1601" t="s">
        <v>43</v>
      </c>
      <c r="B89" s="1574" t="s">
        <v>790</v>
      </c>
      <c r="C89" s="1594" t="s">
        <v>86</v>
      </c>
      <c r="D89" s="1725"/>
      <c r="E89" s="1726"/>
      <c r="F89" s="1728"/>
      <c r="G89" s="1712"/>
      <c r="H89" s="1698">
        <v>4.2</v>
      </c>
      <c r="I89" s="1604" t="s">
        <v>844</v>
      </c>
    </row>
    <row r="90" spans="1:9" s="1598" customFormat="1" ht="15" customHeight="1">
      <c r="A90" s="1601" t="s">
        <v>44</v>
      </c>
      <c r="B90" s="1574" t="s">
        <v>790</v>
      </c>
      <c r="C90" s="1594" t="s">
        <v>226</v>
      </c>
      <c r="D90" s="1725"/>
      <c r="E90" s="1726"/>
      <c r="F90" s="1728"/>
      <c r="G90" s="1712"/>
      <c r="H90" s="1698">
        <v>4</v>
      </c>
      <c r="I90" s="1604" t="s">
        <v>844</v>
      </c>
    </row>
    <row r="91" spans="1:9" s="1598" customFormat="1" ht="15" customHeight="1">
      <c r="A91" s="1601" t="s">
        <v>45</v>
      </c>
      <c r="B91" s="1574" t="s">
        <v>790</v>
      </c>
      <c r="C91" s="1594" t="s">
        <v>87</v>
      </c>
      <c r="D91" s="1725"/>
      <c r="E91" s="1726"/>
      <c r="F91" s="1728"/>
      <c r="G91" s="1712"/>
      <c r="H91" s="1698">
        <v>4.1</v>
      </c>
      <c r="I91" s="1604" t="s">
        <v>844</v>
      </c>
    </row>
    <row r="92" spans="1:9" s="1598" customFormat="1" ht="15" customHeight="1">
      <c r="A92" s="1601" t="s">
        <v>88</v>
      </c>
      <c r="B92" s="1574" t="s">
        <v>790</v>
      </c>
      <c r="C92" s="1679" t="s">
        <v>89</v>
      </c>
      <c r="D92" s="1725"/>
      <c r="E92" s="1726"/>
      <c r="F92" s="1728"/>
      <c r="G92" s="1712"/>
      <c r="H92" s="1698">
        <v>4</v>
      </c>
      <c r="I92" s="1604" t="s">
        <v>844</v>
      </c>
    </row>
    <row r="93" spans="1:9" s="1598" customFormat="1" ht="15" customHeight="1" thickBot="1">
      <c r="A93" s="1605">
        <v>10.4</v>
      </c>
      <c r="B93" s="1731" t="s">
        <v>790</v>
      </c>
      <c r="C93" s="1650" t="s">
        <v>852</v>
      </c>
      <c r="D93" s="1732"/>
      <c r="E93" s="1667"/>
      <c r="F93" s="1733"/>
      <c r="G93" s="1734"/>
      <c r="H93" s="1698">
        <v>3.48</v>
      </c>
      <c r="I93" s="1604" t="s">
        <v>844</v>
      </c>
    </row>
    <row r="94" spans="1:11" ht="15" customHeight="1">
      <c r="A94" s="1735" t="s">
        <v>853</v>
      </c>
      <c r="B94" s="1736"/>
      <c r="C94" s="1736"/>
      <c r="D94" s="1735"/>
      <c r="E94" s="1735"/>
      <c r="F94" s="1735"/>
      <c r="G94" s="1737"/>
      <c r="I94" s="1738"/>
      <c r="J94" s="1738"/>
      <c r="K94" s="1738"/>
    </row>
    <row r="95" spans="1:11" ht="15" customHeight="1">
      <c r="A95" s="1739" t="s">
        <v>51</v>
      </c>
      <c r="B95" s="1740"/>
      <c r="E95" s="1741" t="s">
        <v>854</v>
      </c>
      <c r="F95" s="1741"/>
      <c r="G95" s="1737"/>
      <c r="I95" s="1738"/>
      <c r="J95" s="1738"/>
      <c r="K95" s="1738"/>
    </row>
    <row r="96" spans="1:11" ht="15.75">
      <c r="A96" s="1742" t="s">
        <v>855</v>
      </c>
      <c r="B96" s="1742"/>
      <c r="E96" s="1743" t="s">
        <v>14</v>
      </c>
      <c r="F96" s="1744" t="s">
        <v>856</v>
      </c>
      <c r="G96" s="1743" t="s">
        <v>856</v>
      </c>
      <c r="H96" s="1745"/>
      <c r="I96" s="1738"/>
      <c r="J96" s="1738"/>
      <c r="K96" s="1738"/>
    </row>
    <row r="97" spans="1:11" ht="18.75">
      <c r="A97" s="1742" t="s">
        <v>857</v>
      </c>
      <c r="B97" s="1598"/>
      <c r="E97" s="1746" t="s">
        <v>858</v>
      </c>
      <c r="F97" s="1747" t="s">
        <v>859</v>
      </c>
      <c r="G97" s="1748"/>
      <c r="H97" s="1749"/>
      <c r="I97" s="1750"/>
      <c r="J97" s="1750"/>
      <c r="K97" s="1751"/>
    </row>
    <row r="98" spans="1:11" s="1752" customFormat="1" ht="18.75">
      <c r="A98" s="1598" t="s">
        <v>860</v>
      </c>
      <c r="B98" s="1598"/>
      <c r="E98" s="1746" t="s">
        <v>861</v>
      </c>
      <c r="F98" s="1753">
        <v>2.36</v>
      </c>
      <c r="G98" s="1754"/>
      <c r="H98" s="1539"/>
      <c r="I98" s="1755"/>
      <c r="J98" s="1755"/>
      <c r="K98" s="1755"/>
    </row>
    <row r="99" spans="1:11" ht="15.75">
      <c r="A99" s="1598" t="s">
        <v>862</v>
      </c>
      <c r="B99" s="1598"/>
      <c r="E99" s="1746" t="s">
        <v>863</v>
      </c>
      <c r="F99" s="1756">
        <v>0.295</v>
      </c>
      <c r="G99" s="1757"/>
      <c r="H99" s="1758"/>
      <c r="I99" s="1759"/>
      <c r="J99" s="1598"/>
      <c r="K99" s="1759"/>
    </row>
    <row r="100" spans="2:9" ht="15" customHeight="1">
      <c r="B100" s="1760"/>
      <c r="E100" s="1761" t="s">
        <v>864</v>
      </c>
      <c r="F100" s="1762">
        <v>3.625</v>
      </c>
      <c r="G100" s="1763">
        <v>2.43</v>
      </c>
      <c r="I100" s="1738"/>
    </row>
    <row r="101" spans="1:7" ht="15" customHeight="1">
      <c r="A101" s="1764" t="s">
        <v>865</v>
      </c>
      <c r="B101" s="1760"/>
      <c r="E101" s="1746" t="s">
        <v>866</v>
      </c>
      <c r="F101" s="1765">
        <v>2.55</v>
      </c>
      <c r="G101" s="1766">
        <v>2.43</v>
      </c>
    </row>
    <row r="102" spans="1:7" ht="15" customHeight="1">
      <c r="A102" s="1518" t="s">
        <v>867</v>
      </c>
      <c r="B102" s="1760"/>
      <c r="E102" s="1746" t="s">
        <v>868</v>
      </c>
      <c r="F102" s="1765">
        <v>2.12</v>
      </c>
      <c r="G102" s="1766">
        <v>2.43</v>
      </c>
    </row>
    <row r="103" spans="1:7" ht="15" customHeight="1">
      <c r="A103" s="1518" t="s">
        <v>869</v>
      </c>
      <c r="B103" s="1760"/>
      <c r="E103" s="1746" t="s">
        <v>870</v>
      </c>
      <c r="F103" s="1767">
        <v>0.02832</v>
      </c>
      <c r="G103" s="1768"/>
    </row>
    <row r="104" spans="1:7" ht="15" customHeight="1">
      <c r="A104" s="1518" t="s">
        <v>871</v>
      </c>
      <c r="B104" s="1760"/>
      <c r="E104" s="1761" t="s">
        <v>872</v>
      </c>
      <c r="F104" s="1762">
        <v>0.01841</v>
      </c>
      <c r="G104" s="1763"/>
    </row>
    <row r="105" spans="1:7" ht="15" customHeight="1">
      <c r="A105" s="1518" t="s">
        <v>873</v>
      </c>
      <c r="E105" s="1761" t="s">
        <v>874</v>
      </c>
      <c r="F105" s="1762">
        <v>2.83</v>
      </c>
      <c r="G105" s="1763"/>
    </row>
    <row r="106" spans="1:7" ht="15" customHeight="1">
      <c r="A106" s="1518" t="s">
        <v>875</v>
      </c>
      <c r="E106" s="1746" t="s">
        <v>876</v>
      </c>
      <c r="F106" s="1767">
        <v>6.1164</v>
      </c>
      <c r="G106" s="1768"/>
    </row>
    <row r="107" spans="1:7" ht="15" customHeight="1">
      <c r="A107" s="1769" t="s">
        <v>877</v>
      </c>
      <c r="E107" s="1761" t="s">
        <v>878</v>
      </c>
      <c r="F107" s="1762">
        <v>0.0222</v>
      </c>
      <c r="G107" s="1763"/>
    </row>
    <row r="108" spans="5:7" ht="15" customHeight="1">
      <c r="E108" s="1746" t="s">
        <v>879</v>
      </c>
      <c r="F108" s="1765">
        <v>0.00185</v>
      </c>
      <c r="G108" s="1766"/>
    </row>
    <row r="109" spans="1:7" ht="15" customHeight="1">
      <c r="A109" s="1518" t="s">
        <v>880</v>
      </c>
      <c r="E109" s="1761" t="s">
        <v>881</v>
      </c>
      <c r="F109" s="1762">
        <f>50*F107</f>
        <v>1.11</v>
      </c>
      <c r="G109" s="1763"/>
    </row>
    <row r="110" spans="1:7" ht="15.75">
      <c r="A110" s="1518" t="s">
        <v>882</v>
      </c>
      <c r="E110" s="1746" t="s">
        <v>883</v>
      </c>
      <c r="F110" s="1767">
        <v>4.672</v>
      </c>
      <c r="G110" s="1768"/>
    </row>
    <row r="111" spans="1:7" ht="15.75">
      <c r="A111" s="1770" t="s">
        <v>884</v>
      </c>
      <c r="E111" s="1746" t="s">
        <v>885</v>
      </c>
      <c r="F111" s="1767">
        <v>1</v>
      </c>
      <c r="G111" s="1768">
        <v>0.67</v>
      </c>
    </row>
    <row r="112" spans="1:7" ht="15.75">
      <c r="A112" s="1770" t="s">
        <v>886</v>
      </c>
      <c r="E112" s="1746" t="s">
        <v>887</v>
      </c>
      <c r="F112" s="1765">
        <v>0.72</v>
      </c>
      <c r="G112" s="1766">
        <v>0.67</v>
      </c>
    </row>
    <row r="113" spans="1:7" ht="15.75">
      <c r="A113" s="1770" t="s">
        <v>888</v>
      </c>
      <c r="E113" s="1746" t="s">
        <v>889</v>
      </c>
      <c r="F113" s="1765">
        <v>0.65</v>
      </c>
      <c r="G113" s="1766">
        <v>0.67</v>
      </c>
    </row>
    <row r="114" spans="1:7" ht="15.75">
      <c r="A114" s="1771" t="s">
        <v>890</v>
      </c>
      <c r="E114" s="1772"/>
      <c r="F114" s="1773"/>
      <c r="G114" s="1738"/>
    </row>
    <row r="115" ht="15.75">
      <c r="A115" s="1518" t="s">
        <v>891</v>
      </c>
    </row>
    <row r="116" ht="15.75">
      <c r="A116" s="1774" t="s">
        <v>892</v>
      </c>
    </row>
    <row r="117" ht="15.75">
      <c r="A117" s="1775" t="s">
        <v>893</v>
      </c>
    </row>
    <row r="118" ht="15.75">
      <c r="A118" s="1775" t="s">
        <v>894</v>
      </c>
    </row>
    <row r="119" ht="15.75">
      <c r="A119" s="1775" t="s">
        <v>895</v>
      </c>
    </row>
  </sheetData>
  <sheetProtection/>
  <mergeCells count="12">
    <mergeCell ref="D11:D12"/>
    <mergeCell ref="E11:E12"/>
    <mergeCell ref="G11:G12"/>
    <mergeCell ref="J18:M18"/>
    <mergeCell ref="J50:J51"/>
    <mergeCell ref="E95:F95"/>
    <mergeCell ref="D2:G3"/>
    <mergeCell ref="D4:G4"/>
    <mergeCell ref="D5:G5"/>
    <mergeCell ref="D7:G8"/>
    <mergeCell ref="D9:F9"/>
    <mergeCell ref="G9:H9"/>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E220"/>
  <sheetViews>
    <sheetView showGridLines="0" zoomScale="90" zoomScaleNormal="90" zoomScaleSheetLayoutView="100" zoomScalePageLayoutView="0" workbookViewId="0" topLeftCell="A1">
      <selection activeCell="D13" sqref="D13"/>
    </sheetView>
  </sheetViews>
  <sheetFormatPr defaultColWidth="9.625" defaultRowHeight="12.75" customHeight="1"/>
  <cols>
    <col min="1" max="1" width="8.375" style="23" customWidth="1"/>
    <col min="2" max="2" width="64.00390625" style="24" customWidth="1"/>
    <col min="3" max="3" width="9.50390625" style="24" customWidth="1"/>
    <col min="4" max="5" width="23.125" style="24" customWidth="1"/>
    <col min="6" max="6" width="9.75390625" style="24" customWidth="1"/>
    <col min="7" max="18" width="9.625" style="24" hidden="1" customWidth="1"/>
    <col min="19" max="19" width="1.625" style="24" hidden="1" customWidth="1"/>
    <col min="20" max="20" width="20.625" style="24" hidden="1" customWidth="1"/>
    <col min="21" max="21" width="1.625" style="24" hidden="1" customWidth="1"/>
    <col min="22" max="22" width="12.625" style="24" hidden="1" customWidth="1"/>
    <col min="23" max="23" width="1.625" style="24" hidden="1" customWidth="1"/>
    <col min="24" max="24" width="7.75390625" style="24" hidden="1" customWidth="1"/>
    <col min="25" max="25" width="6.375" style="24" customWidth="1"/>
    <col min="26" max="26" width="12.625" style="24" hidden="1" customWidth="1"/>
    <col min="27" max="27" width="8.875" style="24" customWidth="1"/>
    <col min="28" max="28" width="69.00390625" style="24" customWidth="1"/>
    <col min="29" max="29" width="9.375" style="24" customWidth="1"/>
    <col min="30" max="31" width="10.375" style="24" customWidth="1"/>
    <col min="32" max="32" width="12.625" style="24" customWidth="1"/>
    <col min="33" max="33" width="1.625" style="24" customWidth="1"/>
    <col min="34" max="34" width="12.625" style="24" customWidth="1"/>
    <col min="35" max="35" width="1.625" style="24" customWidth="1"/>
    <col min="36" max="36" width="20.625" style="24" customWidth="1"/>
    <col min="37" max="37" width="1.625" style="24" customWidth="1"/>
    <col min="38" max="38" width="12.625" style="24" customWidth="1"/>
    <col min="39" max="39" width="1.625" style="24" customWidth="1"/>
    <col min="40" max="40" width="12.625" style="24" customWidth="1"/>
    <col min="41" max="41" width="1.625" style="24" customWidth="1"/>
    <col min="42" max="42" width="12.625" style="24" customWidth="1"/>
    <col min="43" max="43" width="1.625" style="24" customWidth="1"/>
    <col min="44" max="44" width="12.625" style="24" customWidth="1"/>
    <col min="45" max="45" width="1.625" style="24" customWidth="1"/>
    <col min="46" max="46" width="12.625" style="24" customWidth="1"/>
    <col min="47" max="47" width="1.625" style="24" customWidth="1"/>
    <col min="48" max="48" width="12.625" style="24" customWidth="1"/>
    <col min="49" max="49" width="1.625" style="24" customWidth="1"/>
    <col min="50" max="50" width="12.625" style="24" customWidth="1"/>
    <col min="51" max="51" width="1.625" style="24" customWidth="1"/>
    <col min="52" max="52" width="12.625" style="24" customWidth="1"/>
    <col min="53" max="53" width="1.625" style="24" customWidth="1"/>
    <col min="54" max="16384" width="9.625" style="24" customWidth="1"/>
  </cols>
  <sheetData>
    <row r="1" spans="1:31" ht="16.5" customHeight="1">
      <c r="A1" s="27"/>
      <c r="B1" s="101" t="s">
        <v>0</v>
      </c>
      <c r="C1" s="593" t="s">
        <v>60</v>
      </c>
      <c r="D1" s="594" t="s">
        <v>0</v>
      </c>
      <c r="E1" s="595" t="s">
        <v>15</v>
      </c>
      <c r="Z1" s="336"/>
      <c r="AA1" s="336"/>
      <c r="AB1" s="336"/>
      <c r="AC1" s="337" t="str">
        <f>C1</f>
        <v>Country: </v>
      </c>
      <c r="AD1" s="337" t="str">
        <f>D1</f>
        <v> </v>
      </c>
      <c r="AE1" s="336"/>
    </row>
    <row r="2" spans="1:31" ht="16.5" customHeight="1">
      <c r="A2" s="28"/>
      <c r="B2" s="100" t="s">
        <v>0</v>
      </c>
      <c r="C2" s="1243" t="s">
        <v>20</v>
      </c>
      <c r="D2" s="1244"/>
      <c r="E2" s="597"/>
      <c r="Z2" s="336"/>
      <c r="AA2" s="336"/>
      <c r="AB2" s="336"/>
      <c r="AC2" s="336"/>
      <c r="AD2" s="336"/>
      <c r="AE2" s="336"/>
    </row>
    <row r="3" spans="1:31" ht="16.5" customHeight="1">
      <c r="A3" s="28"/>
      <c r="B3" s="100" t="s">
        <v>0</v>
      </c>
      <c r="C3" s="1237" t="s">
        <v>0</v>
      </c>
      <c r="D3" s="1238"/>
      <c r="E3" s="1239"/>
      <c r="Z3" s="336"/>
      <c r="AA3" s="336"/>
      <c r="AB3" s="336"/>
      <c r="AC3" s="336"/>
      <c r="AD3" s="336"/>
      <c r="AE3" s="336"/>
    </row>
    <row r="4" spans="1:31" ht="16.5" customHeight="1">
      <c r="A4" s="28"/>
      <c r="B4" s="100"/>
      <c r="C4" s="599" t="s">
        <v>16</v>
      </c>
      <c r="D4" s="596"/>
      <c r="E4" s="597"/>
      <c r="Z4" s="336"/>
      <c r="AA4" s="336"/>
      <c r="AB4" s="336"/>
      <c r="AC4" s="336"/>
      <c r="AD4" s="336"/>
      <c r="AE4" s="336"/>
    </row>
    <row r="5" spans="1:31" ht="16.5" customHeight="1">
      <c r="A5" s="1250" t="s">
        <v>53</v>
      </c>
      <c r="B5" s="1251"/>
      <c r="C5" s="1240" t="s">
        <v>0</v>
      </c>
      <c r="D5" s="1241"/>
      <c r="E5" s="1242"/>
      <c r="Z5" s="336"/>
      <c r="AA5" s="336"/>
      <c r="AB5" s="336"/>
      <c r="AC5" s="336"/>
      <c r="AD5" s="336"/>
      <c r="AE5" s="336"/>
    </row>
    <row r="6" spans="1:31" ht="16.5" customHeight="1">
      <c r="A6" s="1250"/>
      <c r="B6" s="1251"/>
      <c r="C6" s="600"/>
      <c r="D6" s="601"/>
      <c r="E6" s="602"/>
      <c r="Z6" s="336"/>
      <c r="AA6" s="336"/>
      <c r="AB6" s="336"/>
      <c r="AC6" s="336"/>
      <c r="AD6" s="336"/>
      <c r="AE6" s="336"/>
    </row>
    <row r="7" spans="1:31" ht="16.5" customHeight="1">
      <c r="A7" s="1252" t="s">
        <v>10</v>
      </c>
      <c r="B7" s="1253"/>
      <c r="C7" s="599" t="s">
        <v>17</v>
      </c>
      <c r="D7" s="603"/>
      <c r="E7" s="604" t="s">
        <v>18</v>
      </c>
      <c r="Z7" s="336"/>
      <c r="AA7" s="336"/>
      <c r="AB7" s="338" t="s">
        <v>0</v>
      </c>
      <c r="AC7" s="336"/>
      <c r="AD7" s="1236" t="s">
        <v>154</v>
      </c>
      <c r="AE7" s="1236"/>
    </row>
    <row r="8" spans="1:31" ht="19.5" customHeight="1">
      <c r="A8" s="1252" t="s">
        <v>52</v>
      </c>
      <c r="B8" s="1253"/>
      <c r="C8" s="599" t="s">
        <v>19</v>
      </c>
      <c r="D8" s="598" t="s">
        <v>0</v>
      </c>
      <c r="E8" s="597"/>
      <c r="Z8" s="336"/>
      <c r="AA8" s="336"/>
      <c r="AB8" s="339" t="s">
        <v>160</v>
      </c>
      <c r="AC8" s="336"/>
      <c r="AD8" s="1236"/>
      <c r="AE8" s="1236"/>
    </row>
    <row r="9" spans="1:31" ht="15.75" customHeight="1">
      <c r="A9" s="98"/>
      <c r="B9" s="68"/>
      <c r="C9" s="38"/>
      <c r="D9" s="73">
        <v>51</v>
      </c>
      <c r="E9" s="74">
        <v>51</v>
      </c>
      <c r="Z9" s="340"/>
      <c r="AA9" s="341" t="s">
        <v>0</v>
      </c>
      <c r="AB9" s="342"/>
      <c r="AC9" s="340" t="s">
        <v>0</v>
      </c>
      <c r="AD9" s="340"/>
      <c r="AE9" s="340"/>
    </row>
    <row r="10" spans="1:31" ht="12.75" customHeight="1">
      <c r="A10" s="30" t="s">
        <v>21</v>
      </c>
      <c r="B10" s="99" t="s">
        <v>21</v>
      </c>
      <c r="C10" s="1248" t="s">
        <v>14</v>
      </c>
      <c r="D10" s="41">
        <v>2014</v>
      </c>
      <c r="E10" s="42">
        <v>2015</v>
      </c>
      <c r="F10" s="332"/>
      <c r="G10" s="332"/>
      <c r="H10" s="332"/>
      <c r="I10" s="332"/>
      <c r="J10" s="332"/>
      <c r="K10" s="332"/>
      <c r="L10" s="332"/>
      <c r="M10" s="332"/>
      <c r="N10" s="332"/>
      <c r="O10" s="332"/>
      <c r="P10" s="332"/>
      <c r="Q10" s="332"/>
      <c r="R10" s="332"/>
      <c r="S10" s="332"/>
      <c r="T10" s="332"/>
      <c r="U10" s="332"/>
      <c r="V10" s="332"/>
      <c r="W10" s="332"/>
      <c r="X10" s="332"/>
      <c r="Y10" s="332"/>
      <c r="Z10" s="927" t="s">
        <v>101</v>
      </c>
      <c r="AA10" s="289" t="s">
        <v>21</v>
      </c>
      <c r="AB10" s="344" t="str">
        <f>B10</f>
        <v>Product</v>
      </c>
      <c r="AC10" s="289" t="str">
        <f>C10</f>
        <v>Unit</v>
      </c>
      <c r="AD10" s="345">
        <f>D10</f>
        <v>2014</v>
      </c>
      <c r="AE10" s="346">
        <f>E10</f>
        <v>2015</v>
      </c>
    </row>
    <row r="11" spans="1:31" ht="12.75" customHeight="1">
      <c r="A11" s="7" t="s">
        <v>11</v>
      </c>
      <c r="B11" s="1"/>
      <c r="C11" s="1249"/>
      <c r="D11" s="2" t="s">
        <v>12</v>
      </c>
      <c r="E11" s="8" t="s">
        <v>12</v>
      </c>
      <c r="Z11" s="347" t="s">
        <v>11</v>
      </c>
      <c r="AA11" s="290" t="s">
        <v>11</v>
      </c>
      <c r="AB11" s="348"/>
      <c r="AC11" s="349"/>
      <c r="AD11" s="350" t="str">
        <f>D11</f>
        <v>Quantity</v>
      </c>
      <c r="AE11" s="351" t="str">
        <f>E11</f>
        <v>Quantity</v>
      </c>
    </row>
    <row r="12" spans="1:31" s="31" customFormat="1" ht="12.75" customHeight="1">
      <c r="A12" s="1245" t="s">
        <v>749</v>
      </c>
      <c r="B12" s="1246"/>
      <c r="C12" s="1246"/>
      <c r="D12" s="1246"/>
      <c r="E12" s="1247"/>
      <c r="Z12" s="325"/>
      <c r="AA12" s="370"/>
      <c r="AB12" s="352" t="str">
        <f>A12</f>
        <v>REMOVALS OF ROUNDWOOD (WOOD IN THE ROUGH)</v>
      </c>
      <c r="AC12" s="945"/>
      <c r="AD12" s="945"/>
      <c r="AE12" s="946"/>
    </row>
    <row r="13" spans="1:31" s="31" customFormat="1" ht="14.25">
      <c r="A13" s="334">
        <v>1</v>
      </c>
      <c r="B13" s="78" t="s">
        <v>701</v>
      </c>
      <c r="C13" s="241" t="s">
        <v>252</v>
      </c>
      <c r="D13" s="467"/>
      <c r="E13" s="466"/>
      <c r="Z13" s="71">
        <v>1861</v>
      </c>
      <c r="AA13" s="86">
        <f>A13</f>
        <v>1</v>
      </c>
      <c r="AB13" s="930" t="str">
        <f>B13</f>
        <v>ROUNDWOOD (WOOD IN THE ROUGH)</v>
      </c>
      <c r="AC13" s="241" t="s">
        <v>252</v>
      </c>
      <c r="AD13" s="353">
        <f>D13-(D14+D15)</f>
        <v>0</v>
      </c>
      <c r="AE13" s="354">
        <f>E13-(E14+E15)</f>
        <v>0</v>
      </c>
    </row>
    <row r="14" spans="1:31" s="31" customFormat="1" ht="14.25">
      <c r="A14" s="335" t="s">
        <v>26</v>
      </c>
      <c r="B14" s="79" t="s">
        <v>7</v>
      </c>
      <c r="C14" s="241" t="s">
        <v>252</v>
      </c>
      <c r="D14" s="467"/>
      <c r="E14" s="468"/>
      <c r="Z14" s="71">
        <v>1862</v>
      </c>
      <c r="AA14" s="78" t="str">
        <f aca="true" t="shared" si="0" ref="AA14:AA80">A14</f>
        <v>1.C</v>
      </c>
      <c r="AB14" s="929" t="str">
        <f aca="true" t="shared" si="1" ref="AB14:AB79">B14</f>
        <v>Coniferous</v>
      </c>
      <c r="AC14" s="241" t="s">
        <v>252</v>
      </c>
      <c r="AD14" s="355">
        <f>D14-(D17+D20)</f>
        <v>0</v>
      </c>
      <c r="AE14" s="356">
        <f>E14-(E17+E20)</f>
        <v>0</v>
      </c>
    </row>
    <row r="15" spans="1:31" s="31" customFormat="1" ht="14.25">
      <c r="A15" s="335" t="s">
        <v>91</v>
      </c>
      <c r="B15" s="91" t="s">
        <v>8</v>
      </c>
      <c r="C15" s="241" t="s">
        <v>252</v>
      </c>
      <c r="D15" s="467"/>
      <c r="E15" s="468"/>
      <c r="Z15" s="71">
        <v>1863</v>
      </c>
      <c r="AA15" s="78" t="str">
        <f t="shared" si="0"/>
        <v>1.NC</v>
      </c>
      <c r="AB15" s="929" t="str">
        <f t="shared" si="1"/>
        <v>Non-Coniferous</v>
      </c>
      <c r="AC15" s="241" t="s">
        <v>252</v>
      </c>
      <c r="AD15" s="357">
        <f>D15-(D18+D21)</f>
        <v>0</v>
      </c>
      <c r="AE15" s="358">
        <f>E15-(E18+E21)</f>
        <v>0</v>
      </c>
    </row>
    <row r="16" spans="1:31" s="33" customFormat="1" ht="14.25">
      <c r="A16" s="335">
        <v>1.1</v>
      </c>
      <c r="B16" s="278" t="s">
        <v>273</v>
      </c>
      <c r="C16" s="241" t="s">
        <v>252</v>
      </c>
      <c r="D16" s="467"/>
      <c r="E16" s="468"/>
      <c r="Z16" s="71">
        <v>1864</v>
      </c>
      <c r="AA16" s="78">
        <f t="shared" si="0"/>
        <v>1.1</v>
      </c>
      <c r="AB16" s="931" t="str">
        <f t="shared" si="1"/>
        <v>WOOD FUEL (INCLUDING WOOD FOR CHARCOAL)</v>
      </c>
      <c r="AC16" s="241" t="s">
        <v>252</v>
      </c>
      <c r="AD16" s="359">
        <f>D16-(D17+D18)</f>
        <v>0</v>
      </c>
      <c r="AE16" s="360">
        <f>E16-(E17+E18)</f>
        <v>0</v>
      </c>
    </row>
    <row r="17" spans="1:31" s="33" customFormat="1" ht="14.25">
      <c r="A17" s="335" t="s">
        <v>27</v>
      </c>
      <c r="B17" s="88" t="s">
        <v>7</v>
      </c>
      <c r="C17" s="241" t="s">
        <v>252</v>
      </c>
      <c r="D17" s="467"/>
      <c r="E17" s="468"/>
      <c r="Z17" s="29">
        <v>1627</v>
      </c>
      <c r="AA17" s="78" t="str">
        <f t="shared" si="0"/>
        <v>1.1.C</v>
      </c>
      <c r="AB17" s="932" t="str">
        <f t="shared" si="1"/>
        <v>Coniferous</v>
      </c>
      <c r="AC17" s="241" t="s">
        <v>252</v>
      </c>
      <c r="AD17" s="361"/>
      <c r="AE17" s="362"/>
    </row>
    <row r="18" spans="1:31" s="33" customFormat="1" ht="14.25">
      <c r="A18" s="335" t="s">
        <v>92</v>
      </c>
      <c r="B18" s="88" t="s">
        <v>8</v>
      </c>
      <c r="C18" s="241" t="s">
        <v>252</v>
      </c>
      <c r="D18" s="467"/>
      <c r="E18" s="468"/>
      <c r="Z18" s="29">
        <v>1628</v>
      </c>
      <c r="AA18" s="78" t="str">
        <f t="shared" si="0"/>
        <v>1.1.NC</v>
      </c>
      <c r="AB18" s="932" t="str">
        <f t="shared" si="1"/>
        <v>Non-Coniferous</v>
      </c>
      <c r="AC18" s="241" t="s">
        <v>252</v>
      </c>
      <c r="AD18" s="363"/>
      <c r="AE18" s="364"/>
    </row>
    <row r="19" spans="1:31" s="33" customFormat="1" ht="14.25">
      <c r="A19" s="335">
        <v>1.2</v>
      </c>
      <c r="B19" s="80" t="s">
        <v>700</v>
      </c>
      <c r="C19" s="241" t="s">
        <v>252</v>
      </c>
      <c r="D19" s="467"/>
      <c r="E19" s="468"/>
      <c r="Z19" s="71">
        <v>1865</v>
      </c>
      <c r="AA19" s="78">
        <f t="shared" si="0"/>
        <v>1.2</v>
      </c>
      <c r="AB19" s="931" t="str">
        <f t="shared" si="1"/>
        <v>INDUSTRIAL ROUNDWOOD</v>
      </c>
      <c r="AC19" s="241" t="s">
        <v>252</v>
      </c>
      <c r="AD19" s="359">
        <f>D19-(D20+D21)</f>
        <v>0</v>
      </c>
      <c r="AE19" s="360">
        <f>E19-(E20+E21)</f>
        <v>0</v>
      </c>
    </row>
    <row r="20" spans="1:31" s="33" customFormat="1" ht="14.25">
      <c r="A20" s="335" t="s">
        <v>28</v>
      </c>
      <c r="B20" s="81" t="s">
        <v>7</v>
      </c>
      <c r="C20" s="241" t="s">
        <v>252</v>
      </c>
      <c r="D20" s="467"/>
      <c r="E20" s="468"/>
      <c r="Z20" s="71">
        <v>1866</v>
      </c>
      <c r="AA20" s="78" t="str">
        <f t="shared" si="0"/>
        <v>1.2.C</v>
      </c>
      <c r="AB20" s="932" t="str">
        <f t="shared" si="1"/>
        <v>Coniferous</v>
      </c>
      <c r="AC20" s="241" t="s">
        <v>252</v>
      </c>
      <c r="AD20" s="365">
        <f>D20-(D23+D26+D29)</f>
        <v>0</v>
      </c>
      <c r="AE20" s="366">
        <f>E20-(E23+E26+E29)</f>
        <v>0</v>
      </c>
    </row>
    <row r="21" spans="1:31" s="33" customFormat="1" ht="14.25">
      <c r="A21" s="335" t="s">
        <v>93</v>
      </c>
      <c r="B21" s="82" t="s">
        <v>8</v>
      </c>
      <c r="C21" s="241" t="s">
        <v>252</v>
      </c>
      <c r="D21" s="467"/>
      <c r="E21" s="468"/>
      <c r="Z21" s="71">
        <v>1867</v>
      </c>
      <c r="AA21" s="78" t="str">
        <f t="shared" si="0"/>
        <v>1.2.NC</v>
      </c>
      <c r="AB21" s="932" t="str">
        <f t="shared" si="1"/>
        <v>Non-Coniferous</v>
      </c>
      <c r="AC21" s="241" t="s">
        <v>252</v>
      </c>
      <c r="AD21" s="365">
        <f>D21-(D24+D27+D30)</f>
        <v>0</v>
      </c>
      <c r="AE21" s="366">
        <f>E21-(E24+E27+E30)</f>
        <v>0</v>
      </c>
    </row>
    <row r="22" spans="1:31" s="33" customFormat="1" ht="14.25">
      <c r="A22" s="335" t="s">
        <v>24</v>
      </c>
      <c r="B22" s="81" t="s">
        <v>69</v>
      </c>
      <c r="C22" s="241" t="s">
        <v>252</v>
      </c>
      <c r="D22" s="467"/>
      <c r="E22" s="468"/>
      <c r="Z22" s="71">
        <v>1868</v>
      </c>
      <c r="AA22" s="78" t="str">
        <f t="shared" si="0"/>
        <v>1.2.1</v>
      </c>
      <c r="AB22" s="932" t="str">
        <f t="shared" si="1"/>
        <v>SAWLOGS AND VENEER LOGS</v>
      </c>
      <c r="AC22" s="241" t="s">
        <v>252</v>
      </c>
      <c r="AD22" s="367">
        <f>D22-(D23+D24)</f>
        <v>0</v>
      </c>
      <c r="AE22" s="368">
        <f>E22-(E23+E24)</f>
        <v>0</v>
      </c>
    </row>
    <row r="23" spans="1:31" s="33" customFormat="1" ht="14.25">
      <c r="A23" s="335" t="s">
        <v>25</v>
      </c>
      <c r="B23" s="83" t="s">
        <v>7</v>
      </c>
      <c r="C23" s="241" t="s">
        <v>252</v>
      </c>
      <c r="D23" s="467"/>
      <c r="E23" s="468"/>
      <c r="Z23" s="29">
        <v>1601</v>
      </c>
      <c r="AA23" s="78" t="str">
        <f t="shared" si="0"/>
        <v>1.2.1.C</v>
      </c>
      <c r="AB23" s="933" t="str">
        <f t="shared" si="1"/>
        <v>Coniferous</v>
      </c>
      <c r="AC23" s="241" t="s">
        <v>252</v>
      </c>
      <c r="AD23" s="361"/>
      <c r="AE23" s="362"/>
    </row>
    <row r="24" spans="1:31" s="33" customFormat="1" ht="14.25">
      <c r="A24" s="335" t="s">
        <v>94</v>
      </c>
      <c r="B24" s="84" t="s">
        <v>8</v>
      </c>
      <c r="C24" s="241" t="s">
        <v>252</v>
      </c>
      <c r="D24" s="467"/>
      <c r="E24" s="468"/>
      <c r="Z24" s="29">
        <v>1604</v>
      </c>
      <c r="AA24" s="78" t="str">
        <f t="shared" si="0"/>
        <v>1.2.1.NC</v>
      </c>
      <c r="AB24" s="933" t="str">
        <f t="shared" si="1"/>
        <v>Non-Coniferous</v>
      </c>
      <c r="AC24" s="241" t="s">
        <v>252</v>
      </c>
      <c r="AD24" s="361"/>
      <c r="AE24" s="362"/>
    </row>
    <row r="25" spans="1:31" s="33" customFormat="1" ht="14.25">
      <c r="A25" s="335" t="s">
        <v>29</v>
      </c>
      <c r="B25" s="81" t="s">
        <v>274</v>
      </c>
      <c r="C25" s="241" t="s">
        <v>252</v>
      </c>
      <c r="D25" s="467"/>
      <c r="E25" s="468"/>
      <c r="Z25" s="71">
        <v>2038</v>
      </c>
      <c r="AA25" s="78" t="str">
        <f t="shared" si="0"/>
        <v>1.2.2</v>
      </c>
      <c r="AB25" s="932" t="str">
        <f t="shared" si="1"/>
        <v>PULPWOOD, ROUND AND SPLIT</v>
      </c>
      <c r="AC25" s="241" t="s">
        <v>252</v>
      </c>
      <c r="AD25" s="367">
        <f>D25-(D26+D27)</f>
        <v>0</v>
      </c>
      <c r="AE25" s="368">
        <f>E25-(E26+E27)</f>
        <v>0</v>
      </c>
    </row>
    <row r="26" spans="1:31" s="33" customFormat="1" ht="14.25">
      <c r="A26" s="335" t="s">
        <v>30</v>
      </c>
      <c r="B26" s="83" t="s">
        <v>7</v>
      </c>
      <c r="C26" s="241" t="s">
        <v>252</v>
      </c>
      <c r="D26" s="467"/>
      <c r="E26" s="468"/>
      <c r="Z26" s="29">
        <v>1602</v>
      </c>
      <c r="AA26" s="78" t="str">
        <f t="shared" si="0"/>
        <v>1.2.2.C</v>
      </c>
      <c r="AB26" s="933" t="str">
        <f t="shared" si="1"/>
        <v>Coniferous</v>
      </c>
      <c r="AC26" s="241" t="s">
        <v>252</v>
      </c>
      <c r="AD26" s="361"/>
      <c r="AE26" s="362"/>
    </row>
    <row r="27" spans="1:31" s="33" customFormat="1" ht="14.25">
      <c r="A27" s="335" t="s">
        <v>95</v>
      </c>
      <c r="B27" s="84" t="s">
        <v>8</v>
      </c>
      <c r="C27" s="241" t="s">
        <v>252</v>
      </c>
      <c r="D27" s="467"/>
      <c r="E27" s="468"/>
      <c r="Z27" s="29">
        <v>1603</v>
      </c>
      <c r="AA27" s="78" t="str">
        <f t="shared" si="0"/>
        <v>1.2.2.NC</v>
      </c>
      <c r="AB27" s="933" t="str">
        <f t="shared" si="1"/>
        <v>Non-Coniferous</v>
      </c>
      <c r="AC27" s="241" t="s">
        <v>252</v>
      </c>
      <c r="AD27" s="361"/>
      <c r="AE27" s="362"/>
    </row>
    <row r="28" spans="1:31" s="33" customFormat="1" ht="14.25">
      <c r="A28" s="335" t="s">
        <v>31</v>
      </c>
      <c r="B28" s="81" t="s">
        <v>54</v>
      </c>
      <c r="C28" s="241" t="s">
        <v>252</v>
      </c>
      <c r="D28" s="467"/>
      <c r="E28" s="468"/>
      <c r="Z28" s="71">
        <v>1871</v>
      </c>
      <c r="AA28" s="78" t="str">
        <f t="shared" si="0"/>
        <v>1.2.3</v>
      </c>
      <c r="AB28" s="932" t="str">
        <f t="shared" si="1"/>
        <v>OTHER INDUSTRIAL ROUNDWOOD</v>
      </c>
      <c r="AC28" s="241" t="s">
        <v>252</v>
      </c>
      <c r="AD28" s="367">
        <f>D28-(D29+D30)</f>
        <v>0</v>
      </c>
      <c r="AE28" s="368">
        <f>E28-(E29+E30)</f>
        <v>0</v>
      </c>
    </row>
    <row r="29" spans="1:31" s="33" customFormat="1" ht="14.25">
      <c r="A29" s="335" t="s">
        <v>32</v>
      </c>
      <c r="B29" s="83" t="s">
        <v>7</v>
      </c>
      <c r="C29" s="241" t="s">
        <v>252</v>
      </c>
      <c r="D29" s="467"/>
      <c r="E29" s="468"/>
      <c r="Z29" s="29">
        <v>1623</v>
      </c>
      <c r="AA29" s="78" t="str">
        <f t="shared" si="0"/>
        <v>1.2.3.C</v>
      </c>
      <c r="AB29" s="933" t="str">
        <f t="shared" si="1"/>
        <v>Coniferous</v>
      </c>
      <c r="AC29" s="241" t="s">
        <v>252</v>
      </c>
      <c r="AD29" s="361"/>
      <c r="AE29" s="362"/>
    </row>
    <row r="30" spans="1:31" s="33" customFormat="1" ht="14.25">
      <c r="A30" s="335" t="s">
        <v>97</v>
      </c>
      <c r="B30" s="84" t="s">
        <v>8</v>
      </c>
      <c r="C30" s="241" t="s">
        <v>252</v>
      </c>
      <c r="D30" s="467"/>
      <c r="E30" s="468"/>
      <c r="Z30" s="29">
        <v>1626</v>
      </c>
      <c r="AA30" s="78" t="str">
        <f t="shared" si="0"/>
        <v>1.2.3.NC</v>
      </c>
      <c r="AB30" s="934" t="str">
        <f t="shared" si="1"/>
        <v>Non-Coniferous</v>
      </c>
      <c r="AC30" s="241" t="s">
        <v>252</v>
      </c>
      <c r="AD30" s="363"/>
      <c r="AE30" s="364"/>
    </row>
    <row r="31" spans="1:31" s="31" customFormat="1" ht="12.75" customHeight="1">
      <c r="A31" s="1245" t="s">
        <v>22</v>
      </c>
      <c r="B31" s="1246"/>
      <c r="C31" s="1246"/>
      <c r="D31" s="1246"/>
      <c r="E31" s="1247"/>
      <c r="Z31" s="980"/>
      <c r="AA31" s="369" t="s">
        <v>0</v>
      </c>
      <c r="AB31" s="370" t="str">
        <f>A31</f>
        <v>  PRODUCTION</v>
      </c>
      <c r="AC31" s="371" t="s">
        <v>0</v>
      </c>
      <c r="AD31" s="945"/>
      <c r="AE31" s="946"/>
    </row>
    <row r="32" spans="1:31" s="33" customFormat="1" ht="12.75">
      <c r="A32" s="107">
        <v>2</v>
      </c>
      <c r="B32" s="78" t="s">
        <v>56</v>
      </c>
      <c r="C32" s="242" t="s">
        <v>109</v>
      </c>
      <c r="D32" s="467"/>
      <c r="E32" s="468"/>
      <c r="Z32" s="69">
        <v>1630</v>
      </c>
      <c r="AA32" s="78">
        <f t="shared" si="0"/>
        <v>2</v>
      </c>
      <c r="AB32" s="930" t="str">
        <f t="shared" si="1"/>
        <v>WOOD CHARCOAL</v>
      </c>
      <c r="AC32" s="242" t="s">
        <v>109</v>
      </c>
      <c r="AD32" s="361"/>
      <c r="AE32" s="362"/>
    </row>
    <row r="33" spans="1:31" s="33" customFormat="1" ht="14.25">
      <c r="A33" s="107">
        <v>3</v>
      </c>
      <c r="B33" s="85" t="s">
        <v>277</v>
      </c>
      <c r="C33" s="241" t="s">
        <v>155</v>
      </c>
      <c r="D33" s="467"/>
      <c r="E33" s="468"/>
      <c r="Z33" s="69"/>
      <c r="AA33" s="78">
        <f t="shared" si="0"/>
        <v>3</v>
      </c>
      <c r="AB33" s="935" t="str">
        <f t="shared" si="1"/>
        <v>WOOD CHIPS, PARTICLES AND RESIDUES</v>
      </c>
      <c r="AC33" s="241" t="s">
        <v>155</v>
      </c>
      <c r="AD33" s="359">
        <f>D33-(D34+D35)</f>
        <v>0</v>
      </c>
      <c r="AE33" s="360">
        <f>E33-(E34+E35)</f>
        <v>0</v>
      </c>
    </row>
    <row r="34" spans="1:31" s="33" customFormat="1" ht="14.25">
      <c r="A34" s="335" t="s">
        <v>275</v>
      </c>
      <c r="B34" s="929" t="s">
        <v>100</v>
      </c>
      <c r="C34" s="241" t="s">
        <v>155</v>
      </c>
      <c r="D34" s="467"/>
      <c r="E34" s="468"/>
      <c r="Z34" s="69">
        <v>1619</v>
      </c>
      <c r="AA34" s="78" t="str">
        <f>A34</f>
        <v>3.1</v>
      </c>
      <c r="AB34" s="929" t="str">
        <f t="shared" si="1"/>
        <v>WOOD CHIPS AND PARTICLES</v>
      </c>
      <c r="AC34" s="241" t="s">
        <v>155</v>
      </c>
      <c r="AD34" s="361"/>
      <c r="AE34" s="362"/>
    </row>
    <row r="35" spans="1:31" s="33" customFormat="1" ht="14.25">
      <c r="A35" s="335" t="s">
        <v>276</v>
      </c>
      <c r="B35" s="929" t="s">
        <v>278</v>
      </c>
      <c r="C35" s="241" t="s">
        <v>155</v>
      </c>
      <c r="D35" s="467"/>
      <c r="E35" s="468"/>
      <c r="Z35" s="69">
        <v>1620</v>
      </c>
      <c r="AA35" s="78" t="str">
        <f>A35</f>
        <v>3.2</v>
      </c>
      <c r="AB35" s="929" t="str">
        <f t="shared" si="1"/>
        <v>WOOD RESIDUES (INCLUDING WOOD FOR AGGLOMERATES)</v>
      </c>
      <c r="AC35" s="241" t="s">
        <v>155</v>
      </c>
      <c r="AD35" s="363"/>
      <c r="AE35" s="364"/>
    </row>
    <row r="36" spans="1:31" s="33" customFormat="1" ht="12.75">
      <c r="A36" s="107">
        <v>4</v>
      </c>
      <c r="B36" s="85" t="s">
        <v>282</v>
      </c>
      <c r="C36" s="241" t="s">
        <v>109</v>
      </c>
      <c r="D36" s="467"/>
      <c r="E36" s="468"/>
      <c r="Z36" s="69"/>
      <c r="AA36" s="78">
        <f t="shared" si="0"/>
        <v>4</v>
      </c>
      <c r="AB36" s="935" t="str">
        <f t="shared" si="1"/>
        <v>WOOD PELLETS AND OTHER AGGLOMERATES</v>
      </c>
      <c r="AC36" s="241" t="s">
        <v>109</v>
      </c>
      <c r="AD36" s="359">
        <f>D36-(D37+D38)</f>
        <v>0</v>
      </c>
      <c r="AE36" s="360">
        <f>E36-(E37+E38)</f>
        <v>0</v>
      </c>
    </row>
    <row r="37" spans="1:31" s="33" customFormat="1" ht="12.75">
      <c r="A37" s="335" t="s">
        <v>279</v>
      </c>
      <c r="B37" s="929" t="s">
        <v>281</v>
      </c>
      <c r="C37" s="241" t="s">
        <v>109</v>
      </c>
      <c r="D37" s="467"/>
      <c r="E37" s="468"/>
      <c r="Z37" s="69">
        <v>1632</v>
      </c>
      <c r="AA37" s="78" t="str">
        <f t="shared" si="0"/>
        <v>4.1</v>
      </c>
      <c r="AB37" s="929" t="str">
        <f>B37</f>
        <v>WOOD PELLETS</v>
      </c>
      <c r="AC37" s="241" t="s">
        <v>109</v>
      </c>
      <c r="AD37" s="361"/>
      <c r="AE37" s="362"/>
    </row>
    <row r="38" spans="1:31" s="33" customFormat="1" ht="12.75">
      <c r="A38" s="335" t="s">
        <v>280</v>
      </c>
      <c r="B38" s="929" t="s">
        <v>283</v>
      </c>
      <c r="C38" s="241" t="s">
        <v>109</v>
      </c>
      <c r="D38" s="467"/>
      <c r="E38" s="468"/>
      <c r="Z38" s="69">
        <v>1633</v>
      </c>
      <c r="AA38" s="78" t="str">
        <f t="shared" si="0"/>
        <v>4.2</v>
      </c>
      <c r="AB38" s="929" t="str">
        <f>B38</f>
        <v>OTHER AGGLOMERATES</v>
      </c>
      <c r="AC38" s="241" t="s">
        <v>109</v>
      </c>
      <c r="AD38" s="363"/>
      <c r="AE38" s="364"/>
    </row>
    <row r="39" spans="1:31" s="33" customFormat="1" ht="14.25">
      <c r="A39" s="107">
        <v>5</v>
      </c>
      <c r="B39" s="86" t="s">
        <v>57</v>
      </c>
      <c r="C39" s="241" t="s">
        <v>155</v>
      </c>
      <c r="D39" s="467"/>
      <c r="E39" s="468"/>
      <c r="Z39" s="69">
        <v>1872</v>
      </c>
      <c r="AA39" s="78">
        <f t="shared" si="0"/>
        <v>5</v>
      </c>
      <c r="AB39" s="936" t="str">
        <f t="shared" si="1"/>
        <v>SAWNWOOD </v>
      </c>
      <c r="AC39" s="241" t="s">
        <v>155</v>
      </c>
      <c r="AD39" s="359">
        <f>D39-(D40+D41)</f>
        <v>0</v>
      </c>
      <c r="AE39" s="360">
        <f>E39-(E40+E41)</f>
        <v>0</v>
      </c>
    </row>
    <row r="40" spans="1:31" s="33" customFormat="1" ht="14.25">
      <c r="A40" s="108" t="s">
        <v>33</v>
      </c>
      <c r="B40" s="79" t="s">
        <v>7</v>
      </c>
      <c r="C40" s="241" t="s">
        <v>155</v>
      </c>
      <c r="D40" s="467"/>
      <c r="E40" s="468"/>
      <c r="Z40" s="69">
        <v>1632</v>
      </c>
      <c r="AA40" s="78" t="str">
        <f t="shared" si="0"/>
        <v>5.C</v>
      </c>
      <c r="AB40" s="929" t="str">
        <f t="shared" si="1"/>
        <v>Coniferous</v>
      </c>
      <c r="AC40" s="241" t="s">
        <v>155</v>
      </c>
      <c r="AD40" s="361"/>
      <c r="AE40" s="362"/>
    </row>
    <row r="41" spans="1:31" s="33" customFormat="1" ht="14.25">
      <c r="A41" s="108" t="s">
        <v>96</v>
      </c>
      <c r="B41" s="79" t="s">
        <v>8</v>
      </c>
      <c r="C41" s="241" t="s">
        <v>155</v>
      </c>
      <c r="D41" s="467"/>
      <c r="E41" s="468"/>
      <c r="Z41" s="29">
        <v>1633</v>
      </c>
      <c r="AA41" s="78" t="str">
        <f t="shared" si="0"/>
        <v>5.NC</v>
      </c>
      <c r="AB41" s="929" t="str">
        <f t="shared" si="1"/>
        <v>Non-Coniferous</v>
      </c>
      <c r="AC41" s="241" t="s">
        <v>155</v>
      </c>
      <c r="AD41" s="361"/>
      <c r="AE41" s="362"/>
    </row>
    <row r="42" spans="1:31" s="33" customFormat="1" ht="14.25">
      <c r="A42" s="108" t="s">
        <v>143</v>
      </c>
      <c r="B42" s="81" t="s">
        <v>127</v>
      </c>
      <c r="C42" s="241" t="s">
        <v>155</v>
      </c>
      <c r="D42" s="467"/>
      <c r="E42" s="468"/>
      <c r="Z42" s="372">
        <v>1624</v>
      </c>
      <c r="AA42" s="78" t="str">
        <f t="shared" si="0"/>
        <v>5.NC.T</v>
      </c>
      <c r="AB42" s="932" t="str">
        <f t="shared" si="1"/>
        <v>of which: Tropical</v>
      </c>
      <c r="AC42" s="241" t="s">
        <v>155</v>
      </c>
      <c r="AD42" s="363">
        <f>IF(AND(ISNUMBER(D42/D41),D42&gt;D41),"&gt; 5.NC !!","")</f>
      </c>
      <c r="AE42" s="364">
        <f>IF(AND(ISNUMBER(E42/E41),E42&gt;E41),"&gt; 5.NC !!","")</f>
      </c>
    </row>
    <row r="43" spans="1:31" s="33" customFormat="1" ht="14.25">
      <c r="A43" s="107">
        <v>6</v>
      </c>
      <c r="B43" s="86" t="s">
        <v>59</v>
      </c>
      <c r="C43" s="241" t="s">
        <v>155</v>
      </c>
      <c r="D43" s="467"/>
      <c r="E43" s="468"/>
      <c r="Z43" s="71">
        <v>1873</v>
      </c>
      <c r="AA43" s="78">
        <f t="shared" si="0"/>
        <v>6</v>
      </c>
      <c r="AB43" s="936" t="str">
        <f t="shared" si="1"/>
        <v>WOOD-BASED PANELS</v>
      </c>
      <c r="AC43" s="241" t="s">
        <v>155</v>
      </c>
      <c r="AD43" s="359">
        <f>D43-(D44+D48+D52+D54)</f>
        <v>0</v>
      </c>
      <c r="AE43" s="360">
        <f>E43-(E44+E48+E52+E54)</f>
        <v>0</v>
      </c>
    </row>
    <row r="44" spans="1:31" s="33" customFormat="1" ht="14.25">
      <c r="A44" s="108">
        <v>6.1</v>
      </c>
      <c r="B44" s="79" t="s">
        <v>58</v>
      </c>
      <c r="C44" s="241" t="s">
        <v>155</v>
      </c>
      <c r="D44" s="467"/>
      <c r="E44" s="468"/>
      <c r="Z44" s="29">
        <v>1634</v>
      </c>
      <c r="AA44" s="78">
        <f t="shared" si="0"/>
        <v>6.1</v>
      </c>
      <c r="AB44" s="929" t="str">
        <f t="shared" si="1"/>
        <v>VENEER SHEETS</v>
      </c>
      <c r="AC44" s="241" t="s">
        <v>155</v>
      </c>
      <c r="AD44" s="367">
        <f>D44-(D45+D46)</f>
        <v>0</v>
      </c>
      <c r="AE44" s="368">
        <f>E44-(E45+E46)</f>
        <v>0</v>
      </c>
    </row>
    <row r="45" spans="1:31" s="33" customFormat="1" ht="14.25">
      <c r="A45" s="108" t="s">
        <v>34</v>
      </c>
      <c r="B45" s="81" t="s">
        <v>7</v>
      </c>
      <c r="C45" s="241" t="s">
        <v>155</v>
      </c>
      <c r="D45" s="467"/>
      <c r="E45" s="468"/>
      <c r="Z45" s="372">
        <v>1635</v>
      </c>
      <c r="AA45" s="78" t="str">
        <f t="shared" si="0"/>
        <v>6.1.C</v>
      </c>
      <c r="AB45" s="932" t="str">
        <f t="shared" si="1"/>
        <v>Coniferous</v>
      </c>
      <c r="AC45" s="241" t="s">
        <v>155</v>
      </c>
      <c r="AD45" s="361"/>
      <c r="AE45" s="362"/>
    </row>
    <row r="46" spans="1:31" s="33" customFormat="1" ht="14.25">
      <c r="A46" s="108" t="s">
        <v>98</v>
      </c>
      <c r="B46" s="81" t="s">
        <v>8</v>
      </c>
      <c r="C46" s="241" t="s">
        <v>155</v>
      </c>
      <c r="D46" s="467"/>
      <c r="E46" s="468"/>
      <c r="Z46" s="372">
        <v>1637</v>
      </c>
      <c r="AA46" s="78" t="str">
        <f t="shared" si="0"/>
        <v>6.1.NC</v>
      </c>
      <c r="AB46" s="932" t="str">
        <f t="shared" si="1"/>
        <v>Non-Coniferous</v>
      </c>
      <c r="AC46" s="241" t="s">
        <v>155</v>
      </c>
      <c r="AD46" s="361" t="s">
        <v>0</v>
      </c>
      <c r="AE46" s="362"/>
    </row>
    <row r="47" spans="1:31" s="33" customFormat="1" ht="14.25">
      <c r="A47" s="108" t="s">
        <v>144</v>
      </c>
      <c r="B47" s="84" t="s">
        <v>127</v>
      </c>
      <c r="C47" s="241" t="s">
        <v>155</v>
      </c>
      <c r="D47" s="467"/>
      <c r="E47" s="468"/>
      <c r="Z47" s="372">
        <v>1638</v>
      </c>
      <c r="AA47" s="78" t="str">
        <f t="shared" si="0"/>
        <v>6.1.NC.T</v>
      </c>
      <c r="AB47" s="933" t="str">
        <f t="shared" si="1"/>
        <v>of which: Tropical</v>
      </c>
      <c r="AC47" s="241" t="s">
        <v>155</v>
      </c>
      <c r="AD47" s="361">
        <f>IF(AND(ISNUMBER(D47/D46),D47&gt;D46),"&gt; 6.1.NC !!","")</f>
      </c>
      <c r="AE47" s="362">
        <f>IF(AND(ISNUMBER(E47/E46),E47&gt;E46),"&gt; 6.1.NC !!","")</f>
      </c>
    </row>
    <row r="48" spans="1:31" s="33" customFormat="1" ht="14.25">
      <c r="A48" s="108">
        <v>6.2</v>
      </c>
      <c r="B48" s="79" t="s">
        <v>61</v>
      </c>
      <c r="C48" s="241" t="s">
        <v>155</v>
      </c>
      <c r="D48" s="467"/>
      <c r="E48" s="468"/>
      <c r="Z48" s="29">
        <v>1640</v>
      </c>
      <c r="AA48" s="78">
        <f t="shared" si="0"/>
        <v>6.2</v>
      </c>
      <c r="AB48" s="929" t="str">
        <f t="shared" si="1"/>
        <v>PLYWOOD </v>
      </c>
      <c r="AC48" s="241" t="s">
        <v>155</v>
      </c>
      <c r="AD48" s="367">
        <f>D48-(D49+D50)</f>
        <v>0</v>
      </c>
      <c r="AE48" s="368">
        <f>E48-(E49+E50)</f>
        <v>0</v>
      </c>
    </row>
    <row r="49" spans="1:31" s="33" customFormat="1" ht="14.25">
      <c r="A49" s="108" t="s">
        <v>35</v>
      </c>
      <c r="B49" s="81" t="s">
        <v>7</v>
      </c>
      <c r="C49" s="241" t="s">
        <v>155</v>
      </c>
      <c r="D49" s="467"/>
      <c r="E49" s="468"/>
      <c r="Z49" s="288">
        <v>1639</v>
      </c>
      <c r="AA49" s="78" t="str">
        <f t="shared" si="0"/>
        <v>6.2.C</v>
      </c>
      <c r="AB49" s="932" t="str">
        <f t="shared" si="1"/>
        <v>Coniferous</v>
      </c>
      <c r="AC49" s="241" t="s">
        <v>155</v>
      </c>
      <c r="AD49" s="361"/>
      <c r="AE49" s="362"/>
    </row>
    <row r="50" spans="1:31" s="33" customFormat="1" ht="14.25">
      <c r="A50" s="108" t="s">
        <v>99</v>
      </c>
      <c r="B50" s="81" t="s">
        <v>8</v>
      </c>
      <c r="C50" s="241" t="s">
        <v>155</v>
      </c>
      <c r="D50" s="467"/>
      <c r="E50" s="468"/>
      <c r="Z50" s="288">
        <v>1641</v>
      </c>
      <c r="AA50" s="78" t="str">
        <f t="shared" si="0"/>
        <v>6.2.NC</v>
      </c>
      <c r="AB50" s="932" t="str">
        <f t="shared" si="1"/>
        <v>Non-Coniferous</v>
      </c>
      <c r="AC50" s="241" t="s">
        <v>155</v>
      </c>
      <c r="AD50" s="361"/>
      <c r="AE50" s="362"/>
    </row>
    <row r="51" spans="1:31" s="33" customFormat="1" ht="14.25">
      <c r="A51" s="108" t="s">
        <v>145</v>
      </c>
      <c r="B51" s="84" t="s">
        <v>127</v>
      </c>
      <c r="C51" s="241" t="s">
        <v>155</v>
      </c>
      <c r="D51" s="467"/>
      <c r="E51" s="468"/>
      <c r="Z51" s="288">
        <v>1642</v>
      </c>
      <c r="AA51" s="78" t="str">
        <f t="shared" si="0"/>
        <v>6.2.NC.T</v>
      </c>
      <c r="AB51" s="933" t="str">
        <f t="shared" si="1"/>
        <v>of which: Tropical</v>
      </c>
      <c r="AC51" s="241" t="s">
        <v>155</v>
      </c>
      <c r="AD51" s="361">
        <f>IF(AND(ISNUMBER(D51/D50),D51&gt;D50),"&gt; 6.2.NC !!","")</f>
      </c>
      <c r="AE51" s="361">
        <f>IF(AND(ISNUMBER(E51/E50),E51&gt;E50),"&gt; 6.2.NC !!","")</f>
      </c>
    </row>
    <row r="52" spans="1:31" s="33" customFormat="1" ht="14.25">
      <c r="A52" s="108">
        <v>6.3</v>
      </c>
      <c r="B52" s="915" t="s">
        <v>324</v>
      </c>
      <c r="C52" s="241" t="s">
        <v>155</v>
      </c>
      <c r="D52" s="467"/>
      <c r="E52" s="468"/>
      <c r="Z52" s="29">
        <v>1646</v>
      </c>
      <c r="AA52" s="78">
        <f t="shared" si="0"/>
        <v>6.3</v>
      </c>
      <c r="AB52" s="929" t="str">
        <f t="shared" si="1"/>
        <v>PARTICLE BOARD, ORIENTED STRANDBOARD (OSB) AND SIMILAR BOARD</v>
      </c>
      <c r="AC52" s="241" t="s">
        <v>155</v>
      </c>
      <c r="AD52" s="361"/>
      <c r="AE52" s="362"/>
    </row>
    <row r="53" spans="1:31" s="33" customFormat="1" ht="14.25">
      <c r="A53" s="108" t="s">
        <v>73</v>
      </c>
      <c r="B53" s="87" t="s">
        <v>285</v>
      </c>
      <c r="C53" s="241" t="s">
        <v>155</v>
      </c>
      <c r="D53" s="467"/>
      <c r="E53" s="468"/>
      <c r="F53" s="26"/>
      <c r="Z53" s="29">
        <v>1606</v>
      </c>
      <c r="AA53" s="78" t="str">
        <f t="shared" si="0"/>
        <v>6.3.1</v>
      </c>
      <c r="AB53" s="932" t="str">
        <f t="shared" si="1"/>
        <v>of which: ORIENTED STRANDBOARD (OSB)</v>
      </c>
      <c r="AC53" s="241" t="s">
        <v>155</v>
      </c>
      <c r="AD53" s="361">
        <f>IF(AND(ISNUMBER(D53/D52),D53&gt;D52),"&gt; 6.3 !!","")</f>
      </c>
      <c r="AE53" s="362">
        <f>IF(AND(ISNUMBER(E53/E52),E53&gt;E52),"&gt; 6.3 !!","")</f>
      </c>
    </row>
    <row r="54" spans="1:31" s="33" customFormat="1" ht="14.25">
      <c r="A54" s="108">
        <v>6.4</v>
      </c>
      <c r="B54" s="79" t="s">
        <v>62</v>
      </c>
      <c r="C54" s="241" t="s">
        <v>155</v>
      </c>
      <c r="D54" s="467"/>
      <c r="E54" s="468"/>
      <c r="Z54" s="71">
        <v>1874</v>
      </c>
      <c r="AA54" s="78">
        <f t="shared" si="0"/>
        <v>6.4</v>
      </c>
      <c r="AB54" s="929" t="str">
        <f t="shared" si="1"/>
        <v>FIBREBOARD </v>
      </c>
      <c r="AC54" s="241" t="s">
        <v>155</v>
      </c>
      <c r="AD54" s="367">
        <f>D54-(D55+D56+D57)</f>
        <v>0</v>
      </c>
      <c r="AE54" s="368">
        <f>E54-(E55+E56+E57)</f>
        <v>0</v>
      </c>
    </row>
    <row r="55" spans="1:31" s="33" customFormat="1" ht="14.25">
      <c r="A55" s="108" t="s">
        <v>36</v>
      </c>
      <c r="B55" s="81" t="s">
        <v>63</v>
      </c>
      <c r="C55" s="241" t="s">
        <v>155</v>
      </c>
      <c r="D55" s="467"/>
      <c r="E55" s="468"/>
      <c r="Z55" s="29">
        <v>1647</v>
      </c>
      <c r="AA55" s="78" t="str">
        <f t="shared" si="0"/>
        <v>6.4.1</v>
      </c>
      <c r="AB55" s="932" t="str">
        <f t="shared" si="1"/>
        <v>HARDBOARD </v>
      </c>
      <c r="AC55" s="241" t="s">
        <v>155</v>
      </c>
      <c r="AD55" s="361"/>
      <c r="AE55" s="362"/>
    </row>
    <row r="56" spans="1:31" s="33" customFormat="1" ht="14.25">
      <c r="A56" s="108" t="s">
        <v>37</v>
      </c>
      <c r="B56" s="81" t="s">
        <v>702</v>
      </c>
      <c r="C56" s="241" t="s">
        <v>155</v>
      </c>
      <c r="D56" s="467"/>
      <c r="E56" s="468"/>
      <c r="Z56" s="29">
        <v>1648</v>
      </c>
      <c r="AA56" s="78" t="str">
        <f t="shared" si="0"/>
        <v>6.4.2</v>
      </c>
      <c r="AB56" s="932" t="str">
        <f t="shared" si="1"/>
        <v>MEDIUM/HIGH DENSITY FIBREBOARD (MDF/HDF)</v>
      </c>
      <c r="AC56" s="241" t="s">
        <v>155</v>
      </c>
      <c r="AD56" s="361"/>
      <c r="AE56" s="362"/>
    </row>
    <row r="57" spans="1:31" s="33" customFormat="1" ht="14.25">
      <c r="A57" s="108" t="s">
        <v>38</v>
      </c>
      <c r="B57" s="95" t="s">
        <v>225</v>
      </c>
      <c r="C57" s="241" t="s">
        <v>155</v>
      </c>
      <c r="D57" s="467"/>
      <c r="E57" s="468"/>
      <c r="Z57" s="29">
        <v>1650</v>
      </c>
      <c r="AA57" s="78" t="str">
        <f t="shared" si="0"/>
        <v>6.4.3</v>
      </c>
      <c r="AB57" s="937" t="str">
        <f t="shared" si="1"/>
        <v>OTHER FIBREBOARD </v>
      </c>
      <c r="AC57" s="241" t="s">
        <v>155</v>
      </c>
      <c r="AD57" s="363"/>
      <c r="AE57" s="364"/>
    </row>
    <row r="58" spans="1:31" s="33" customFormat="1" ht="12.75" customHeight="1">
      <c r="A58" s="109">
        <v>7</v>
      </c>
      <c r="B58" s="86" t="s">
        <v>64</v>
      </c>
      <c r="C58" s="242" t="s">
        <v>109</v>
      </c>
      <c r="D58" s="467"/>
      <c r="E58" s="468"/>
      <c r="Z58" s="71">
        <v>1875</v>
      </c>
      <c r="AA58" s="78">
        <f t="shared" si="0"/>
        <v>7</v>
      </c>
      <c r="AB58" s="936" t="str">
        <f t="shared" si="1"/>
        <v>WOOD PULP</v>
      </c>
      <c r="AC58" s="242" t="s">
        <v>109</v>
      </c>
      <c r="AD58" s="359">
        <f>D58-(D59+D60+D61+D66)</f>
        <v>0</v>
      </c>
      <c r="AE58" s="360">
        <f>E58-(E59+E60+E61+E66)</f>
        <v>0</v>
      </c>
    </row>
    <row r="59" spans="1:31" s="33" customFormat="1" ht="12.75" customHeight="1">
      <c r="A59" s="110">
        <v>7.1</v>
      </c>
      <c r="B59" s="89" t="s">
        <v>286</v>
      </c>
      <c r="C59" s="242" t="s">
        <v>109</v>
      </c>
      <c r="D59" s="467"/>
      <c r="E59" s="468"/>
      <c r="Z59" s="29">
        <v>1654</v>
      </c>
      <c r="AA59" s="78">
        <f t="shared" si="0"/>
        <v>7.1</v>
      </c>
      <c r="AB59" s="929" t="str">
        <f t="shared" si="1"/>
        <v>MECHANICAL WOOD PULP</v>
      </c>
      <c r="AC59" s="242" t="s">
        <v>109</v>
      </c>
      <c r="AD59" s="361"/>
      <c r="AE59" s="362"/>
    </row>
    <row r="60" spans="1:31" s="33" customFormat="1" ht="12.75" customHeight="1">
      <c r="A60" s="110">
        <v>7.2</v>
      </c>
      <c r="B60" s="90" t="s">
        <v>287</v>
      </c>
      <c r="C60" s="242" t="s">
        <v>109</v>
      </c>
      <c r="D60" s="467"/>
      <c r="E60" s="468"/>
      <c r="Z60" s="29">
        <v>1655</v>
      </c>
      <c r="AA60" s="78">
        <f t="shared" si="0"/>
        <v>7.2</v>
      </c>
      <c r="AB60" s="929" t="str">
        <f t="shared" si="1"/>
        <v>SEMI-CHEMICAL WOOD PULP</v>
      </c>
      <c r="AC60" s="242" t="s">
        <v>109</v>
      </c>
      <c r="AD60" s="361"/>
      <c r="AE60" s="362"/>
    </row>
    <row r="61" spans="1:31" s="33" customFormat="1" ht="12.75" customHeight="1">
      <c r="A61" s="110">
        <v>7.3</v>
      </c>
      <c r="B61" s="79" t="s">
        <v>288</v>
      </c>
      <c r="C61" s="250" t="s">
        <v>109</v>
      </c>
      <c r="D61" s="467"/>
      <c r="E61" s="468"/>
      <c r="Z61" s="29">
        <v>1656</v>
      </c>
      <c r="AA61" s="78">
        <f t="shared" si="0"/>
        <v>7.3</v>
      </c>
      <c r="AB61" s="929" t="str">
        <f t="shared" si="1"/>
        <v>CHEMICAL WOOD PULP</v>
      </c>
      <c r="AC61" s="250" t="s">
        <v>109</v>
      </c>
      <c r="AD61" s="367">
        <f>D61-(D62+D63+D64+D65)</f>
        <v>0</v>
      </c>
      <c r="AE61" s="368">
        <f>E61-(E62+E63+E64+E65)</f>
        <v>0</v>
      </c>
    </row>
    <row r="62" spans="1:31" s="33" customFormat="1" ht="12.75" customHeight="1">
      <c r="A62" s="110" t="s">
        <v>39</v>
      </c>
      <c r="B62" s="81" t="s">
        <v>289</v>
      </c>
      <c r="C62" s="242" t="s">
        <v>109</v>
      </c>
      <c r="D62" s="467"/>
      <c r="E62" s="468"/>
      <c r="Z62" s="29">
        <v>1662</v>
      </c>
      <c r="AA62" s="78" t="str">
        <f t="shared" si="0"/>
        <v>7.3.1</v>
      </c>
      <c r="AB62" s="932" t="str">
        <f t="shared" si="1"/>
        <v>SULPHATE UNBLEACHED PULP</v>
      </c>
      <c r="AC62" s="242" t="s">
        <v>109</v>
      </c>
      <c r="AD62" s="361"/>
      <c r="AE62" s="362"/>
    </row>
    <row r="63" spans="1:31" s="33" customFormat="1" ht="12.75" customHeight="1">
      <c r="A63" s="110" t="s">
        <v>40</v>
      </c>
      <c r="B63" s="81" t="s">
        <v>290</v>
      </c>
      <c r="C63" s="242" t="s">
        <v>109</v>
      </c>
      <c r="D63" s="467"/>
      <c r="E63" s="468"/>
      <c r="Z63" s="29">
        <v>1663</v>
      </c>
      <c r="AA63" s="78" t="str">
        <f t="shared" si="0"/>
        <v>7.3.2</v>
      </c>
      <c r="AB63" s="932" t="str">
        <f t="shared" si="1"/>
        <v>SULPHATE BLEACHED PULP</v>
      </c>
      <c r="AC63" s="242" t="s">
        <v>109</v>
      </c>
      <c r="AD63" s="361"/>
      <c r="AE63" s="362"/>
    </row>
    <row r="64" spans="1:31" s="33" customFormat="1" ht="12.75" customHeight="1">
      <c r="A64" s="110" t="s">
        <v>41</v>
      </c>
      <c r="B64" s="81" t="s">
        <v>291</v>
      </c>
      <c r="C64" s="242" t="s">
        <v>109</v>
      </c>
      <c r="D64" s="467"/>
      <c r="E64" s="468"/>
      <c r="Z64" s="29">
        <v>1660</v>
      </c>
      <c r="AA64" s="78" t="str">
        <f t="shared" si="0"/>
        <v>7.3.3</v>
      </c>
      <c r="AB64" s="932" t="str">
        <f t="shared" si="1"/>
        <v>SULPHITE UNBLEACHED PULP</v>
      </c>
      <c r="AC64" s="242" t="s">
        <v>109</v>
      </c>
      <c r="AD64" s="361"/>
      <c r="AE64" s="362"/>
    </row>
    <row r="65" spans="1:31" s="33" customFormat="1" ht="12.75" customHeight="1">
      <c r="A65" s="110" t="s">
        <v>42</v>
      </c>
      <c r="B65" s="82" t="s">
        <v>292</v>
      </c>
      <c r="C65" s="242" t="s">
        <v>109</v>
      </c>
      <c r="D65" s="467"/>
      <c r="E65" s="468"/>
      <c r="Z65" s="29">
        <v>1661</v>
      </c>
      <c r="AA65" s="78" t="str">
        <f t="shared" si="0"/>
        <v>7.3.4</v>
      </c>
      <c r="AB65" s="932" t="str">
        <f t="shared" si="1"/>
        <v>SULPHITE BLEACHED PULP</v>
      </c>
      <c r="AC65" s="242" t="s">
        <v>109</v>
      </c>
      <c r="AD65" s="361"/>
      <c r="AE65" s="362"/>
    </row>
    <row r="66" spans="1:31" s="33" customFormat="1" ht="12.75" customHeight="1">
      <c r="A66" s="110">
        <v>7.4</v>
      </c>
      <c r="B66" s="79" t="s">
        <v>65</v>
      </c>
      <c r="C66" s="242" t="s">
        <v>109</v>
      </c>
      <c r="D66" s="467"/>
      <c r="E66" s="468"/>
      <c r="Z66" s="29">
        <v>1667</v>
      </c>
      <c r="AA66" s="78">
        <f t="shared" si="0"/>
        <v>7.4</v>
      </c>
      <c r="AB66" s="929" t="str">
        <f t="shared" si="1"/>
        <v>DISSOLVING GRADES</v>
      </c>
      <c r="AC66" s="242" t="s">
        <v>109</v>
      </c>
      <c r="AD66" s="363"/>
      <c r="AE66" s="364"/>
    </row>
    <row r="67" spans="1:31" s="33" customFormat="1" ht="12.75" customHeight="1">
      <c r="A67" s="109">
        <v>8</v>
      </c>
      <c r="B67" s="86" t="s">
        <v>72</v>
      </c>
      <c r="C67" s="242" t="s">
        <v>109</v>
      </c>
      <c r="D67" s="467"/>
      <c r="E67" s="468"/>
      <c r="Z67" s="71">
        <v>2040</v>
      </c>
      <c r="AA67" s="78">
        <f t="shared" si="0"/>
        <v>8</v>
      </c>
      <c r="AB67" s="936" t="str">
        <f t="shared" si="1"/>
        <v>OTHER PULP </v>
      </c>
      <c r="AC67" s="242" t="s">
        <v>109</v>
      </c>
      <c r="AD67" s="359">
        <f>D67-(D68+D69)</f>
        <v>0</v>
      </c>
      <c r="AE67" s="360">
        <f>E67-(E68+E69)</f>
        <v>0</v>
      </c>
    </row>
    <row r="68" spans="1:31" s="33" customFormat="1" ht="12.75" customHeight="1">
      <c r="A68" s="108">
        <v>8.1</v>
      </c>
      <c r="B68" s="91" t="s">
        <v>90</v>
      </c>
      <c r="C68" s="242" t="s">
        <v>109</v>
      </c>
      <c r="D68" s="467"/>
      <c r="E68" s="468"/>
      <c r="Z68" s="29">
        <v>1668</v>
      </c>
      <c r="AA68" s="78">
        <f t="shared" si="0"/>
        <v>8.1</v>
      </c>
      <c r="AB68" s="938" t="str">
        <f t="shared" si="1"/>
        <v>PULP FROM FIBRES OTHER THAN WOOD</v>
      </c>
      <c r="AC68" s="242" t="s">
        <v>109</v>
      </c>
      <c r="AD68" s="361"/>
      <c r="AE68" s="362"/>
    </row>
    <row r="69" spans="1:31" s="33" customFormat="1" ht="12.75" customHeight="1">
      <c r="A69" s="110">
        <v>8.2</v>
      </c>
      <c r="B69" s="92" t="s">
        <v>74</v>
      </c>
      <c r="C69" s="242" t="s">
        <v>109</v>
      </c>
      <c r="D69" s="467"/>
      <c r="E69" s="468"/>
      <c r="Z69" s="373">
        <v>1609</v>
      </c>
      <c r="AA69" s="78">
        <f t="shared" si="0"/>
        <v>8.2</v>
      </c>
      <c r="AB69" s="939" t="str">
        <f t="shared" si="1"/>
        <v>RECOVERED FIBRE PULP</v>
      </c>
      <c r="AC69" s="242" t="s">
        <v>109</v>
      </c>
      <c r="AD69" s="363"/>
      <c r="AE69" s="364"/>
    </row>
    <row r="70" spans="1:31" s="26" customFormat="1" ht="12.75" customHeight="1">
      <c r="A70" s="107">
        <v>9</v>
      </c>
      <c r="B70" s="93" t="s">
        <v>66</v>
      </c>
      <c r="C70" s="242" t="s">
        <v>109</v>
      </c>
      <c r="D70" s="467"/>
      <c r="E70" s="468"/>
      <c r="Z70" s="29">
        <v>1669</v>
      </c>
      <c r="AA70" s="78">
        <f t="shared" si="0"/>
        <v>9</v>
      </c>
      <c r="AB70" s="940" t="str">
        <f t="shared" si="1"/>
        <v>RECOVERED PAPER</v>
      </c>
      <c r="AC70" s="242" t="s">
        <v>109</v>
      </c>
      <c r="AD70" s="374"/>
      <c r="AE70" s="375"/>
    </row>
    <row r="71" spans="1:31" s="33" customFormat="1" ht="12.75" customHeight="1">
      <c r="A71" s="109">
        <v>10</v>
      </c>
      <c r="B71" s="251" t="s">
        <v>67</v>
      </c>
      <c r="C71" s="242" t="s">
        <v>109</v>
      </c>
      <c r="D71" s="467"/>
      <c r="E71" s="468"/>
      <c r="Z71" s="71">
        <v>1876</v>
      </c>
      <c r="AA71" s="78">
        <f t="shared" si="0"/>
        <v>10</v>
      </c>
      <c r="AB71" s="941" t="str">
        <f t="shared" si="1"/>
        <v>PAPER AND PAPERBOARD</v>
      </c>
      <c r="AC71" s="242" t="s">
        <v>109</v>
      </c>
      <c r="AD71" s="359">
        <f>D71-(D72+D77+D78+D83)</f>
        <v>0</v>
      </c>
      <c r="AE71" s="360">
        <f>E71-(E72+E77+E78+E83)</f>
        <v>0</v>
      </c>
    </row>
    <row r="72" spans="1:31" s="33" customFormat="1" ht="12.75" customHeight="1">
      <c r="A72" s="110">
        <v>10.1</v>
      </c>
      <c r="B72" s="234" t="s">
        <v>76</v>
      </c>
      <c r="C72" s="250" t="s">
        <v>109</v>
      </c>
      <c r="D72" s="467"/>
      <c r="E72" s="468"/>
      <c r="Z72" s="376">
        <v>2042</v>
      </c>
      <c r="AA72" s="78">
        <f t="shared" si="0"/>
        <v>10.1</v>
      </c>
      <c r="AB72" s="942" t="str">
        <f t="shared" si="1"/>
        <v>GRAPHIC PAPERS</v>
      </c>
      <c r="AC72" s="250" t="s">
        <v>109</v>
      </c>
      <c r="AD72" s="367">
        <f>D72-(D73+D74+D75+D76)</f>
        <v>0</v>
      </c>
      <c r="AE72" s="368">
        <f>E72-(E73+E74+E75+E76)</f>
        <v>0</v>
      </c>
    </row>
    <row r="73" spans="1:31" s="33" customFormat="1" ht="12.75" customHeight="1">
      <c r="A73" s="110" t="s">
        <v>77</v>
      </c>
      <c r="B73" s="94" t="s">
        <v>68</v>
      </c>
      <c r="C73" s="242" t="s">
        <v>109</v>
      </c>
      <c r="D73" s="467"/>
      <c r="E73" s="468"/>
      <c r="Z73" s="29">
        <v>1671</v>
      </c>
      <c r="AA73" s="78" t="str">
        <f t="shared" si="0"/>
        <v>10.1.1</v>
      </c>
      <c r="AB73" s="943" t="str">
        <f t="shared" si="1"/>
        <v>NEWSPRINT</v>
      </c>
      <c r="AC73" s="242" t="s">
        <v>109</v>
      </c>
      <c r="AD73" s="361"/>
      <c r="AE73" s="362"/>
    </row>
    <row r="74" spans="1:31" s="33" customFormat="1" ht="12.75" customHeight="1">
      <c r="A74" s="110" t="s">
        <v>78</v>
      </c>
      <c r="B74" s="94" t="s">
        <v>79</v>
      </c>
      <c r="C74" s="242" t="s">
        <v>109</v>
      </c>
      <c r="D74" s="467"/>
      <c r="E74" s="468"/>
      <c r="Z74" s="377">
        <v>1612</v>
      </c>
      <c r="AA74" s="78" t="str">
        <f t="shared" si="0"/>
        <v>10.1.2</v>
      </c>
      <c r="AB74" s="943" t="str">
        <f t="shared" si="1"/>
        <v>UNCOATED MECHANICAL</v>
      </c>
      <c r="AC74" s="242" t="s">
        <v>109</v>
      </c>
      <c r="AD74" s="361"/>
      <c r="AE74" s="362"/>
    </row>
    <row r="75" spans="1:31" s="33" customFormat="1" ht="12.75" customHeight="1">
      <c r="A75" s="110" t="s">
        <v>80</v>
      </c>
      <c r="B75" s="94" t="s">
        <v>81</v>
      </c>
      <c r="C75" s="242" t="s">
        <v>109</v>
      </c>
      <c r="D75" s="467"/>
      <c r="E75" s="468"/>
      <c r="Z75" s="377">
        <v>1615</v>
      </c>
      <c r="AA75" s="78" t="str">
        <f t="shared" si="0"/>
        <v>10.1.3</v>
      </c>
      <c r="AB75" s="943" t="str">
        <f t="shared" si="1"/>
        <v>UNCOATED WOODFREE</v>
      </c>
      <c r="AC75" s="242" t="s">
        <v>109</v>
      </c>
      <c r="AD75" s="361"/>
      <c r="AE75" s="362"/>
    </row>
    <row r="76" spans="1:31" s="33" customFormat="1" ht="12.75" customHeight="1">
      <c r="A76" s="110" t="s">
        <v>82</v>
      </c>
      <c r="B76" s="95" t="s">
        <v>83</v>
      </c>
      <c r="C76" s="242" t="s">
        <v>109</v>
      </c>
      <c r="D76" s="467"/>
      <c r="E76" s="468"/>
      <c r="Z76" s="377">
        <v>1616</v>
      </c>
      <c r="AA76" s="78" t="str">
        <f t="shared" si="0"/>
        <v>10.1.4</v>
      </c>
      <c r="AB76" s="943" t="str">
        <f t="shared" si="1"/>
        <v>COATED PAPERS</v>
      </c>
      <c r="AC76" s="242" t="s">
        <v>109</v>
      </c>
      <c r="AD76" s="361"/>
      <c r="AE76" s="362"/>
    </row>
    <row r="77" spans="1:31" s="33" customFormat="1" ht="12.75" customHeight="1">
      <c r="A77" s="110">
        <v>10.2</v>
      </c>
      <c r="B77" s="96" t="s">
        <v>325</v>
      </c>
      <c r="C77" s="242" t="s">
        <v>109</v>
      </c>
      <c r="D77" s="467"/>
      <c r="E77" s="468"/>
      <c r="Z77" s="29">
        <v>1676</v>
      </c>
      <c r="AA77" s="78">
        <f t="shared" si="0"/>
        <v>10.2</v>
      </c>
      <c r="AB77" s="942" t="str">
        <f t="shared" si="1"/>
        <v>HOUSEHOLD AND SANITARY PAPERS</v>
      </c>
      <c r="AC77" s="242" t="s">
        <v>109</v>
      </c>
      <c r="AD77" s="361"/>
      <c r="AE77" s="362"/>
    </row>
    <row r="78" spans="1:31" s="33" customFormat="1" ht="12.75" customHeight="1">
      <c r="A78" s="110">
        <v>10.3</v>
      </c>
      <c r="B78" s="234" t="s">
        <v>85</v>
      </c>
      <c r="C78" s="250" t="s">
        <v>109</v>
      </c>
      <c r="D78" s="467"/>
      <c r="E78" s="468"/>
      <c r="Z78" s="71">
        <v>2043</v>
      </c>
      <c r="AA78" s="78">
        <f t="shared" si="0"/>
        <v>10.3</v>
      </c>
      <c r="AB78" s="942" t="str">
        <f t="shared" si="1"/>
        <v>PACKAGING MATERIALS</v>
      </c>
      <c r="AC78" s="250" t="s">
        <v>109</v>
      </c>
      <c r="AD78" s="367">
        <f>D78-(D79+D80+D81+D82)</f>
        <v>0</v>
      </c>
      <c r="AE78" s="368">
        <f>E78-(E79+E80+E81+E82)</f>
        <v>0</v>
      </c>
    </row>
    <row r="79" spans="1:31" s="33" customFormat="1" ht="12.75" customHeight="1">
      <c r="A79" s="110" t="s">
        <v>43</v>
      </c>
      <c r="B79" s="94" t="s">
        <v>86</v>
      </c>
      <c r="C79" s="242" t="s">
        <v>109</v>
      </c>
      <c r="D79" s="467"/>
      <c r="E79" s="468"/>
      <c r="Z79" s="378">
        <v>1617</v>
      </c>
      <c r="AA79" s="78" t="str">
        <f t="shared" si="0"/>
        <v>10.3.1</v>
      </c>
      <c r="AB79" s="943" t="str">
        <f t="shared" si="1"/>
        <v>CASE MATERIALS</v>
      </c>
      <c r="AC79" s="242" t="s">
        <v>109</v>
      </c>
      <c r="AD79" s="361"/>
      <c r="AE79" s="362"/>
    </row>
    <row r="80" spans="1:31" s="33" customFormat="1" ht="12.75" customHeight="1">
      <c r="A80" s="110" t="s">
        <v>44</v>
      </c>
      <c r="B80" s="94" t="s">
        <v>226</v>
      </c>
      <c r="C80" s="242" t="s">
        <v>109</v>
      </c>
      <c r="D80" s="467"/>
      <c r="E80" s="468"/>
      <c r="Z80" s="378">
        <v>1618</v>
      </c>
      <c r="AA80" s="78" t="str">
        <f t="shared" si="0"/>
        <v>10.3.2</v>
      </c>
      <c r="AB80" s="943" t="str">
        <f>B80</f>
        <v>CARTONBOARD</v>
      </c>
      <c r="AC80" s="242" t="s">
        <v>109</v>
      </c>
      <c r="AD80" s="361"/>
      <c r="AE80" s="362"/>
    </row>
    <row r="81" spans="1:31" s="33" customFormat="1" ht="12.75" customHeight="1">
      <c r="A81" s="110" t="s">
        <v>45</v>
      </c>
      <c r="B81" s="94" t="s">
        <v>87</v>
      </c>
      <c r="C81" s="242" t="s">
        <v>109</v>
      </c>
      <c r="D81" s="469"/>
      <c r="E81" s="470"/>
      <c r="Z81" s="378">
        <v>1621</v>
      </c>
      <c r="AA81" s="78" t="str">
        <f>A81</f>
        <v>10.3.3</v>
      </c>
      <c r="AB81" s="943" t="str">
        <f>B81</f>
        <v>WRAPPING PAPERS</v>
      </c>
      <c r="AC81" s="242" t="s">
        <v>109</v>
      </c>
      <c r="AD81" s="361"/>
      <c r="AE81" s="362"/>
    </row>
    <row r="82" spans="1:31" s="33" customFormat="1" ht="12.75" customHeight="1">
      <c r="A82" s="110" t="s">
        <v>88</v>
      </c>
      <c r="B82" s="95" t="s">
        <v>89</v>
      </c>
      <c r="C82" s="242" t="s">
        <v>109</v>
      </c>
      <c r="D82" s="469"/>
      <c r="E82" s="470"/>
      <c r="Z82" s="378">
        <v>1622</v>
      </c>
      <c r="AA82" s="78" t="str">
        <f>A82</f>
        <v>10.3.4</v>
      </c>
      <c r="AB82" s="943" t="str">
        <f>B82</f>
        <v>OTHER PAPERS MAINLY FOR PACKAGING</v>
      </c>
      <c r="AC82" s="242" t="s">
        <v>109</v>
      </c>
      <c r="AD82" s="361"/>
      <c r="AE82" s="362"/>
    </row>
    <row r="83" spans="1:31" s="33" customFormat="1" ht="12.75" customHeight="1" thickBot="1">
      <c r="A83" s="111">
        <v>10.4</v>
      </c>
      <c r="B83" s="97" t="s">
        <v>326</v>
      </c>
      <c r="C83" s="243" t="s">
        <v>109</v>
      </c>
      <c r="D83" s="471"/>
      <c r="E83" s="472"/>
      <c r="Z83" s="67">
        <v>1683</v>
      </c>
      <c r="AA83" s="379">
        <f>A83</f>
        <v>10.4</v>
      </c>
      <c r="AB83" s="944" t="str">
        <f>B83</f>
        <v>OTHER PAPER AND PAPERBOARD N.E.S. (NOT ELSEWHERE SPECIFIED)</v>
      </c>
      <c r="AC83" s="243" t="s">
        <v>109</v>
      </c>
      <c r="AD83" s="363"/>
      <c r="AE83" s="364"/>
    </row>
    <row r="84" spans="1:28" s="33" customFormat="1" ht="16.5" customHeight="1">
      <c r="A84" s="565"/>
      <c r="B84" s="434" t="s">
        <v>253</v>
      </c>
      <c r="C84" s="565"/>
      <c r="D84" s="566"/>
      <c r="E84" s="39"/>
      <c r="AA84" s="32" t="s">
        <v>0</v>
      </c>
      <c r="AB84" s="434" t="s">
        <v>253</v>
      </c>
    </row>
    <row r="85" spans="1:27" s="33" customFormat="1" ht="12.75" customHeight="1">
      <c r="A85" s="565"/>
      <c r="B85" s="431"/>
      <c r="C85" s="565"/>
      <c r="D85" s="566"/>
      <c r="E85" s="39"/>
      <c r="AA85" s="32" t="s">
        <v>0</v>
      </c>
    </row>
    <row r="86" spans="1:27" ht="12.75" customHeight="1">
      <c r="A86" s="567"/>
      <c r="B86" s="567"/>
      <c r="C86" s="567"/>
      <c r="D86" s="567"/>
      <c r="AA86" s="32" t="s">
        <v>0</v>
      </c>
    </row>
    <row r="87" spans="1:27" ht="12.75" customHeight="1">
      <c r="A87" s="567"/>
      <c r="B87" s="567"/>
      <c r="C87" s="567"/>
      <c r="D87" s="567"/>
      <c r="AA87" s="32" t="s">
        <v>0</v>
      </c>
    </row>
    <row r="88" spans="1:27" ht="12.75" customHeight="1">
      <c r="A88" s="567"/>
      <c r="B88" s="567"/>
      <c r="C88" s="567"/>
      <c r="D88" s="567"/>
      <c r="AA88" s="32" t="s">
        <v>0</v>
      </c>
    </row>
    <row r="89" spans="1:4" ht="12.75" customHeight="1">
      <c r="A89" s="567"/>
      <c r="B89" s="567"/>
      <c r="C89" s="567"/>
      <c r="D89" s="567"/>
    </row>
    <row r="90" spans="1:4" ht="12.75" customHeight="1">
      <c r="A90" s="567"/>
      <c r="B90" s="567"/>
      <c r="C90" s="567"/>
      <c r="D90" s="567"/>
    </row>
    <row r="91" spans="1:4" ht="12.75" customHeight="1">
      <c r="A91" s="567"/>
      <c r="B91" s="567"/>
      <c r="C91" s="567"/>
      <c r="D91" s="567"/>
    </row>
    <row r="92" spans="1:4" ht="12.75" customHeight="1">
      <c r="A92" s="567"/>
      <c r="B92" s="567"/>
      <c r="C92" s="567"/>
      <c r="D92" s="567"/>
    </row>
    <row r="93" spans="1:4" ht="12.75" customHeight="1">
      <c r="A93" s="567"/>
      <c r="B93" s="567"/>
      <c r="C93" s="567"/>
      <c r="D93" s="567"/>
    </row>
    <row r="94" spans="1:4" ht="12.75" customHeight="1">
      <c r="A94" s="567"/>
      <c r="B94" s="567"/>
      <c r="C94" s="567"/>
      <c r="D94" s="567"/>
    </row>
    <row r="95" spans="1:4" ht="12.75" customHeight="1">
      <c r="A95" s="567"/>
      <c r="B95" s="567"/>
      <c r="C95" s="567"/>
      <c r="D95" s="567"/>
    </row>
    <row r="96" spans="1:4" ht="12.75" customHeight="1">
      <c r="A96" s="567"/>
      <c r="B96" s="567"/>
      <c r="C96" s="567"/>
      <c r="D96" s="567"/>
    </row>
    <row r="97" spans="1:4" ht="12.75" customHeight="1">
      <c r="A97" s="567"/>
      <c r="B97" s="567"/>
      <c r="C97" s="567"/>
      <c r="D97" s="567"/>
    </row>
    <row r="98" spans="1:4" ht="12.75" customHeight="1">
      <c r="A98" s="567"/>
      <c r="B98" s="567"/>
      <c r="C98" s="567"/>
      <c r="D98" s="567"/>
    </row>
    <row r="99" spans="1:4" ht="12.75" customHeight="1">
      <c r="A99" s="567"/>
      <c r="B99" s="567"/>
      <c r="C99" s="567"/>
      <c r="D99" s="567"/>
    </row>
    <row r="100" spans="1:4" ht="12.75" customHeight="1">
      <c r="A100" s="567"/>
      <c r="B100" s="567"/>
      <c r="C100" s="567"/>
      <c r="D100" s="567"/>
    </row>
    <row r="101" spans="1:4" ht="12.75" customHeight="1">
      <c r="A101" s="567"/>
      <c r="B101" s="567"/>
      <c r="C101" s="567"/>
      <c r="D101" s="567"/>
    </row>
    <row r="102" spans="1:4" ht="12.75" customHeight="1">
      <c r="A102" s="567"/>
      <c r="B102" s="567"/>
      <c r="C102" s="567"/>
      <c r="D102" s="567"/>
    </row>
    <row r="103" spans="1:4" ht="12.75" customHeight="1">
      <c r="A103" s="567"/>
      <c r="B103" s="567"/>
      <c r="C103" s="567"/>
      <c r="D103" s="567"/>
    </row>
    <row r="104" spans="2:28" ht="12.75" customHeight="1" hidden="1">
      <c r="B104" s="327" t="s">
        <v>161</v>
      </c>
      <c r="C104" s="328"/>
      <c r="D104" s="328"/>
      <c r="E104" s="329"/>
      <c r="AB104" s="322" t="str">
        <f>B104</f>
        <v>Derived data</v>
      </c>
    </row>
    <row r="105" spans="2:29" ht="12.75" customHeight="1" hidden="1">
      <c r="B105" s="330" t="s">
        <v>162</v>
      </c>
      <c r="C105" s="242" t="s">
        <v>109</v>
      </c>
      <c r="D105" s="34">
        <f>D74+D75+D76</f>
        <v>0</v>
      </c>
      <c r="E105" s="35">
        <f>E74+E75+E76</f>
        <v>0</v>
      </c>
      <c r="Z105" s="477">
        <v>1674</v>
      </c>
      <c r="AA105" s="323"/>
      <c r="AB105" s="323" t="str">
        <f>B105</f>
        <v>Printing + Writing Paper</v>
      </c>
      <c r="AC105" s="324"/>
    </row>
    <row r="106" spans="2:29" ht="12.75" customHeight="1" hidden="1" thickBot="1">
      <c r="B106" s="331" t="s">
        <v>163</v>
      </c>
      <c r="C106" s="242" t="s">
        <v>109</v>
      </c>
      <c r="D106" s="36">
        <f>D77+(D79+D80+D81+D82)+D83</f>
        <v>0</v>
      </c>
      <c r="E106" s="37">
        <f>E77+(E79+E80+E81+E82)+E83</f>
        <v>0</v>
      </c>
      <c r="Z106" s="443">
        <v>1675</v>
      </c>
      <c r="AA106" s="332"/>
      <c r="AB106" s="332" t="str">
        <f>B106</f>
        <v>Other Paper +Paperboard</v>
      </c>
      <c r="AC106" s="476"/>
    </row>
    <row r="107" spans="2:29" ht="12.75" customHeight="1" hidden="1" thickBot="1">
      <c r="B107" s="331" t="s">
        <v>175</v>
      </c>
      <c r="C107" s="242" t="s">
        <v>109</v>
      </c>
      <c r="D107" s="36">
        <f>D79+D80+D81+D82</f>
        <v>0</v>
      </c>
      <c r="E107" s="36">
        <f>E79+E80+E81+E82</f>
        <v>0</v>
      </c>
      <c r="Z107" s="478">
        <v>1681</v>
      </c>
      <c r="AA107" s="68"/>
      <c r="AB107" s="68" t="str">
        <f>B107</f>
        <v>Wrapping  + Packaging Paper and Paperboard</v>
      </c>
      <c r="AC107" s="326"/>
    </row>
    <row r="108" spans="35:36" ht="12.75" customHeight="1" hidden="1">
      <c r="AI108"/>
      <c r="AJ108"/>
    </row>
    <row r="109" spans="35:36" ht="12.75" customHeight="1">
      <c r="AI109"/>
      <c r="AJ109"/>
    </row>
    <row r="110" spans="35:36" ht="12.75" customHeight="1">
      <c r="AI110"/>
      <c r="AJ110"/>
    </row>
    <row r="111" spans="35:36" ht="12.75" customHeight="1">
      <c r="AI111"/>
      <c r="AJ111"/>
    </row>
    <row r="112" spans="35:36" ht="12.75" customHeight="1">
      <c r="AI112"/>
      <c r="AJ112"/>
    </row>
    <row r="113" spans="35:36" ht="12.75" customHeight="1">
      <c r="AI113"/>
      <c r="AJ113"/>
    </row>
    <row r="114" spans="35:36" ht="12.75" customHeight="1">
      <c r="AI114"/>
      <c r="AJ114"/>
    </row>
    <row r="115" spans="35:36" ht="12.75" customHeight="1">
      <c r="AI115"/>
      <c r="AJ115"/>
    </row>
    <row r="116" spans="35:57" ht="12.75" customHeight="1">
      <c r="AI116"/>
      <c r="AJ116"/>
      <c r="BB116" s="25" t="s">
        <v>0</v>
      </c>
      <c r="BC116" s="25" t="s">
        <v>0</v>
      </c>
      <c r="BD116" s="25" t="s">
        <v>0</v>
      </c>
      <c r="BE116" s="25" t="s">
        <v>0</v>
      </c>
    </row>
    <row r="117" spans="35:36" ht="12.75" customHeight="1">
      <c r="AI117"/>
      <c r="AJ117"/>
    </row>
    <row r="118" spans="35:36" ht="12.75" customHeight="1">
      <c r="AI118"/>
      <c r="AJ118"/>
    </row>
    <row r="119" spans="35:36" ht="12.75" customHeight="1">
      <c r="AI119"/>
      <c r="AJ119"/>
    </row>
    <row r="120" spans="35:36" ht="12.75" customHeight="1">
      <c r="AI120"/>
      <c r="AJ120"/>
    </row>
    <row r="121" spans="35:36" ht="12.75" customHeight="1">
      <c r="AI121"/>
      <c r="AJ121"/>
    </row>
    <row r="122" spans="35:36" ht="12.75" customHeight="1">
      <c r="AI122"/>
      <c r="AJ122"/>
    </row>
    <row r="123" spans="35:36" ht="12.75" customHeight="1">
      <c r="AI123"/>
      <c r="AJ123"/>
    </row>
    <row r="124" spans="35:36" ht="12.75" customHeight="1">
      <c r="AI124"/>
      <c r="AJ124"/>
    </row>
    <row r="125" spans="35:36" ht="12.75" customHeight="1">
      <c r="AI125"/>
      <c r="AJ125"/>
    </row>
    <row r="126" spans="35:36" ht="12.75" customHeight="1">
      <c r="AI126"/>
      <c r="AJ126"/>
    </row>
    <row r="127" spans="35:36" ht="12.75" customHeight="1">
      <c r="AI127"/>
      <c r="AJ127"/>
    </row>
    <row r="128" spans="35:36" ht="12.75" customHeight="1">
      <c r="AI128"/>
      <c r="AJ128"/>
    </row>
    <row r="129" spans="35:36" ht="12.75" customHeight="1">
      <c r="AI129"/>
      <c r="AJ129"/>
    </row>
    <row r="130" spans="35:36" ht="12.75" customHeight="1">
      <c r="AI130"/>
      <c r="AJ130"/>
    </row>
    <row r="131" spans="35:36" ht="12.75" customHeight="1">
      <c r="AI131"/>
      <c r="AJ131"/>
    </row>
    <row r="132" spans="35:36" ht="12.75" customHeight="1">
      <c r="AI132"/>
      <c r="AJ132"/>
    </row>
    <row r="133" spans="35:36" ht="12.75" customHeight="1">
      <c r="AI133"/>
      <c r="AJ133"/>
    </row>
    <row r="134" spans="35:36" ht="12.75" customHeight="1">
      <c r="AI134"/>
      <c r="AJ134"/>
    </row>
    <row r="135" spans="35:36" ht="12.75" customHeight="1">
      <c r="AI135"/>
      <c r="AJ135"/>
    </row>
    <row r="136" spans="35:36" ht="12.75" customHeight="1">
      <c r="AI136"/>
      <c r="AJ136"/>
    </row>
    <row r="137" spans="35:36" ht="12.75" customHeight="1">
      <c r="AI137"/>
      <c r="AJ137"/>
    </row>
    <row r="138" spans="35:36" ht="12.75" customHeight="1">
      <c r="AI138"/>
      <c r="AJ138"/>
    </row>
    <row r="139" spans="35:36" ht="12.75" customHeight="1">
      <c r="AI139"/>
      <c r="AJ139"/>
    </row>
    <row r="140" spans="35:36" ht="12.75" customHeight="1">
      <c r="AI140"/>
      <c r="AJ140"/>
    </row>
    <row r="141" spans="35:36" ht="12.75" customHeight="1">
      <c r="AI141"/>
      <c r="AJ141"/>
    </row>
    <row r="142" spans="35:36" ht="12.75" customHeight="1">
      <c r="AI142"/>
      <c r="AJ142"/>
    </row>
    <row r="143" spans="35:36" ht="12.75" customHeight="1">
      <c r="AI143"/>
      <c r="AJ143"/>
    </row>
    <row r="144" spans="35:36" ht="12.75" customHeight="1">
      <c r="AI144"/>
      <c r="AJ144"/>
    </row>
    <row r="145" spans="35:36" ht="12.75" customHeight="1">
      <c r="AI145"/>
      <c r="AJ145"/>
    </row>
    <row r="146" spans="35:36" ht="12.75" customHeight="1">
      <c r="AI146"/>
      <c r="AJ146"/>
    </row>
    <row r="147" spans="35:36" ht="12.75" customHeight="1">
      <c r="AI147"/>
      <c r="AJ147"/>
    </row>
    <row r="148" spans="35:36" ht="12.75" customHeight="1">
      <c r="AI148"/>
      <c r="AJ148"/>
    </row>
    <row r="149" spans="35:36" ht="12.75" customHeight="1">
      <c r="AI149"/>
      <c r="AJ149"/>
    </row>
    <row r="150" spans="35:36" ht="12.75" customHeight="1">
      <c r="AI150"/>
      <c r="AJ150"/>
    </row>
    <row r="151" spans="35:36" ht="12.75" customHeight="1">
      <c r="AI151"/>
      <c r="AJ151"/>
    </row>
    <row r="152" spans="35:36" ht="12.75" customHeight="1">
      <c r="AI152"/>
      <c r="AJ152"/>
    </row>
    <row r="153" spans="35:36" ht="12.75" customHeight="1">
      <c r="AI153"/>
      <c r="AJ153"/>
    </row>
    <row r="154" spans="35:36" ht="12.75" customHeight="1">
      <c r="AI154"/>
      <c r="AJ154"/>
    </row>
    <row r="155" spans="35:36" ht="12.75" customHeight="1">
      <c r="AI155"/>
      <c r="AJ155"/>
    </row>
    <row r="156" spans="35:36" ht="12.75" customHeight="1">
      <c r="AI156"/>
      <c r="AJ156"/>
    </row>
    <row r="157" spans="35:36" ht="12.75" customHeight="1">
      <c r="AI157"/>
      <c r="AJ157"/>
    </row>
    <row r="158" spans="35:36" ht="12.75" customHeight="1">
      <c r="AI158"/>
      <c r="AJ158"/>
    </row>
    <row r="159" spans="35:36" ht="12.75" customHeight="1">
      <c r="AI159"/>
      <c r="AJ159"/>
    </row>
    <row r="160" spans="35:36" ht="12.75" customHeight="1">
      <c r="AI160"/>
      <c r="AJ160"/>
    </row>
    <row r="161" spans="35:36" ht="12.75" customHeight="1">
      <c r="AI161"/>
      <c r="AJ161"/>
    </row>
    <row r="162" spans="35:36" ht="12.75" customHeight="1">
      <c r="AI162"/>
      <c r="AJ162"/>
    </row>
    <row r="163" spans="35:36" ht="12.75" customHeight="1">
      <c r="AI163"/>
      <c r="AJ163"/>
    </row>
    <row r="164" spans="35:36" ht="12.75" customHeight="1">
      <c r="AI164"/>
      <c r="AJ164"/>
    </row>
    <row r="165" spans="35:36" ht="12.75" customHeight="1">
      <c r="AI165"/>
      <c r="AJ165"/>
    </row>
    <row r="166" spans="35:36" ht="12.75" customHeight="1">
      <c r="AI166"/>
      <c r="AJ166"/>
    </row>
    <row r="167" spans="35:36" ht="12.75" customHeight="1">
      <c r="AI167"/>
      <c r="AJ167"/>
    </row>
    <row r="168" spans="35:36" ht="12.75" customHeight="1">
      <c r="AI168"/>
      <c r="AJ168"/>
    </row>
    <row r="169" spans="35:36" ht="12.75" customHeight="1">
      <c r="AI169"/>
      <c r="AJ169"/>
    </row>
    <row r="170" spans="35:36" ht="12.75" customHeight="1">
      <c r="AI170"/>
      <c r="AJ170"/>
    </row>
    <row r="171" spans="35:36" ht="12.75" customHeight="1">
      <c r="AI171"/>
      <c r="AJ171"/>
    </row>
    <row r="172" spans="35:36" ht="12.75" customHeight="1">
      <c r="AI172"/>
      <c r="AJ172"/>
    </row>
    <row r="173" spans="35:36" ht="12.75" customHeight="1">
      <c r="AI173"/>
      <c r="AJ173"/>
    </row>
    <row r="174" spans="35:36" ht="12.75" customHeight="1">
      <c r="AI174"/>
      <c r="AJ174"/>
    </row>
    <row r="175" spans="35:36" ht="12.75" customHeight="1">
      <c r="AI175"/>
      <c r="AJ175"/>
    </row>
    <row r="176" spans="35:36" ht="12.75" customHeight="1">
      <c r="AI176"/>
      <c r="AJ176"/>
    </row>
    <row r="177" spans="35:36" ht="12.75" customHeight="1">
      <c r="AI177"/>
      <c r="AJ177"/>
    </row>
    <row r="178" spans="35:36" ht="12.75" customHeight="1">
      <c r="AI178"/>
      <c r="AJ178"/>
    </row>
    <row r="179" spans="35:36" ht="12.75" customHeight="1">
      <c r="AI179"/>
      <c r="AJ179"/>
    </row>
    <row r="180" spans="35:36" ht="12.75" customHeight="1">
      <c r="AI180"/>
      <c r="AJ180"/>
    </row>
    <row r="181" spans="35:36" ht="12.75" customHeight="1">
      <c r="AI181"/>
      <c r="AJ181"/>
    </row>
    <row r="182" spans="35:36" ht="12.75" customHeight="1">
      <c r="AI182"/>
      <c r="AJ182"/>
    </row>
    <row r="183" spans="35:36" ht="12.75" customHeight="1">
      <c r="AI183"/>
      <c r="AJ183"/>
    </row>
    <row r="184" spans="35:36" ht="12.75" customHeight="1">
      <c r="AI184"/>
      <c r="AJ184"/>
    </row>
    <row r="185" spans="35:36" ht="12.75" customHeight="1">
      <c r="AI185"/>
      <c r="AJ185"/>
    </row>
    <row r="186" spans="35:36" ht="12.75" customHeight="1">
      <c r="AI186"/>
      <c r="AJ186"/>
    </row>
    <row r="187" spans="35:36" ht="12.75" customHeight="1">
      <c r="AI187"/>
      <c r="AJ187"/>
    </row>
    <row r="188" spans="35:36" ht="12.75" customHeight="1">
      <c r="AI188"/>
      <c r="AJ188"/>
    </row>
    <row r="189" spans="35:36" ht="12.75" customHeight="1">
      <c r="AI189"/>
      <c r="AJ189"/>
    </row>
    <row r="190" spans="35:36" ht="12.75" customHeight="1">
      <c r="AI190"/>
      <c r="AJ190"/>
    </row>
    <row r="191" spans="35:36" ht="12.75" customHeight="1">
      <c r="AI191"/>
      <c r="AJ191"/>
    </row>
    <row r="192" spans="35:36" ht="12.75" customHeight="1">
      <c r="AI192"/>
      <c r="AJ192"/>
    </row>
    <row r="193" spans="35:36" ht="12.75" customHeight="1">
      <c r="AI193"/>
      <c r="AJ193"/>
    </row>
    <row r="194" spans="35:36" ht="12.75" customHeight="1">
      <c r="AI194"/>
      <c r="AJ194"/>
    </row>
    <row r="195" spans="35:36" ht="12.75" customHeight="1">
      <c r="AI195"/>
      <c r="AJ195"/>
    </row>
    <row r="196" spans="35:36" ht="12.75" customHeight="1">
      <c r="AI196"/>
      <c r="AJ196"/>
    </row>
    <row r="197" spans="35:36" ht="12.75" customHeight="1">
      <c r="AI197"/>
      <c r="AJ197"/>
    </row>
    <row r="198" spans="35:36" ht="12.75" customHeight="1">
      <c r="AI198"/>
      <c r="AJ198"/>
    </row>
    <row r="199" spans="35:36" ht="12.75" customHeight="1">
      <c r="AI199"/>
      <c r="AJ199"/>
    </row>
    <row r="200" spans="35:36" ht="12.75" customHeight="1">
      <c r="AI200"/>
      <c r="AJ200"/>
    </row>
    <row r="201" spans="35:36" ht="12.75" customHeight="1">
      <c r="AI201"/>
      <c r="AJ201"/>
    </row>
    <row r="202" spans="35:36" ht="12.75" customHeight="1">
      <c r="AI202"/>
      <c r="AJ202"/>
    </row>
    <row r="203" spans="35:36" ht="12.75" customHeight="1">
      <c r="AI203"/>
      <c r="AJ203"/>
    </row>
    <row r="204" spans="35:36" ht="12.75" customHeight="1">
      <c r="AI204"/>
      <c r="AJ204"/>
    </row>
    <row r="205" spans="35:36" ht="12.75" customHeight="1">
      <c r="AI205"/>
      <c r="AJ205"/>
    </row>
    <row r="206" spans="35:36" ht="12.75" customHeight="1">
      <c r="AI206"/>
      <c r="AJ206"/>
    </row>
    <row r="207" spans="35:36" ht="12.75" customHeight="1">
      <c r="AI207"/>
      <c r="AJ207"/>
    </row>
    <row r="208" spans="35:36" ht="12.75" customHeight="1">
      <c r="AI208"/>
      <c r="AJ208"/>
    </row>
    <row r="209" spans="35:36" ht="12.75" customHeight="1">
      <c r="AI209"/>
      <c r="AJ209"/>
    </row>
    <row r="210" spans="35:36" ht="12.75" customHeight="1">
      <c r="AI210"/>
      <c r="AJ210"/>
    </row>
    <row r="211" spans="35:36" ht="12.75" customHeight="1">
      <c r="AI211"/>
      <c r="AJ211"/>
    </row>
    <row r="212" spans="35:36" ht="12.75" customHeight="1">
      <c r="AI212"/>
      <c r="AJ212"/>
    </row>
    <row r="213" spans="35:36" ht="12.75" customHeight="1">
      <c r="AI213"/>
      <c r="AJ213"/>
    </row>
    <row r="214" spans="35:36" ht="12.75" customHeight="1">
      <c r="AI214"/>
      <c r="AJ214"/>
    </row>
    <row r="215" spans="35:36" ht="12.75" customHeight="1">
      <c r="AI215"/>
      <c r="AJ215"/>
    </row>
    <row r="216" spans="35:36" ht="12.75" customHeight="1">
      <c r="AI216"/>
      <c r="AJ216"/>
    </row>
    <row r="217" spans="35:36" ht="12.75" customHeight="1">
      <c r="AI217"/>
      <c r="AJ217"/>
    </row>
    <row r="218" spans="35:36" ht="12.75" customHeight="1">
      <c r="AI218"/>
      <c r="AJ218"/>
    </row>
    <row r="219" spans="35:36" ht="12.75" customHeight="1">
      <c r="AI219"/>
      <c r="AJ219"/>
    </row>
    <row r="220" spans="35:36" ht="12.75" customHeight="1">
      <c r="AI220"/>
      <c r="AJ220"/>
    </row>
  </sheetData>
  <sheetProtection sheet="1"/>
  <mergeCells count="10">
    <mergeCell ref="AD7:AE8"/>
    <mergeCell ref="C3:E3"/>
    <mergeCell ref="C5:E5"/>
    <mergeCell ref="C2:D2"/>
    <mergeCell ref="A12:E12"/>
    <mergeCell ref="A31:E31"/>
    <mergeCell ref="C10:C11"/>
    <mergeCell ref="A5:B6"/>
    <mergeCell ref="A7:B7"/>
    <mergeCell ref="A8:B8"/>
  </mergeCells>
  <printOptions horizontalCentered="1" verticalCentered="1"/>
  <pageMargins left="0.3937007874015748" right="0.3937007874015748" top="0.1968503937007874" bottom="0.1968503937007874" header="0.1968503937007874" footer="0.1968503937007874"/>
  <pageSetup fitToHeight="2" horizontalDpi="600" verticalDpi="600" orientation="portrait" paperSize="9" scale="68" r:id="rId2"/>
  <colBreaks count="1" manualBreakCount="1">
    <brk id="5" max="65535" man="1"/>
  </colBreaks>
  <drawing r:id="rId1"/>
</worksheet>
</file>

<file path=xl/worksheets/sheet3.xml><?xml version="1.0" encoding="utf-8"?>
<worksheet xmlns="http://schemas.openxmlformats.org/spreadsheetml/2006/main" xmlns:r="http://schemas.openxmlformats.org/officeDocument/2006/relationships">
  <dimension ref="A1:BK109"/>
  <sheetViews>
    <sheetView showGridLines="0" zoomScale="80" zoomScaleNormal="80" zoomScaleSheetLayoutView="75" zoomScalePageLayoutView="0" workbookViewId="0" topLeftCell="A1">
      <selection activeCell="B35" sqref="B35"/>
    </sheetView>
  </sheetViews>
  <sheetFormatPr defaultColWidth="9.625" defaultRowHeight="12.75" customHeight="1"/>
  <cols>
    <col min="1" max="1" width="8.25390625" style="9" customWidth="1"/>
    <col min="2" max="2" width="70.25390625" style="10" customWidth="1"/>
    <col min="3" max="3" width="11.00390625" style="10" customWidth="1"/>
    <col min="4" max="11" width="17.00390625" style="10" customWidth="1"/>
    <col min="12" max="12" width="9.625" style="203" customWidth="1"/>
    <col min="13" max="13" width="9.625" style="203" hidden="1" customWidth="1"/>
    <col min="14" max="14" width="13.375" style="203" hidden="1" customWidth="1"/>
    <col min="15" max="21" width="9.625" style="203" hidden="1" customWidth="1"/>
    <col min="22" max="22" width="6.25390625" style="203" hidden="1" customWidth="1"/>
    <col min="23" max="23" width="20.625" style="203" hidden="1" customWidth="1"/>
    <col min="24" max="24" width="8.375" style="203" hidden="1" customWidth="1"/>
    <col min="25" max="25" width="12.625" style="203" customWidth="1"/>
    <col min="26" max="26" width="9.875" style="10" hidden="1" customWidth="1"/>
    <col min="27" max="27" width="9.375" style="10" customWidth="1"/>
    <col min="28" max="28" width="69.75390625" style="10" customWidth="1"/>
    <col min="29" max="29" width="9.75390625" style="10" customWidth="1"/>
    <col min="30" max="39" width="10.75390625" style="10" customWidth="1"/>
    <col min="40" max="40" width="71.00390625" style="10" customWidth="1"/>
    <col min="41" max="41" width="10.00390625" style="10" customWidth="1"/>
    <col min="42" max="42" width="14.375" style="10" customWidth="1"/>
    <col min="43" max="43" width="12.875" style="10" customWidth="1"/>
    <col min="44" max="44" width="12.625" style="10" customWidth="1"/>
    <col min="45" max="45" width="10.875" style="10" customWidth="1"/>
    <col min="46" max="46" width="12.625" style="10" customWidth="1"/>
    <col min="47" max="47" width="1.625" style="10" customWidth="1"/>
    <col min="48" max="48" width="12.625" style="10" customWidth="1"/>
    <col min="49" max="49" width="1.625" style="10" customWidth="1"/>
    <col min="50" max="50" width="12.625" style="10" customWidth="1"/>
    <col min="51" max="51" width="1.625" style="10" customWidth="1"/>
    <col min="52" max="52" width="12.625" style="10" customWidth="1"/>
    <col min="53" max="53" width="1.625" style="10" customWidth="1"/>
    <col min="54" max="54" width="12.625" style="10" customWidth="1"/>
    <col min="55" max="55" width="1.625" style="10" customWidth="1"/>
    <col min="56" max="56" width="12.625" style="10" customWidth="1"/>
    <col min="57" max="57" width="1.625" style="10" customWidth="1"/>
    <col min="58" max="58" width="12.625" style="10" customWidth="1"/>
    <col min="59" max="59" width="1.625" style="10" customWidth="1"/>
    <col min="60" max="16384" width="9.625" style="10" customWidth="1"/>
  </cols>
  <sheetData>
    <row r="1" spans="1:40" s="72" customFormat="1" ht="12.75" customHeight="1" thickBot="1">
      <c r="A1" s="204"/>
      <c r="B1" s="205"/>
      <c r="C1" s="205"/>
      <c r="D1" s="205">
        <v>61</v>
      </c>
      <c r="E1" s="205">
        <v>62</v>
      </c>
      <c r="F1" s="205">
        <v>61</v>
      </c>
      <c r="G1" s="205">
        <v>62</v>
      </c>
      <c r="H1" s="205">
        <v>91</v>
      </c>
      <c r="I1" s="205">
        <v>92</v>
      </c>
      <c r="J1" s="205">
        <v>91</v>
      </c>
      <c r="K1" s="205">
        <v>92</v>
      </c>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row>
    <row r="2" spans="1:40" ht="16.5" customHeight="1" thickTop="1">
      <c r="A2" s="294"/>
      <c r="B2" s="295"/>
      <c r="C2" s="295"/>
      <c r="D2" s="1266" t="s">
        <v>0</v>
      </c>
      <c r="E2" s="1266" t="s">
        <v>23</v>
      </c>
      <c r="F2" s="295"/>
      <c r="G2" s="605" t="s">
        <v>60</v>
      </c>
      <c r="H2" s="1272" t="s">
        <v>0</v>
      </c>
      <c r="I2" s="1272"/>
      <c r="J2" s="605" t="s">
        <v>15</v>
      </c>
      <c r="K2" s="606"/>
      <c r="M2" s="22"/>
      <c r="N2" s="22"/>
      <c r="O2" s="420"/>
      <c r="P2" s="22"/>
      <c r="Q2" s="22"/>
      <c r="R2" s="22"/>
      <c r="Z2" s="203"/>
      <c r="AA2" s="203"/>
      <c r="AB2" s="203"/>
      <c r="AC2" s="203"/>
      <c r="AD2" s="203"/>
      <c r="AE2" s="203"/>
      <c r="AF2" s="203"/>
      <c r="AG2" s="203"/>
      <c r="AH2" s="203"/>
      <c r="AI2" s="203"/>
      <c r="AJ2" s="203"/>
      <c r="AK2" s="203"/>
      <c r="AL2" s="203"/>
      <c r="AM2" s="203"/>
      <c r="AN2" s="203"/>
    </row>
    <row r="3" spans="1:40" ht="16.5" customHeight="1">
      <c r="A3" s="296"/>
      <c r="B3" s="22"/>
      <c r="C3" s="22"/>
      <c r="D3" s="1267"/>
      <c r="E3" s="1267"/>
      <c r="F3" s="22"/>
      <c r="G3" s="607" t="s">
        <v>20</v>
      </c>
      <c r="H3" s="608"/>
      <c r="I3" s="609"/>
      <c r="J3" s="610"/>
      <c r="K3" s="611"/>
      <c r="M3" s="22"/>
      <c r="N3" s="22"/>
      <c r="O3" s="421"/>
      <c r="P3" s="22"/>
      <c r="Q3" s="22"/>
      <c r="R3" s="22"/>
      <c r="Z3" s="203"/>
      <c r="AA3" s="203"/>
      <c r="AB3" s="203"/>
      <c r="AC3" s="203"/>
      <c r="AD3" s="203"/>
      <c r="AE3" s="203"/>
      <c r="AF3" s="203"/>
      <c r="AG3" s="203"/>
      <c r="AH3" s="203"/>
      <c r="AI3" s="203"/>
      <c r="AJ3" s="203"/>
      <c r="AK3" s="203"/>
      <c r="AL3" s="203"/>
      <c r="AM3" s="203"/>
      <c r="AN3" s="203"/>
    </row>
    <row r="4" spans="1:40" ht="16.5" customHeight="1">
      <c r="A4" s="296"/>
      <c r="B4" s="22"/>
      <c r="C4" s="22"/>
      <c r="D4" s="22"/>
      <c r="E4" s="75" t="s">
        <v>10</v>
      </c>
      <c r="F4" s="22"/>
      <c r="G4" s="607" t="s">
        <v>16</v>
      </c>
      <c r="H4" s="609"/>
      <c r="I4" s="609"/>
      <c r="J4" s="610"/>
      <c r="K4" s="611"/>
      <c r="M4" s="22"/>
      <c r="N4" s="22"/>
      <c r="O4" s="211"/>
      <c r="P4" s="22"/>
      <c r="Q4" s="22"/>
      <c r="R4" s="22"/>
      <c r="Z4" s="203"/>
      <c r="AA4" s="203"/>
      <c r="AB4" s="203"/>
      <c r="AC4" s="203"/>
      <c r="AD4" s="203"/>
      <c r="AE4" s="203"/>
      <c r="AF4" s="203"/>
      <c r="AG4" s="203"/>
      <c r="AH4" s="203"/>
      <c r="AI4" s="203"/>
      <c r="AJ4" s="203"/>
      <c r="AK4" s="203"/>
      <c r="AL4" s="203"/>
      <c r="AM4" s="203"/>
      <c r="AN4" s="203"/>
    </row>
    <row r="5" spans="1:40" ht="16.5" customHeight="1">
      <c r="A5" s="296"/>
      <c r="B5" s="102" t="s">
        <v>0</v>
      </c>
      <c r="C5" s="380"/>
      <c r="D5" s="22"/>
      <c r="E5" s="77" t="s">
        <v>75</v>
      </c>
      <c r="F5" s="22"/>
      <c r="G5" s="607" t="s">
        <v>17</v>
      </c>
      <c r="H5" s="609"/>
      <c r="I5" s="614"/>
      <c r="J5" s="784" t="s">
        <v>18</v>
      </c>
      <c r="K5" s="611"/>
      <c r="M5" s="22"/>
      <c r="N5" s="22"/>
      <c r="O5" s="211"/>
      <c r="P5" s="22"/>
      <c r="Q5" s="22"/>
      <c r="R5" s="22"/>
      <c r="Z5" s="203"/>
      <c r="AA5" s="203"/>
      <c r="AB5" s="387" t="s">
        <v>160</v>
      </c>
      <c r="AC5" s="203"/>
      <c r="AD5" s="203"/>
      <c r="AE5" s="203"/>
      <c r="AF5" s="203"/>
      <c r="AG5" s="203"/>
      <c r="AH5" s="203"/>
      <c r="AI5" s="203"/>
      <c r="AJ5" s="203"/>
      <c r="AK5" s="203"/>
      <c r="AL5" s="203"/>
      <c r="AM5" s="203"/>
      <c r="AN5" s="387" t="s">
        <v>192</v>
      </c>
    </row>
    <row r="6" spans="1:43" ht="16.5" customHeight="1" thickBot="1">
      <c r="A6" s="296"/>
      <c r="B6" s="381"/>
      <c r="C6" s="380"/>
      <c r="D6" s="382"/>
      <c r="E6" s="382"/>
      <c r="F6" s="22"/>
      <c r="G6" s="612" t="s">
        <v>19</v>
      </c>
      <c r="H6" s="609"/>
      <c r="I6" s="609"/>
      <c r="J6" s="610"/>
      <c r="K6" s="611"/>
      <c r="M6" s="22"/>
      <c r="N6" s="22"/>
      <c r="O6" s="211"/>
      <c r="P6" s="22"/>
      <c r="Q6" s="22"/>
      <c r="R6" s="22"/>
      <c r="Z6" s="203"/>
      <c r="AA6" s="203"/>
      <c r="AB6" s="22"/>
      <c r="AC6" s="22"/>
      <c r="AD6" s="203"/>
      <c r="AE6" s="203"/>
      <c r="AF6" s="203"/>
      <c r="AG6" s="388" t="str">
        <f>G2</f>
        <v>Country: </v>
      </c>
      <c r="AH6" s="1268" t="str">
        <f>H2</f>
        <v> </v>
      </c>
      <c r="AI6" s="1268"/>
      <c r="AJ6" s="1268"/>
      <c r="AK6" s="1268"/>
      <c r="AL6" s="500"/>
      <c r="AM6" s="500"/>
      <c r="AN6" s="500"/>
      <c r="AP6" s="522" t="str">
        <f>G2</f>
        <v>Country: </v>
      </c>
      <c r="AQ6" s="499" t="str">
        <f>H2</f>
        <v> </v>
      </c>
    </row>
    <row r="7" spans="1:43" ht="20.25">
      <c r="A7" s="297"/>
      <c r="B7" s="1256" t="s">
        <v>196</v>
      </c>
      <c r="C7" s="1256"/>
      <c r="D7" s="1256"/>
      <c r="E7" s="557" t="s">
        <v>165</v>
      </c>
      <c r="F7" s="438" t="s">
        <v>0</v>
      </c>
      <c r="G7" s="248" t="s">
        <v>0</v>
      </c>
      <c r="H7" s="383"/>
      <c r="I7" s="383"/>
      <c r="J7" s="384"/>
      <c r="K7" s="385"/>
      <c r="M7" s="22"/>
      <c r="N7" s="22"/>
      <c r="O7" s="211"/>
      <c r="P7" s="22"/>
      <c r="Q7" s="22"/>
      <c r="R7" s="22"/>
      <c r="Z7" s="203"/>
      <c r="AA7" s="389"/>
      <c r="AB7" s="390" t="s">
        <v>75</v>
      </c>
      <c r="AC7" s="391"/>
      <c r="AD7" s="1269" t="s">
        <v>154</v>
      </c>
      <c r="AE7" s="1269"/>
      <c r="AF7" s="1269"/>
      <c r="AG7" s="1269"/>
      <c r="AH7" s="1269"/>
      <c r="AI7" s="1269"/>
      <c r="AJ7" s="1269"/>
      <c r="AK7" s="1270"/>
      <c r="AL7" s="474"/>
      <c r="AM7" s="503"/>
      <c r="AN7" s="453"/>
      <c r="AO7" s="504"/>
      <c r="AP7" s="505"/>
      <c r="AQ7" s="506"/>
    </row>
    <row r="8" spans="1:44" s="15" customFormat="1" ht="13.5" customHeight="1">
      <c r="A8" s="298" t="s">
        <v>21</v>
      </c>
      <c r="B8" s="3" t="s">
        <v>0</v>
      </c>
      <c r="C8" s="207" t="s">
        <v>70</v>
      </c>
      <c r="D8" s="1261" t="s">
        <v>6</v>
      </c>
      <c r="E8" s="1262"/>
      <c r="F8" s="1263"/>
      <c r="G8" s="1264"/>
      <c r="H8" s="1263" t="s">
        <v>9</v>
      </c>
      <c r="I8" s="1263"/>
      <c r="J8" s="1263"/>
      <c r="K8" s="1273"/>
      <c r="L8" s="422"/>
      <c r="M8" s="423"/>
      <c r="N8" s="423"/>
      <c r="O8" s="424"/>
      <c r="P8" s="425"/>
      <c r="Q8" s="425"/>
      <c r="R8" s="425"/>
      <c r="S8" s="426"/>
      <c r="T8" s="426"/>
      <c r="U8" s="426"/>
      <c r="V8" s="426"/>
      <c r="W8" s="426"/>
      <c r="X8" s="426"/>
      <c r="Y8" s="426"/>
      <c r="Z8" s="392"/>
      <c r="AA8" s="393" t="str">
        <f>A8</f>
        <v>Product</v>
      </c>
      <c r="AB8" s="75"/>
      <c r="AC8" s="229"/>
      <c r="AD8" s="1262" t="str">
        <f>D8</f>
        <v>I M P O R T</v>
      </c>
      <c r="AE8" s="1262"/>
      <c r="AF8" s="1262"/>
      <c r="AG8" s="1264"/>
      <c r="AH8" s="1263" t="str">
        <f>H8</f>
        <v>E X P O R T</v>
      </c>
      <c r="AI8" s="1263" t="s">
        <v>0</v>
      </c>
      <c r="AJ8" s="1263" t="s">
        <v>0</v>
      </c>
      <c r="AK8" s="1271" t="s">
        <v>0</v>
      </c>
      <c r="AL8" s="454"/>
      <c r="AM8" s="797" t="str">
        <f>A8</f>
        <v>Product</v>
      </c>
      <c r="AN8" s="454"/>
      <c r="AO8" s="507" t="s">
        <v>0</v>
      </c>
      <c r="AP8" s="1254" t="s">
        <v>191</v>
      </c>
      <c r="AQ8" s="1255"/>
      <c r="AR8" s="15" t="s">
        <v>0</v>
      </c>
    </row>
    <row r="9" spans="1:44" ht="12.75" customHeight="1">
      <c r="A9" s="298" t="s">
        <v>46</v>
      </c>
      <c r="B9" s="56" t="s">
        <v>21</v>
      </c>
      <c r="C9" s="208" t="s">
        <v>71</v>
      </c>
      <c r="D9" s="1259">
        <v>2014</v>
      </c>
      <c r="E9" s="1258"/>
      <c r="F9" s="1259">
        <v>2015</v>
      </c>
      <c r="G9" s="1258"/>
      <c r="H9" s="1257">
        <f>D9</f>
        <v>2014</v>
      </c>
      <c r="I9" s="1258"/>
      <c r="J9" s="1259">
        <f>F9</f>
        <v>2015</v>
      </c>
      <c r="K9" s="1265"/>
      <c r="L9" s="427"/>
      <c r="M9" s="428"/>
      <c r="N9" s="428"/>
      <c r="O9" s="429"/>
      <c r="P9" s="22"/>
      <c r="Q9" s="22"/>
      <c r="R9" s="22"/>
      <c r="Z9" s="237" t="s">
        <v>101</v>
      </c>
      <c r="AA9" s="977" t="str">
        <f>A9</f>
        <v>code</v>
      </c>
      <c r="AB9" s="75"/>
      <c r="AC9" s="236"/>
      <c r="AD9" s="1257">
        <f>D9</f>
        <v>2014</v>
      </c>
      <c r="AE9" s="1258" t="s">
        <v>0</v>
      </c>
      <c r="AF9" s="1259">
        <f>F9</f>
        <v>2015</v>
      </c>
      <c r="AG9" s="1258" t="s">
        <v>0</v>
      </c>
      <c r="AH9" s="1257">
        <f>H9</f>
        <v>2014</v>
      </c>
      <c r="AI9" s="1258" t="s">
        <v>0</v>
      </c>
      <c r="AJ9" s="1259">
        <f>J9</f>
        <v>2015</v>
      </c>
      <c r="AK9" s="1260" t="s">
        <v>0</v>
      </c>
      <c r="AL9" s="235"/>
      <c r="AM9" s="798" t="str">
        <f>A9</f>
        <v>code</v>
      </c>
      <c r="AN9" s="235"/>
      <c r="AO9" s="507" t="s">
        <v>0</v>
      </c>
      <c r="AP9" s="498">
        <f>H9</f>
        <v>2014</v>
      </c>
      <c r="AQ9" s="508">
        <f>F9</f>
        <v>2015</v>
      </c>
      <c r="AR9" s="10" t="s">
        <v>0</v>
      </c>
    </row>
    <row r="10" spans="1:43" ht="14.25" customHeight="1">
      <c r="A10" s="299" t="s">
        <v>0</v>
      </c>
      <c r="B10" s="292"/>
      <c r="C10" s="63" t="s">
        <v>0</v>
      </c>
      <c r="D10" s="293" t="s">
        <v>1</v>
      </c>
      <c r="E10" s="293" t="s">
        <v>148</v>
      </c>
      <c r="F10" s="293" t="s">
        <v>1</v>
      </c>
      <c r="G10" s="293" t="s">
        <v>148</v>
      </c>
      <c r="H10" s="293" t="s">
        <v>1</v>
      </c>
      <c r="I10" s="293" t="s">
        <v>148</v>
      </c>
      <c r="J10" s="293" t="s">
        <v>1</v>
      </c>
      <c r="K10" s="300" t="s">
        <v>148</v>
      </c>
      <c r="L10" s="428"/>
      <c r="M10" s="428"/>
      <c r="N10" s="428"/>
      <c r="O10" s="429"/>
      <c r="P10" s="22"/>
      <c r="Q10" s="22"/>
      <c r="R10" s="22"/>
      <c r="Z10" s="238" t="s">
        <v>46</v>
      </c>
      <c r="AA10" s="976" t="str">
        <f>A10</f>
        <v> </v>
      </c>
      <c r="AB10" s="975"/>
      <c r="AC10" s="274"/>
      <c r="AD10" s="235" t="str">
        <f>D10</f>
        <v> Quantity</v>
      </c>
      <c r="AE10" s="207" t="str">
        <f>E10</f>
        <v>Value</v>
      </c>
      <c r="AF10" s="56" t="str">
        <f>F10</f>
        <v> Quantity</v>
      </c>
      <c r="AG10" s="207" t="str">
        <f>G10</f>
        <v>Value</v>
      </c>
      <c r="AH10" s="57" t="str">
        <f>H10</f>
        <v> Quantity</v>
      </c>
      <c r="AI10" s="207" t="str">
        <f>I10</f>
        <v>Value</v>
      </c>
      <c r="AJ10" s="56" t="str">
        <f>J10</f>
        <v> Quantity</v>
      </c>
      <c r="AK10" s="209" t="str">
        <f>K10</f>
        <v>Value</v>
      </c>
      <c r="AL10" s="235"/>
      <c r="AM10" s="799" t="str">
        <f>A10</f>
        <v> </v>
      </c>
      <c r="AN10" s="473"/>
      <c r="AO10" s="502" t="s">
        <v>0</v>
      </c>
      <c r="AP10" s="794"/>
      <c r="AQ10" s="795"/>
    </row>
    <row r="11" spans="1:44" s="256" customFormat="1" ht="15" customHeight="1">
      <c r="A11" s="301">
        <v>1</v>
      </c>
      <c r="B11" s="253" t="s">
        <v>701</v>
      </c>
      <c r="C11" s="254" t="s">
        <v>254</v>
      </c>
      <c r="D11" s="947"/>
      <c r="E11" s="947"/>
      <c r="F11" s="947"/>
      <c r="G11" s="947"/>
      <c r="H11" s="947"/>
      <c r="I11" s="947"/>
      <c r="J11" s="947"/>
      <c r="K11" s="310"/>
      <c r="L11" s="430"/>
      <c r="M11" s="431"/>
      <c r="N11" s="433"/>
      <c r="O11" s="433"/>
      <c r="P11" s="434"/>
      <c r="Q11" s="434"/>
      <c r="R11" s="434"/>
      <c r="S11" s="414"/>
      <c r="T11" s="414"/>
      <c r="U11" s="414"/>
      <c r="V11" s="414"/>
      <c r="W11" s="414"/>
      <c r="X11" s="414"/>
      <c r="Y11" s="414"/>
      <c r="Z11" s="257">
        <v>1861</v>
      </c>
      <c r="AA11" s="258">
        <f aca="true" t="shared" si="0" ref="AA11:AB16">A11</f>
        <v>1</v>
      </c>
      <c r="AB11" s="253" t="str">
        <f t="shared" si="0"/>
        <v>ROUNDWOOD (WOOD IN THE ROUGH)</v>
      </c>
      <c r="AC11" s="254" t="s">
        <v>254</v>
      </c>
      <c r="AD11" s="394">
        <f aca="true" t="shared" si="1" ref="AD11:AK11">D11-(D12+D13)</f>
        <v>0</v>
      </c>
      <c r="AE11" s="395">
        <f t="shared" si="1"/>
        <v>0</v>
      </c>
      <c r="AF11" s="395">
        <f t="shared" si="1"/>
        <v>0</v>
      </c>
      <c r="AG11" s="395">
        <f t="shared" si="1"/>
        <v>0</v>
      </c>
      <c r="AH11" s="395">
        <f t="shared" si="1"/>
        <v>0</v>
      </c>
      <c r="AI11" s="395">
        <f t="shared" si="1"/>
        <v>0</v>
      </c>
      <c r="AJ11" s="395">
        <f t="shared" si="1"/>
        <v>0</v>
      </c>
      <c r="AK11" s="396">
        <f t="shared" si="1"/>
        <v>0</v>
      </c>
      <c r="AL11" s="501"/>
      <c r="AM11" s="510">
        <f>A11</f>
        <v>1</v>
      </c>
      <c r="AN11" s="253" t="str">
        <f aca="true" t="shared" si="2" ref="AN11:AN18">B11</f>
        <v>ROUNDWOOD (WOOD IN THE ROUGH)</v>
      </c>
      <c r="AO11" s="254" t="s">
        <v>254</v>
      </c>
      <c r="AP11" s="512">
        <f>IF(ISNUMBER('JQ1-Production'!D13+D11-H11),'JQ1-Production'!D13+D11-H11,IF(ISNUMBER(H11-D11),"NT "&amp;H11-D11,"…"))</f>
        <v>0</v>
      </c>
      <c r="AQ11" s="513">
        <f>IF(ISNUMBER('JQ1-Production'!E13+F11-J11),'JQ1-Production'!E13+F11-J11,IF(ISNUMBER(J11-F11),"NT "&amp;J11-F11,"…"))</f>
        <v>0</v>
      </c>
      <c r="AR11" s="497" t="s">
        <v>0</v>
      </c>
    </row>
    <row r="12" spans="1:43" s="19" customFormat="1" ht="15" customHeight="1">
      <c r="A12" s="303">
        <v>1.1</v>
      </c>
      <c r="B12" s="948" t="s">
        <v>273</v>
      </c>
      <c r="C12" s="59" t="s">
        <v>254</v>
      </c>
      <c r="D12" s="60"/>
      <c r="E12" s="60"/>
      <c r="F12" s="60"/>
      <c r="G12" s="60"/>
      <c r="H12" s="949"/>
      <c r="I12" s="60"/>
      <c r="J12" s="60"/>
      <c r="K12" s="308"/>
      <c r="L12" s="430"/>
      <c r="M12" s="431"/>
      <c r="N12" s="432"/>
      <c r="O12" s="433"/>
      <c r="P12" s="434"/>
      <c r="Q12" s="434"/>
      <c r="R12" s="434"/>
      <c r="S12" s="414"/>
      <c r="T12" s="414"/>
      <c r="U12" s="414"/>
      <c r="V12" s="414"/>
      <c r="W12" s="414"/>
      <c r="X12" s="414"/>
      <c r="Y12" s="414"/>
      <c r="Z12" s="69">
        <v>1629</v>
      </c>
      <c r="AA12" s="4">
        <f t="shared" si="0"/>
        <v>1.1</v>
      </c>
      <c r="AB12" s="46" t="str">
        <f t="shared" si="0"/>
        <v>WOOD FUEL (INCLUDING WOOD FOR CHARCOAL)</v>
      </c>
      <c r="AC12" s="59" t="s">
        <v>254</v>
      </c>
      <c r="AD12" s="397"/>
      <c r="AE12" s="397"/>
      <c r="AF12" s="397"/>
      <c r="AG12" s="397"/>
      <c r="AH12" s="397"/>
      <c r="AI12" s="397"/>
      <c r="AJ12" s="397"/>
      <c r="AK12" s="398"/>
      <c r="AL12" s="434"/>
      <c r="AM12" s="800">
        <f aca="true" t="shared" si="3" ref="AM12:AN68">A12</f>
        <v>1.1</v>
      </c>
      <c r="AN12" s="46" t="str">
        <f t="shared" si="2"/>
        <v>WOOD FUEL (INCLUDING WOOD FOR CHARCOAL)</v>
      </c>
      <c r="AO12" s="59" t="s">
        <v>254</v>
      </c>
      <c r="AP12" s="796">
        <f>IF(ISNUMBER('JQ1-Production'!D16+D12-H12),'JQ1-Production'!D16+D12-H12,IF(ISNUMBER(H12-D12),"NT "&amp;H12-D12,"…"))</f>
        <v>0</v>
      </c>
      <c r="AQ12" s="556">
        <f>IF(ISNUMBER('JQ1-Production'!E16+F12-J12),'JQ1-Production'!E16+F12-J12,IF(ISNUMBER(J12-F12),"NT "&amp;J12-F12,"…"))</f>
        <v>0</v>
      </c>
    </row>
    <row r="13" spans="1:43" s="19" customFormat="1" ht="15" customHeight="1">
      <c r="A13" s="303">
        <v>1.2</v>
      </c>
      <c r="B13" s="46" t="s">
        <v>700</v>
      </c>
      <c r="C13" s="64" t="s">
        <v>254</v>
      </c>
      <c r="D13" s="58"/>
      <c r="E13" s="58"/>
      <c r="F13" s="58"/>
      <c r="G13" s="58"/>
      <c r="H13" s="276"/>
      <c r="I13" s="61"/>
      <c r="J13" s="61"/>
      <c r="K13" s="304"/>
      <c r="L13" s="430"/>
      <c r="M13" s="431"/>
      <c r="N13" s="432"/>
      <c r="O13" s="433"/>
      <c r="P13" s="434"/>
      <c r="Q13" s="434"/>
      <c r="R13" s="434"/>
      <c r="S13" s="414"/>
      <c r="T13" s="414"/>
      <c r="U13" s="414"/>
      <c r="V13" s="414"/>
      <c r="W13" s="414"/>
      <c r="X13" s="414"/>
      <c r="Y13" s="414"/>
      <c r="Z13" s="71">
        <v>1865</v>
      </c>
      <c r="AA13" s="4">
        <f t="shared" si="0"/>
        <v>1.2</v>
      </c>
      <c r="AB13" s="46" t="str">
        <f t="shared" si="0"/>
        <v>INDUSTRIAL ROUNDWOOD</v>
      </c>
      <c r="AC13" s="64" t="s">
        <v>254</v>
      </c>
      <c r="AD13" s="399">
        <f aca="true" t="shared" si="4" ref="AD13:AK13">D13-(D14+D15)</f>
        <v>0</v>
      </c>
      <c r="AE13" s="399">
        <f t="shared" si="4"/>
        <v>0</v>
      </c>
      <c r="AF13" s="399">
        <f t="shared" si="4"/>
        <v>0</v>
      </c>
      <c r="AG13" s="399">
        <f t="shared" si="4"/>
        <v>0</v>
      </c>
      <c r="AH13" s="399">
        <f t="shared" si="4"/>
        <v>0</v>
      </c>
      <c r="AI13" s="399">
        <f t="shared" si="4"/>
        <v>0</v>
      </c>
      <c r="AJ13" s="399">
        <f t="shared" si="4"/>
        <v>0</v>
      </c>
      <c r="AK13" s="400">
        <f t="shared" si="4"/>
        <v>0</v>
      </c>
      <c r="AL13" s="501"/>
      <c r="AM13" s="800">
        <f t="shared" si="3"/>
        <v>1.2</v>
      </c>
      <c r="AN13" s="46" t="str">
        <f t="shared" si="2"/>
        <v>INDUSTRIAL ROUNDWOOD</v>
      </c>
      <c r="AO13" s="64" t="s">
        <v>254</v>
      </c>
      <c r="AP13" s="796">
        <f>IF(ISNUMBER('JQ1-Production'!D19+D13-H13),'JQ1-Production'!D19+D13-H13,IF(ISNUMBER(H13-D13),"NT "&amp;H13-D13,"…"))</f>
        <v>0</v>
      </c>
      <c r="AQ13" s="556">
        <f>IF(ISNUMBER('JQ1-Production'!E19+F13-J13),'JQ1-Production'!E19+F13-J13,IF(ISNUMBER(J13-F13),"NT "&amp;J13-F13,"…"))</f>
        <v>0</v>
      </c>
    </row>
    <row r="14" spans="1:43" s="19" customFormat="1" ht="15" customHeight="1">
      <c r="A14" s="303" t="s">
        <v>28</v>
      </c>
      <c r="B14" s="47" t="s">
        <v>7</v>
      </c>
      <c r="C14" s="55" t="s">
        <v>254</v>
      </c>
      <c r="D14" s="60"/>
      <c r="E14" s="60"/>
      <c r="F14" s="60"/>
      <c r="G14" s="62"/>
      <c r="H14" s="60"/>
      <c r="I14" s="60"/>
      <c r="J14" s="60"/>
      <c r="K14" s="305"/>
      <c r="L14" s="430"/>
      <c r="M14" s="431"/>
      <c r="N14" s="432"/>
      <c r="O14" s="432"/>
      <c r="P14" s="434"/>
      <c r="Q14" s="434"/>
      <c r="R14" s="434"/>
      <c r="S14" s="414"/>
      <c r="T14" s="414"/>
      <c r="U14" s="414"/>
      <c r="V14" s="414"/>
      <c r="W14" s="414"/>
      <c r="X14" s="414"/>
      <c r="Y14" s="414"/>
      <c r="Z14" s="69">
        <v>1651</v>
      </c>
      <c r="AA14" s="4" t="str">
        <f t="shared" si="0"/>
        <v>1.2.C</v>
      </c>
      <c r="AB14" s="47" t="str">
        <f t="shared" si="0"/>
        <v>Coniferous</v>
      </c>
      <c r="AC14" s="55" t="s">
        <v>254</v>
      </c>
      <c r="AD14" s="397"/>
      <c r="AE14" s="397"/>
      <c r="AF14" s="397"/>
      <c r="AG14" s="397"/>
      <c r="AH14" s="397"/>
      <c r="AI14" s="397"/>
      <c r="AJ14" s="397"/>
      <c r="AK14" s="398"/>
      <c r="AL14" s="434"/>
      <c r="AM14" s="800" t="str">
        <f t="shared" si="3"/>
        <v>1.2.C</v>
      </c>
      <c r="AN14" s="47" t="str">
        <f t="shared" si="2"/>
        <v>Coniferous</v>
      </c>
      <c r="AO14" s="55" t="s">
        <v>254</v>
      </c>
      <c r="AP14" s="796">
        <f>IF(ISNUMBER('JQ1-Production'!D20+D14-H14),'JQ1-Production'!D20+D14-H14,IF(ISNUMBER(H14-D14),"NT "&amp;H14-D14,"…"))</f>
        <v>0</v>
      </c>
      <c r="AQ14" s="556">
        <f>IF(ISNUMBER('JQ1-Production'!E20+F14-J14),'JQ1-Production'!E20+F14-J14,IF(ISNUMBER(J14-F14),"NT "&amp;J14-F14,"…"))</f>
        <v>0</v>
      </c>
    </row>
    <row r="15" spans="1:43" s="19" customFormat="1" ht="15" customHeight="1">
      <c r="A15" s="303" t="s">
        <v>93</v>
      </c>
      <c r="B15" s="47" t="s">
        <v>8</v>
      </c>
      <c r="C15" s="55" t="s">
        <v>254</v>
      </c>
      <c r="D15" s="60"/>
      <c r="E15" s="60"/>
      <c r="F15" s="60"/>
      <c r="G15" s="62"/>
      <c r="H15" s="60"/>
      <c r="I15" s="60"/>
      <c r="J15" s="60"/>
      <c r="K15" s="305"/>
      <c r="L15" s="430"/>
      <c r="M15" s="431"/>
      <c r="N15" s="432"/>
      <c r="O15" s="433"/>
      <c r="P15" s="434"/>
      <c r="Q15" s="434"/>
      <c r="R15" s="434"/>
      <c r="S15" s="414"/>
      <c r="T15" s="414"/>
      <c r="U15" s="414"/>
      <c r="V15" s="414"/>
      <c r="W15" s="414"/>
      <c r="X15" s="414"/>
      <c r="Y15" s="414"/>
      <c r="Z15" s="69" t="s">
        <v>0</v>
      </c>
      <c r="AA15" s="4" t="str">
        <f t="shared" si="0"/>
        <v>1.2.NC</v>
      </c>
      <c r="AB15" s="47" t="str">
        <f t="shared" si="0"/>
        <v>Non-Coniferous</v>
      </c>
      <c r="AC15" s="55" t="s">
        <v>254</v>
      </c>
      <c r="AD15" s="397"/>
      <c r="AE15" s="397"/>
      <c r="AF15" s="397"/>
      <c r="AG15" s="397"/>
      <c r="AH15" s="397"/>
      <c r="AI15" s="397"/>
      <c r="AJ15" s="397"/>
      <c r="AK15" s="398"/>
      <c r="AL15" s="434"/>
      <c r="AM15" s="800" t="str">
        <f t="shared" si="3"/>
        <v>1.2.NC</v>
      </c>
      <c r="AN15" s="47" t="str">
        <f t="shared" si="2"/>
        <v>Non-Coniferous</v>
      </c>
      <c r="AO15" s="55" t="s">
        <v>254</v>
      </c>
      <c r="AP15" s="796">
        <f>IF(ISNUMBER('JQ1-Production'!D21+D15-H15),'JQ1-Production'!D21+D15-H15,IF(ISNUMBER(H15-D15),"NT "&amp;H15-D15,"…"))</f>
        <v>0</v>
      </c>
      <c r="AQ15" s="556">
        <f>IF(ISNUMBER('JQ1-Production'!E21+F15-J15),'JQ1-Production'!E21+F15-J15,IF(ISNUMBER(J15-F15),"NT "&amp;J15-F15,"…"))</f>
        <v>0</v>
      </c>
    </row>
    <row r="16" spans="1:44" s="19" customFormat="1" ht="15" customHeight="1">
      <c r="A16" s="306" t="s">
        <v>147</v>
      </c>
      <c r="B16" s="70" t="s">
        <v>127</v>
      </c>
      <c r="C16" s="59" t="s">
        <v>254</v>
      </c>
      <c r="D16" s="60"/>
      <c r="E16" s="60"/>
      <c r="F16" s="60"/>
      <c r="G16" s="62"/>
      <c r="H16" s="60"/>
      <c r="I16" s="60"/>
      <c r="J16" s="60"/>
      <c r="K16" s="305"/>
      <c r="L16" s="430"/>
      <c r="M16" s="431"/>
      <c r="N16" s="432"/>
      <c r="O16" s="433"/>
      <c r="P16" s="434"/>
      <c r="Q16" s="434"/>
      <c r="R16" s="434"/>
      <c r="S16" s="414"/>
      <c r="T16" s="414"/>
      <c r="U16" s="414"/>
      <c r="V16" s="414"/>
      <c r="W16" s="414"/>
      <c r="X16" s="414"/>
      <c r="Y16" s="414"/>
      <c r="Z16" s="69">
        <v>1657</v>
      </c>
      <c r="AA16" s="4" t="str">
        <f t="shared" si="0"/>
        <v>1.2.NC.T</v>
      </c>
      <c r="AB16" s="48" t="str">
        <f t="shared" si="0"/>
        <v>of which: Tropical</v>
      </c>
      <c r="AC16" s="59" t="s">
        <v>254</v>
      </c>
      <c r="AD16" s="406">
        <f>IF(AND(ISNUMBER(D16/D15),D16&gt;D15),"&gt; 1.2.NC !!","")</f>
      </c>
      <c r="AE16" s="406">
        <f aca="true" t="shared" si="5" ref="AE16:AK16">IF(AND(ISNUMBER(E16/E15),E16&gt;E15),"&gt; 1.2.NC !!","")</f>
      </c>
      <c r="AF16" s="406">
        <f t="shared" si="5"/>
      </c>
      <c r="AG16" s="406">
        <f t="shared" si="5"/>
      </c>
      <c r="AH16" s="406">
        <f t="shared" si="5"/>
      </c>
      <c r="AI16" s="406">
        <f t="shared" si="5"/>
      </c>
      <c r="AJ16" s="406">
        <f t="shared" si="5"/>
      </c>
      <c r="AK16" s="407">
        <f t="shared" si="5"/>
      </c>
      <c r="AL16" s="434"/>
      <c r="AM16" s="801" t="str">
        <f t="shared" si="3"/>
        <v>1.2.NC.T</v>
      </c>
      <c r="AN16" s="48" t="str">
        <f t="shared" si="2"/>
        <v>of which: Tropical</v>
      </c>
      <c r="AO16" s="59" t="s">
        <v>254</v>
      </c>
      <c r="AP16" s="518" t="s">
        <v>193</v>
      </c>
      <c r="AQ16" s="519" t="s">
        <v>193</v>
      </c>
      <c r="AR16" s="18"/>
    </row>
    <row r="17" spans="1:43" s="256" customFormat="1" ht="15" customHeight="1">
      <c r="A17" s="309">
        <v>2</v>
      </c>
      <c r="B17" s="271" t="s">
        <v>56</v>
      </c>
      <c r="C17" s="272" t="s">
        <v>109</v>
      </c>
      <c r="D17" s="260"/>
      <c r="E17" s="260"/>
      <c r="F17" s="260"/>
      <c r="G17" s="261"/>
      <c r="H17" s="260"/>
      <c r="I17" s="260"/>
      <c r="J17" s="260"/>
      <c r="K17" s="310"/>
      <c r="L17" s="430"/>
      <c r="M17" s="431"/>
      <c r="N17" s="432"/>
      <c r="O17" s="433"/>
      <c r="P17" s="434"/>
      <c r="Q17" s="434"/>
      <c r="R17" s="434"/>
      <c r="S17" s="414"/>
      <c r="T17" s="414"/>
      <c r="U17" s="414"/>
      <c r="V17" s="414"/>
      <c r="W17" s="414"/>
      <c r="X17" s="414"/>
      <c r="Y17" s="414"/>
      <c r="Z17" s="257">
        <v>1630</v>
      </c>
      <c r="AA17" s="273">
        <f aca="true" t="shared" si="6" ref="AA17:AA68">A17</f>
        <v>2</v>
      </c>
      <c r="AB17" s="271" t="str">
        <f aca="true" t="shared" si="7" ref="AB17:AB68">B17</f>
        <v>WOOD CHARCOAL</v>
      </c>
      <c r="AC17" s="272" t="s">
        <v>109</v>
      </c>
      <c r="AD17" s="973"/>
      <c r="AE17" s="973"/>
      <c r="AF17" s="973"/>
      <c r="AG17" s="973"/>
      <c r="AH17" s="973"/>
      <c r="AI17" s="973"/>
      <c r="AJ17" s="973"/>
      <c r="AK17" s="974"/>
      <c r="AL17" s="434"/>
      <c r="AM17" s="511">
        <f t="shared" si="3"/>
        <v>2</v>
      </c>
      <c r="AN17" s="271" t="str">
        <f t="shared" si="2"/>
        <v>WOOD CHARCOAL</v>
      </c>
      <c r="AO17" s="272" t="s">
        <v>109</v>
      </c>
      <c r="AP17" s="514">
        <f>IF(ISNUMBER('JQ1-Production'!D32+D17-H17),'JQ1-Production'!D32+D17-H17,IF(ISNUMBER(H17-D17),"NT "&amp;H17-D17,"…"))</f>
        <v>0</v>
      </c>
      <c r="AQ17" s="515">
        <f>IF(ISNUMBER('JQ1-Production'!E32+F17-J17),'JQ1-Production'!E32+F17-J17,IF(ISNUMBER(J17-F17),"NT "&amp;J17-F17,"…"))</f>
        <v>0</v>
      </c>
    </row>
    <row r="18" spans="1:43" s="256" customFormat="1" ht="15" customHeight="1">
      <c r="A18" s="301">
        <v>3</v>
      </c>
      <c r="B18" s="253" t="s">
        <v>277</v>
      </c>
      <c r="C18" s="254" t="s">
        <v>156</v>
      </c>
      <c r="D18" s="260"/>
      <c r="E18" s="260"/>
      <c r="F18" s="260"/>
      <c r="G18" s="261"/>
      <c r="H18" s="260"/>
      <c r="I18" s="260"/>
      <c r="J18" s="260"/>
      <c r="K18" s="310"/>
      <c r="L18" s="430"/>
      <c r="M18" s="431"/>
      <c r="N18" s="432"/>
      <c r="O18" s="432"/>
      <c r="P18" s="434"/>
      <c r="Q18" s="434"/>
      <c r="R18" s="434"/>
      <c r="S18" s="414"/>
      <c r="T18" s="414"/>
      <c r="U18" s="414"/>
      <c r="V18" s="414"/>
      <c r="W18" s="414"/>
      <c r="X18" s="414"/>
      <c r="Y18" s="414"/>
      <c r="Z18" s="257"/>
      <c r="AA18" s="262">
        <f t="shared" si="6"/>
        <v>3</v>
      </c>
      <c r="AB18" s="259" t="str">
        <f t="shared" si="7"/>
        <v>WOOD CHIPS, PARTICLES AND RESIDUES</v>
      </c>
      <c r="AC18" s="254" t="s">
        <v>156</v>
      </c>
      <c r="AD18" s="972">
        <f>D18-(D19+D20)</f>
        <v>0</v>
      </c>
      <c r="AE18" s="403">
        <f aca="true" t="shared" si="8" ref="AE18:AK18">E18-(E19+E20)</f>
        <v>0</v>
      </c>
      <c r="AF18" s="403">
        <f t="shared" si="8"/>
        <v>0</v>
      </c>
      <c r="AG18" s="403">
        <f t="shared" si="8"/>
        <v>0</v>
      </c>
      <c r="AH18" s="403">
        <f t="shared" si="8"/>
        <v>0</v>
      </c>
      <c r="AI18" s="403">
        <f t="shared" si="8"/>
        <v>0</v>
      </c>
      <c r="AJ18" s="403">
        <f t="shared" si="8"/>
        <v>0</v>
      </c>
      <c r="AK18" s="404">
        <f t="shared" si="8"/>
        <v>0</v>
      </c>
      <c r="AL18" s="434"/>
      <c r="AM18" s="978">
        <f t="shared" si="3"/>
        <v>3</v>
      </c>
      <c r="AN18" s="259" t="str">
        <f t="shared" si="2"/>
        <v>WOOD CHIPS, PARTICLES AND RESIDUES</v>
      </c>
      <c r="AO18" s="254" t="s">
        <v>156</v>
      </c>
      <c r="AP18" s="514">
        <f>IF(ISNUMBER('JQ1-Production'!D33+D18-H18),'JQ1-Production'!D33+D18-H18,IF(ISNUMBER(H18-D18),"NT "&amp;H18-D18,"…"))</f>
        <v>0</v>
      </c>
      <c r="AQ18" s="515">
        <f>IF(ISNUMBER('JQ1-Production'!E33+F18-J18),'JQ1-Production'!E33+F18-J18,IF(ISNUMBER(J18-F18),"NT "&amp;J18-F18,"…"))</f>
        <v>0</v>
      </c>
    </row>
    <row r="19" spans="1:43" s="19" customFormat="1" ht="15" customHeight="1">
      <c r="A19" s="303" t="s">
        <v>275</v>
      </c>
      <c r="B19" s="49" t="s">
        <v>100</v>
      </c>
      <c r="C19" s="55" t="s">
        <v>156</v>
      </c>
      <c r="D19" s="60"/>
      <c r="E19" s="60"/>
      <c r="F19" s="60"/>
      <c r="G19" s="62"/>
      <c r="H19" s="60"/>
      <c r="I19" s="60"/>
      <c r="J19" s="60"/>
      <c r="K19" s="305"/>
      <c r="L19" s="430"/>
      <c r="M19" s="431"/>
      <c r="N19" s="432"/>
      <c r="O19" s="432"/>
      <c r="P19" s="434"/>
      <c r="Q19" s="434"/>
      <c r="R19" s="434"/>
      <c r="S19" s="414"/>
      <c r="T19" s="414"/>
      <c r="U19" s="414"/>
      <c r="V19" s="414"/>
      <c r="W19" s="414"/>
      <c r="X19" s="414"/>
      <c r="Y19" s="414"/>
      <c r="Z19" s="69">
        <v>1619</v>
      </c>
      <c r="AA19" s="4" t="str">
        <f>A19</f>
        <v>3.1</v>
      </c>
      <c r="AB19" s="49" t="str">
        <f>B19</f>
        <v>WOOD CHIPS AND PARTICLES</v>
      </c>
      <c r="AC19" s="55" t="s">
        <v>156</v>
      </c>
      <c r="AD19" s="397"/>
      <c r="AE19" s="397"/>
      <c r="AF19" s="397"/>
      <c r="AG19" s="397"/>
      <c r="AH19" s="397"/>
      <c r="AI19" s="397"/>
      <c r="AJ19" s="397"/>
      <c r="AK19" s="398"/>
      <c r="AL19" s="434" t="s">
        <v>0</v>
      </c>
      <c r="AM19" s="800" t="str">
        <f>A19</f>
        <v>3.1</v>
      </c>
      <c r="AN19" s="49" t="str">
        <f>B19</f>
        <v>WOOD CHIPS AND PARTICLES</v>
      </c>
      <c r="AO19" s="55" t="s">
        <v>156</v>
      </c>
      <c r="AP19" s="796">
        <f>IF(ISNUMBER('JQ1-Production'!D34+D19-H19),'JQ1-Production'!D34+D19-H19,IF(ISNUMBER(H19-D19),"NT "&amp;H19-D19,"…"))</f>
        <v>0</v>
      </c>
      <c r="AQ19" s="556">
        <f>IF(ISNUMBER('JQ1-Production'!E34+F19-J19),'JQ1-Production'!E34+F19-J19,IF(ISNUMBER(J19-F19),"NT "&amp;J19-F19,"…"))</f>
        <v>0</v>
      </c>
    </row>
    <row r="20" spans="1:43" s="19" customFormat="1" ht="15" customHeight="1">
      <c r="A20" s="306" t="s">
        <v>276</v>
      </c>
      <c r="B20" s="52" t="s">
        <v>278</v>
      </c>
      <c r="C20" s="55" t="s">
        <v>156</v>
      </c>
      <c r="D20" s="60"/>
      <c r="E20" s="60"/>
      <c r="F20" s="60"/>
      <c r="G20" s="62"/>
      <c r="H20" s="60"/>
      <c r="I20" s="60"/>
      <c r="J20" s="60"/>
      <c r="K20" s="305"/>
      <c r="L20" s="430"/>
      <c r="M20" s="431"/>
      <c r="N20" s="432"/>
      <c r="O20" s="432"/>
      <c r="P20" s="434"/>
      <c r="Q20" s="434"/>
      <c r="R20" s="434"/>
      <c r="S20" s="414"/>
      <c r="T20" s="414"/>
      <c r="U20" s="414"/>
      <c r="V20" s="414"/>
      <c r="W20" s="414"/>
      <c r="X20" s="414"/>
      <c r="Y20" s="414"/>
      <c r="Z20" s="69">
        <v>1620</v>
      </c>
      <c r="AA20" s="5" t="str">
        <f>A20</f>
        <v>3.2</v>
      </c>
      <c r="AB20" s="49" t="str">
        <f>B20</f>
        <v>WOOD RESIDUES (INCLUDING WOOD FOR AGGLOMERATES)</v>
      </c>
      <c r="AC20" s="55" t="s">
        <v>156</v>
      </c>
      <c r="AD20" s="406"/>
      <c r="AE20" s="406"/>
      <c r="AF20" s="406"/>
      <c r="AG20" s="406"/>
      <c r="AH20" s="406"/>
      <c r="AI20" s="406"/>
      <c r="AJ20" s="406"/>
      <c r="AK20" s="407"/>
      <c r="AL20" s="434"/>
      <c r="AM20" s="800" t="str">
        <f>A20</f>
        <v>3.2</v>
      </c>
      <c r="AN20" s="49" t="str">
        <f>B20</f>
        <v>WOOD RESIDUES (INCLUDING WOOD FOR AGGLOMERATES)</v>
      </c>
      <c r="AO20" s="55" t="s">
        <v>156</v>
      </c>
      <c r="AP20" s="518">
        <f>IF(ISNUMBER('JQ1-Production'!D35+D20-H20),'JQ1-Production'!D35+D20-H20,IF(ISNUMBER(H20-D20),"NT "&amp;H20-D20,"…"))</f>
        <v>0</v>
      </c>
      <c r="AQ20" s="556">
        <f>IF(ISNUMBER('JQ1-Production'!E35+F20-J20),'JQ1-Production'!E35+F20-J20,IF(ISNUMBER(J20-F20),"NT "&amp;J20-F20,"…"))</f>
        <v>0</v>
      </c>
    </row>
    <row r="21" spans="1:43" s="256" customFormat="1" ht="15" customHeight="1">
      <c r="A21" s="301">
        <v>4</v>
      </c>
      <c r="B21" s="253" t="s">
        <v>282</v>
      </c>
      <c r="C21" s="254" t="s">
        <v>109</v>
      </c>
      <c r="D21" s="260"/>
      <c r="E21" s="260"/>
      <c r="F21" s="260"/>
      <c r="G21" s="261"/>
      <c r="H21" s="260"/>
      <c r="I21" s="260"/>
      <c r="J21" s="260"/>
      <c r="K21" s="310"/>
      <c r="L21" s="430"/>
      <c r="M21" s="431"/>
      <c r="N21" s="432"/>
      <c r="O21" s="433"/>
      <c r="P21" s="434"/>
      <c r="Q21" s="434"/>
      <c r="R21" s="434"/>
      <c r="S21" s="414"/>
      <c r="T21" s="414"/>
      <c r="U21" s="414"/>
      <c r="V21" s="414"/>
      <c r="W21" s="414"/>
      <c r="X21" s="414"/>
      <c r="Y21" s="414"/>
      <c r="Z21" s="257"/>
      <c r="AA21" s="268">
        <f t="shared" si="6"/>
        <v>4</v>
      </c>
      <c r="AB21" s="259" t="str">
        <f t="shared" si="7"/>
        <v>WOOD PELLETS AND OTHER AGGLOMERATES</v>
      </c>
      <c r="AC21" s="254" t="s">
        <v>109</v>
      </c>
      <c r="AD21" s="972">
        <f>D21-(D22+D23)</f>
        <v>0</v>
      </c>
      <c r="AE21" s="403">
        <f aca="true" t="shared" si="9" ref="AE21:AK21">E21-(E22+E23)</f>
        <v>0</v>
      </c>
      <c r="AF21" s="403">
        <f t="shared" si="9"/>
        <v>0</v>
      </c>
      <c r="AG21" s="403">
        <f t="shared" si="9"/>
        <v>0</v>
      </c>
      <c r="AH21" s="403">
        <f t="shared" si="9"/>
        <v>0</v>
      </c>
      <c r="AI21" s="403">
        <f t="shared" si="9"/>
        <v>0</v>
      </c>
      <c r="AJ21" s="403">
        <f t="shared" si="9"/>
        <v>0</v>
      </c>
      <c r="AK21" s="404">
        <f t="shared" si="9"/>
        <v>0</v>
      </c>
      <c r="AL21" s="434"/>
      <c r="AM21" s="978">
        <f t="shared" si="3"/>
        <v>4</v>
      </c>
      <c r="AN21" s="259" t="str">
        <f aca="true" t="shared" si="10" ref="AN21:AN30">B21</f>
        <v>WOOD PELLETS AND OTHER AGGLOMERATES</v>
      </c>
      <c r="AO21" s="254" t="s">
        <v>109</v>
      </c>
      <c r="AP21" s="514">
        <f>IF(ISNUMBER('JQ1-Production'!D36+D21-H21),'JQ1-Production'!D36+D21-H21,IF(ISNUMBER(H21-D21),"NT "&amp;H21-D21,"…"))</f>
        <v>0</v>
      </c>
      <c r="AQ21" s="515">
        <f>IF(ISNUMBER('JQ1-Production'!E36+F21-J21),'JQ1-Production'!E36+F21-J21,IF(ISNUMBER(J21-F21),"NT "&amp;J21-F21,"…"))</f>
        <v>0</v>
      </c>
    </row>
    <row r="22" spans="1:43" s="19" customFormat="1" ht="15" customHeight="1">
      <c r="A22" s="303" t="s">
        <v>279</v>
      </c>
      <c r="B22" s="49" t="s">
        <v>281</v>
      </c>
      <c r="C22" s="55" t="s">
        <v>109</v>
      </c>
      <c r="D22" s="60"/>
      <c r="E22" s="60"/>
      <c r="F22" s="60"/>
      <c r="G22" s="62"/>
      <c r="H22" s="60"/>
      <c r="I22" s="60"/>
      <c r="J22" s="60"/>
      <c r="K22" s="305"/>
      <c r="L22" s="430"/>
      <c r="M22" s="431"/>
      <c r="N22" s="432"/>
      <c r="O22" s="432"/>
      <c r="P22" s="434"/>
      <c r="Q22" s="434"/>
      <c r="R22" s="434"/>
      <c r="S22" s="414"/>
      <c r="T22" s="414"/>
      <c r="U22" s="414"/>
      <c r="V22" s="414"/>
      <c r="W22" s="414"/>
      <c r="X22" s="414"/>
      <c r="Y22" s="414"/>
      <c r="Z22" s="69">
        <v>1632</v>
      </c>
      <c r="AA22" s="4" t="str">
        <f t="shared" si="6"/>
        <v>4.1</v>
      </c>
      <c r="AB22" s="49" t="str">
        <f t="shared" si="7"/>
        <v>WOOD PELLETS</v>
      </c>
      <c r="AC22" s="55" t="s">
        <v>109</v>
      </c>
      <c r="AD22" s="397"/>
      <c r="AE22" s="397"/>
      <c r="AF22" s="397"/>
      <c r="AG22" s="397"/>
      <c r="AH22" s="397"/>
      <c r="AI22" s="397"/>
      <c r="AJ22" s="397"/>
      <c r="AK22" s="398"/>
      <c r="AL22" s="434" t="s">
        <v>0</v>
      </c>
      <c r="AM22" s="800" t="str">
        <f t="shared" si="3"/>
        <v>4.1</v>
      </c>
      <c r="AN22" s="49" t="str">
        <f t="shared" si="10"/>
        <v>WOOD PELLETS</v>
      </c>
      <c r="AO22" s="55" t="s">
        <v>109</v>
      </c>
      <c r="AP22" s="796">
        <f>IF(ISNUMBER('JQ1-Production'!D37+D22-H22),'JQ1-Production'!D37+D22-H22,IF(ISNUMBER(H22-D22),"NT "&amp;H22-D22,"…"))</f>
        <v>0</v>
      </c>
      <c r="AQ22" s="556">
        <f>IF(ISNUMBER('JQ1-Production'!E37+F22-J22),'JQ1-Production'!E37+F22-J22,IF(ISNUMBER(J22-F22),"NT "&amp;J22-F22,"…"))</f>
        <v>0</v>
      </c>
    </row>
    <row r="23" spans="1:43" s="19" customFormat="1" ht="15" customHeight="1">
      <c r="A23" s="303" t="s">
        <v>280</v>
      </c>
      <c r="B23" s="49" t="s">
        <v>283</v>
      </c>
      <c r="C23" s="55" t="s">
        <v>109</v>
      </c>
      <c r="D23" s="60"/>
      <c r="E23" s="60"/>
      <c r="F23" s="60"/>
      <c r="G23" s="62"/>
      <c r="H23" s="60"/>
      <c r="I23" s="60"/>
      <c r="J23" s="60"/>
      <c r="K23" s="305"/>
      <c r="L23" s="430"/>
      <c r="M23" s="431"/>
      <c r="N23" s="432"/>
      <c r="O23" s="432"/>
      <c r="P23" s="434"/>
      <c r="Q23" s="434"/>
      <c r="R23" s="434"/>
      <c r="S23" s="414"/>
      <c r="T23" s="414"/>
      <c r="U23" s="414"/>
      <c r="V23" s="414"/>
      <c r="W23" s="414"/>
      <c r="X23" s="414"/>
      <c r="Y23" s="414"/>
      <c r="Z23" s="69">
        <v>1633</v>
      </c>
      <c r="AA23" s="4" t="str">
        <f t="shared" si="6"/>
        <v>4.2</v>
      </c>
      <c r="AB23" s="49" t="str">
        <f t="shared" si="7"/>
        <v>OTHER AGGLOMERATES</v>
      </c>
      <c r="AC23" s="55" t="s">
        <v>109</v>
      </c>
      <c r="AD23" s="406"/>
      <c r="AE23" s="406"/>
      <c r="AF23" s="406"/>
      <c r="AG23" s="406"/>
      <c r="AH23" s="406"/>
      <c r="AI23" s="406"/>
      <c r="AJ23" s="406"/>
      <c r="AK23" s="407"/>
      <c r="AL23" s="434"/>
      <c r="AM23" s="799" t="str">
        <f t="shared" si="3"/>
        <v>4.2</v>
      </c>
      <c r="AN23" s="49" t="str">
        <f t="shared" si="10"/>
        <v>OTHER AGGLOMERATES</v>
      </c>
      <c r="AO23" s="55" t="s">
        <v>109</v>
      </c>
      <c r="AP23" s="518">
        <f>IF(ISNUMBER('JQ1-Production'!D38+D23-H23),'JQ1-Production'!D38+D23-H23,IF(ISNUMBER(H23-D23),"NT "&amp;H23-D23,"…"))</f>
        <v>0</v>
      </c>
      <c r="AQ23" s="556">
        <f>IF(ISNUMBER('JQ1-Production'!E38+F23-J23),'JQ1-Production'!E38+F23-J23,IF(ISNUMBER(J23-F23),"NT "&amp;J23-F23,"…"))</f>
        <v>0</v>
      </c>
    </row>
    <row r="24" spans="1:43" s="256" customFormat="1" ht="15" customHeight="1">
      <c r="A24" s="311">
        <v>5</v>
      </c>
      <c r="B24" s="259" t="s">
        <v>57</v>
      </c>
      <c r="C24" s="254" t="s">
        <v>156</v>
      </c>
      <c r="D24" s="260"/>
      <c r="E24" s="260"/>
      <c r="F24" s="260"/>
      <c r="G24" s="261"/>
      <c r="H24" s="260"/>
      <c r="I24" s="260"/>
      <c r="J24" s="260"/>
      <c r="K24" s="310"/>
      <c r="L24" s="430"/>
      <c r="M24" s="431"/>
      <c r="N24" s="432"/>
      <c r="O24" s="433"/>
      <c r="P24" s="434"/>
      <c r="Q24" s="434"/>
      <c r="R24" s="434"/>
      <c r="S24" s="414"/>
      <c r="T24" s="414"/>
      <c r="U24" s="414"/>
      <c r="V24" s="414"/>
      <c r="W24" s="414"/>
      <c r="X24" s="414"/>
      <c r="Y24" s="414"/>
      <c r="Z24" s="257">
        <v>1872</v>
      </c>
      <c r="AA24" s="262">
        <f t="shared" si="6"/>
        <v>5</v>
      </c>
      <c r="AB24" s="259" t="str">
        <f t="shared" si="7"/>
        <v>SAWNWOOD </v>
      </c>
      <c r="AC24" s="254" t="s">
        <v>156</v>
      </c>
      <c r="AD24" s="403">
        <f aca="true" t="shared" si="11" ref="AD24:AK24">D24-(D25+D26)</f>
        <v>0</v>
      </c>
      <c r="AE24" s="403">
        <f t="shared" si="11"/>
        <v>0</v>
      </c>
      <c r="AF24" s="403">
        <f t="shared" si="11"/>
        <v>0</v>
      </c>
      <c r="AG24" s="403">
        <f t="shared" si="11"/>
        <v>0</v>
      </c>
      <c r="AH24" s="403">
        <f t="shared" si="11"/>
        <v>0</v>
      </c>
      <c r="AI24" s="403">
        <f t="shared" si="11"/>
        <v>0</v>
      </c>
      <c r="AJ24" s="403">
        <f t="shared" si="11"/>
        <v>0</v>
      </c>
      <c r="AK24" s="404">
        <f t="shared" si="11"/>
        <v>0</v>
      </c>
      <c r="AL24" s="501"/>
      <c r="AM24" s="510">
        <f t="shared" si="3"/>
        <v>5</v>
      </c>
      <c r="AN24" s="259" t="str">
        <f t="shared" si="10"/>
        <v>SAWNWOOD </v>
      </c>
      <c r="AO24" s="254" t="s">
        <v>156</v>
      </c>
      <c r="AP24" s="514">
        <f>IF(ISNUMBER('JQ1-Production'!D39+D24-H24),'JQ1-Production'!D39+D24-H24,IF(ISNUMBER(H24-D24),"NT "&amp;H24-D24,"…"))</f>
        <v>0</v>
      </c>
      <c r="AQ24" s="515">
        <f>IF(ISNUMBER('JQ1-Production'!E39+F24-J24),'JQ1-Production'!E39+F24-J24,IF(ISNUMBER(J24-F24),"NT "&amp;J24-F24,"…"))</f>
        <v>0</v>
      </c>
    </row>
    <row r="25" spans="1:43" s="19" customFormat="1" ht="15" customHeight="1">
      <c r="A25" s="303" t="s">
        <v>33</v>
      </c>
      <c r="B25" s="49" t="s">
        <v>7</v>
      </c>
      <c r="C25" s="55" t="s">
        <v>156</v>
      </c>
      <c r="D25" s="60"/>
      <c r="E25" s="60"/>
      <c r="F25" s="60"/>
      <c r="G25" s="62"/>
      <c r="H25" s="60"/>
      <c r="I25" s="60"/>
      <c r="J25" s="60"/>
      <c r="K25" s="305"/>
      <c r="L25" s="430"/>
      <c r="M25" s="431"/>
      <c r="N25" s="432"/>
      <c r="O25" s="432"/>
      <c r="P25" s="434"/>
      <c r="Q25" s="434"/>
      <c r="R25" s="434"/>
      <c r="S25" s="414"/>
      <c r="T25" s="414"/>
      <c r="U25" s="414"/>
      <c r="V25" s="414"/>
      <c r="W25" s="414"/>
      <c r="X25" s="414"/>
      <c r="Y25" s="414"/>
      <c r="Z25" s="69">
        <v>1632</v>
      </c>
      <c r="AA25" s="4" t="str">
        <f t="shared" si="6"/>
        <v>5.C</v>
      </c>
      <c r="AB25" s="49" t="str">
        <f t="shared" si="7"/>
        <v>Coniferous</v>
      </c>
      <c r="AC25" s="55" t="s">
        <v>156</v>
      </c>
      <c r="AD25" s="397"/>
      <c r="AE25" s="397"/>
      <c r="AF25" s="397"/>
      <c r="AG25" s="397"/>
      <c r="AH25" s="397"/>
      <c r="AI25" s="397"/>
      <c r="AJ25" s="397"/>
      <c r="AK25" s="398"/>
      <c r="AL25" s="434" t="s">
        <v>0</v>
      </c>
      <c r="AM25" s="800" t="str">
        <f t="shared" si="3"/>
        <v>5.C</v>
      </c>
      <c r="AN25" s="49" t="str">
        <f t="shared" si="10"/>
        <v>Coniferous</v>
      </c>
      <c r="AO25" s="55" t="s">
        <v>156</v>
      </c>
      <c r="AP25" s="796">
        <f>IF(ISNUMBER('JQ1-Production'!D40+D25-H25),'JQ1-Production'!D40+D25-H25,IF(ISNUMBER(H25-D25),"NT "&amp;H25-D25,"…"))</f>
        <v>0</v>
      </c>
      <c r="AQ25" s="556">
        <f>IF(ISNUMBER('JQ1-Production'!E40+F25-J25),'JQ1-Production'!E40+F25-J25,IF(ISNUMBER(J25-F25),"NT "&amp;J25-F25,"…"))</f>
        <v>0</v>
      </c>
    </row>
    <row r="26" spans="1:43" s="19" customFormat="1" ht="15" customHeight="1">
      <c r="A26" s="303" t="s">
        <v>96</v>
      </c>
      <c r="B26" s="49" t="s">
        <v>8</v>
      </c>
      <c r="C26" s="55" t="s">
        <v>156</v>
      </c>
      <c r="D26" s="60"/>
      <c r="E26" s="60"/>
      <c r="F26" s="60"/>
      <c r="G26" s="62"/>
      <c r="H26" s="60"/>
      <c r="I26" s="60"/>
      <c r="J26" s="60"/>
      <c r="K26" s="305"/>
      <c r="L26" s="430"/>
      <c r="M26" s="431"/>
      <c r="N26" s="432"/>
      <c r="O26" s="432"/>
      <c r="P26" s="434"/>
      <c r="Q26" s="434"/>
      <c r="R26" s="434"/>
      <c r="S26" s="414"/>
      <c r="T26" s="414"/>
      <c r="U26" s="414"/>
      <c r="V26" s="414"/>
      <c r="W26" s="414"/>
      <c r="X26" s="414"/>
      <c r="Y26" s="414"/>
      <c r="Z26" s="69">
        <v>1633</v>
      </c>
      <c r="AA26" s="4" t="str">
        <f t="shared" si="6"/>
        <v>5.NC</v>
      </c>
      <c r="AB26" s="49" t="str">
        <f t="shared" si="7"/>
        <v>Non-Coniferous</v>
      </c>
      <c r="AC26" s="55" t="s">
        <v>156</v>
      </c>
      <c r="AD26" s="397"/>
      <c r="AE26" s="397"/>
      <c r="AF26" s="397"/>
      <c r="AG26" s="397"/>
      <c r="AH26" s="397"/>
      <c r="AI26" s="397"/>
      <c r="AJ26" s="397"/>
      <c r="AK26" s="398"/>
      <c r="AL26" s="434"/>
      <c r="AM26" s="800" t="str">
        <f t="shared" si="3"/>
        <v>5.NC</v>
      </c>
      <c r="AN26" s="49" t="str">
        <f t="shared" si="10"/>
        <v>Non-Coniferous</v>
      </c>
      <c r="AO26" s="55" t="s">
        <v>156</v>
      </c>
      <c r="AP26" s="518">
        <f>IF(ISNUMBER('JQ1-Production'!D41+D26-H26),'JQ1-Production'!D41+D26-H26,IF(ISNUMBER(H26-D26),"NT "&amp;H26-D26,"…"))</f>
        <v>0</v>
      </c>
      <c r="AQ26" s="556">
        <f>IF(ISNUMBER('JQ1-Production'!E41+F26-J26),'JQ1-Production'!E41+F26-J26,IF(ISNUMBER(J26-F26),"NT "&amp;J26-F26,"…"))</f>
        <v>0</v>
      </c>
    </row>
    <row r="27" spans="1:44" s="19" customFormat="1" ht="15" customHeight="1">
      <c r="A27" s="306" t="s">
        <v>143</v>
      </c>
      <c r="B27" s="50" t="s">
        <v>127</v>
      </c>
      <c r="C27" s="59" t="s">
        <v>156</v>
      </c>
      <c r="D27" s="60"/>
      <c r="E27" s="60"/>
      <c r="F27" s="60"/>
      <c r="G27" s="62"/>
      <c r="H27" s="60"/>
      <c r="I27" s="60"/>
      <c r="J27" s="60"/>
      <c r="K27" s="305"/>
      <c r="L27" s="430"/>
      <c r="M27" s="431"/>
      <c r="N27" s="432"/>
      <c r="O27" s="432"/>
      <c r="P27" s="434"/>
      <c r="Q27" s="434"/>
      <c r="R27" s="434"/>
      <c r="S27" s="414"/>
      <c r="T27" s="414"/>
      <c r="U27" s="414"/>
      <c r="V27" s="414"/>
      <c r="W27" s="414"/>
      <c r="X27" s="414"/>
      <c r="Y27" s="414"/>
      <c r="Z27" s="405">
        <v>1624</v>
      </c>
      <c r="AA27" s="5" t="str">
        <f t="shared" si="6"/>
        <v>5.NC.T</v>
      </c>
      <c r="AB27" s="50" t="str">
        <f t="shared" si="7"/>
        <v>of which: Tropical</v>
      </c>
      <c r="AC27" s="59" t="s">
        <v>156</v>
      </c>
      <c r="AD27" s="406">
        <f aca="true" t="shared" si="12" ref="AD27:AK27">IF(AND(ISNUMBER(D27/D26),D27&gt;D26),"&gt; 5.NC !!","")</f>
      </c>
      <c r="AE27" s="406">
        <f t="shared" si="12"/>
      </c>
      <c r="AF27" s="406">
        <f t="shared" si="12"/>
      </c>
      <c r="AG27" s="406">
        <f t="shared" si="12"/>
      </c>
      <c r="AH27" s="406">
        <f t="shared" si="12"/>
      </c>
      <c r="AI27" s="406">
        <f t="shared" si="12"/>
      </c>
      <c r="AJ27" s="406">
        <f t="shared" si="12"/>
      </c>
      <c r="AK27" s="805">
        <f t="shared" si="12"/>
      </c>
      <c r="AL27" s="434"/>
      <c r="AM27" s="799" t="str">
        <f t="shared" si="3"/>
        <v>5.NC.T</v>
      </c>
      <c r="AN27" s="50" t="str">
        <f t="shared" si="10"/>
        <v>of which: Tropical</v>
      </c>
      <c r="AO27" s="59" t="s">
        <v>156</v>
      </c>
      <c r="AP27" s="518">
        <f>IF(ISNUMBER('JQ1-Production'!D42+D27-H27),'JQ1-Production'!D42+D27-H27,IF(ISNUMBER(H27-D27),"NT "&amp;H27-D27,"…"))</f>
        <v>0</v>
      </c>
      <c r="AQ27" s="556">
        <f>IF(ISNUMBER('JQ1-Production'!E42+F27-J27),'JQ1-Production'!E42+F27-J27,IF(ISNUMBER(J27-F27),"NT "&amp;J27-F27,"…"))</f>
        <v>0</v>
      </c>
      <c r="AR27" s="19" t="s">
        <v>0</v>
      </c>
    </row>
    <row r="28" spans="1:43" s="256" customFormat="1" ht="15" customHeight="1">
      <c r="A28" s="301">
        <v>6</v>
      </c>
      <c r="B28" s="253" t="s">
        <v>59</v>
      </c>
      <c r="C28" s="263" t="s">
        <v>156</v>
      </c>
      <c r="D28" s="255"/>
      <c r="E28" s="255"/>
      <c r="F28" s="255"/>
      <c r="G28" s="264"/>
      <c r="H28" s="255"/>
      <c r="I28" s="255"/>
      <c r="J28" s="255"/>
      <c r="K28" s="302"/>
      <c r="L28" s="430"/>
      <c r="M28" s="431"/>
      <c r="N28" s="432"/>
      <c r="O28" s="432"/>
      <c r="P28" s="434"/>
      <c r="Q28" s="434"/>
      <c r="R28" s="434"/>
      <c r="S28" s="414"/>
      <c r="T28" s="414"/>
      <c r="U28" s="414"/>
      <c r="V28" s="414"/>
      <c r="W28" s="414"/>
      <c r="X28" s="414"/>
      <c r="Y28" s="414"/>
      <c r="Z28" s="257">
        <v>1873</v>
      </c>
      <c r="AA28" s="258">
        <f t="shared" si="6"/>
        <v>6</v>
      </c>
      <c r="AB28" s="253" t="str">
        <f t="shared" si="7"/>
        <v>WOOD-BASED PANELS</v>
      </c>
      <c r="AC28" s="263" t="s">
        <v>156</v>
      </c>
      <c r="AD28" s="403">
        <f aca="true" t="shared" si="13" ref="AD28:AK28">D28-(D29+D33+D37+D39)</f>
        <v>0</v>
      </c>
      <c r="AE28" s="403">
        <f t="shared" si="13"/>
        <v>0</v>
      </c>
      <c r="AF28" s="403">
        <f t="shared" si="13"/>
        <v>0</v>
      </c>
      <c r="AG28" s="403">
        <f t="shared" si="13"/>
        <v>0</v>
      </c>
      <c r="AH28" s="403">
        <f t="shared" si="13"/>
        <v>0</v>
      </c>
      <c r="AI28" s="403">
        <f t="shared" si="13"/>
        <v>0</v>
      </c>
      <c r="AJ28" s="403">
        <f t="shared" si="13"/>
        <v>0</v>
      </c>
      <c r="AK28" s="404">
        <f t="shared" si="13"/>
        <v>0</v>
      </c>
      <c r="AL28" s="501"/>
      <c r="AM28" s="510">
        <f t="shared" si="3"/>
        <v>6</v>
      </c>
      <c r="AN28" s="253" t="str">
        <f t="shared" si="10"/>
        <v>WOOD-BASED PANELS</v>
      </c>
      <c r="AO28" s="263" t="s">
        <v>156</v>
      </c>
      <c r="AP28" s="514">
        <f>IF(ISNUMBER('JQ1-Production'!D43+D28-H28),'JQ1-Production'!D43+D28-H28,IF(ISNUMBER(H28-D28),"NT "&amp;H28-D28,"…"))</f>
        <v>0</v>
      </c>
      <c r="AQ28" s="515">
        <f>IF(ISNUMBER('JQ1-Production'!E43+F28-J28),'JQ1-Production'!E43+F28-J28,IF(ISNUMBER(J28-F28),"NT "&amp;J28-F28,"…"))</f>
        <v>0</v>
      </c>
    </row>
    <row r="29" spans="1:43" s="19" customFormat="1" ht="15" customHeight="1">
      <c r="A29" s="303">
        <v>6.1</v>
      </c>
      <c r="B29" s="49" t="s">
        <v>58</v>
      </c>
      <c r="C29" s="55" t="s">
        <v>156</v>
      </c>
      <c r="D29" s="60"/>
      <c r="E29" s="60"/>
      <c r="F29" s="60"/>
      <c r="G29" s="62"/>
      <c r="H29" s="60"/>
      <c r="I29" s="60"/>
      <c r="J29" s="60"/>
      <c r="K29" s="305"/>
      <c r="L29" s="430"/>
      <c r="M29" s="431"/>
      <c r="N29" s="432"/>
      <c r="O29" s="432"/>
      <c r="P29" s="434"/>
      <c r="Q29" s="434"/>
      <c r="R29" s="434"/>
      <c r="S29" s="414"/>
      <c r="T29" s="414"/>
      <c r="U29" s="414"/>
      <c r="V29" s="414"/>
      <c r="W29" s="414"/>
      <c r="X29" s="414"/>
      <c r="Y29" s="414"/>
      <c r="Z29" s="69">
        <v>1634</v>
      </c>
      <c r="AA29" s="4">
        <f t="shared" si="6"/>
        <v>6.1</v>
      </c>
      <c r="AB29" s="49" t="str">
        <f t="shared" si="7"/>
        <v>VENEER SHEETS</v>
      </c>
      <c r="AC29" s="55" t="s">
        <v>156</v>
      </c>
      <c r="AD29" s="408">
        <f aca="true" t="shared" si="14" ref="AD29:AK29">D29-(D30+D31)</f>
        <v>0</v>
      </c>
      <c r="AE29" s="408">
        <f t="shared" si="14"/>
        <v>0</v>
      </c>
      <c r="AF29" s="408">
        <f t="shared" si="14"/>
        <v>0</v>
      </c>
      <c r="AG29" s="408">
        <f t="shared" si="14"/>
        <v>0</v>
      </c>
      <c r="AH29" s="408">
        <f t="shared" si="14"/>
        <v>0</v>
      </c>
      <c r="AI29" s="408">
        <f t="shared" si="14"/>
        <v>0</v>
      </c>
      <c r="AJ29" s="408">
        <f t="shared" si="14"/>
        <v>0</v>
      </c>
      <c r="AK29" s="409">
        <f t="shared" si="14"/>
        <v>0</v>
      </c>
      <c r="AL29" s="501"/>
      <c r="AM29" s="800">
        <f t="shared" si="3"/>
        <v>6.1</v>
      </c>
      <c r="AN29" s="49" t="str">
        <f t="shared" si="10"/>
        <v>VENEER SHEETS</v>
      </c>
      <c r="AO29" s="55" t="s">
        <v>156</v>
      </c>
      <c r="AP29" s="520">
        <f>IF(ISNUMBER('JQ1-Production'!D44+D29-H29),'JQ1-Production'!D44+D29-H29,IF(ISNUMBER(H29-D29),"NT "&amp;H29-D29,"…"))</f>
        <v>0</v>
      </c>
      <c r="AQ29" s="556">
        <f>IF(ISNUMBER('JQ1-Production'!E44+F29-J29),'JQ1-Production'!E44+F29-J29,IF(ISNUMBER(J29-F29),"NT "&amp;J29-F29,"…"))</f>
        <v>0</v>
      </c>
    </row>
    <row r="30" spans="1:43" s="19" customFormat="1" ht="15" customHeight="1">
      <c r="A30" s="303" t="s">
        <v>34</v>
      </c>
      <c r="B30" s="47" t="s">
        <v>7</v>
      </c>
      <c r="C30" s="55" t="s">
        <v>156</v>
      </c>
      <c r="D30" s="60"/>
      <c r="E30" s="60"/>
      <c r="F30" s="60"/>
      <c r="G30" s="62"/>
      <c r="H30" s="60"/>
      <c r="I30" s="60"/>
      <c r="J30" s="60"/>
      <c r="K30" s="305"/>
      <c r="L30" s="430"/>
      <c r="M30" s="431"/>
      <c r="N30" s="432"/>
      <c r="O30" s="432"/>
      <c r="P30" s="434"/>
      <c r="Q30" s="434"/>
      <c r="R30" s="434"/>
      <c r="S30" s="414"/>
      <c r="T30" s="414"/>
      <c r="U30" s="414"/>
      <c r="V30" s="414"/>
      <c r="W30" s="414"/>
      <c r="X30" s="414"/>
      <c r="Y30" s="414"/>
      <c r="Z30" s="405">
        <v>1635</v>
      </c>
      <c r="AA30" s="4" t="str">
        <f t="shared" si="6"/>
        <v>6.1.C</v>
      </c>
      <c r="AB30" s="47" t="str">
        <f t="shared" si="7"/>
        <v>Coniferous</v>
      </c>
      <c r="AC30" s="55" t="s">
        <v>156</v>
      </c>
      <c r="AD30" s="397"/>
      <c r="AE30" s="397"/>
      <c r="AF30" s="397"/>
      <c r="AG30" s="397"/>
      <c r="AH30" s="397"/>
      <c r="AI30" s="397"/>
      <c r="AJ30" s="397"/>
      <c r="AK30" s="398"/>
      <c r="AL30" s="434"/>
      <c r="AM30" s="800" t="str">
        <f t="shared" si="3"/>
        <v>6.1.C</v>
      </c>
      <c r="AN30" s="47" t="str">
        <f t="shared" si="10"/>
        <v>Coniferous</v>
      </c>
      <c r="AO30" s="55" t="s">
        <v>156</v>
      </c>
      <c r="AP30" s="796">
        <f>IF(ISNUMBER('JQ1-Production'!D45+D30-H30),'JQ1-Production'!D45+D30-H30,IF(ISNUMBER(H30-D30),"NT "&amp;H30-D30,"…"))</f>
        <v>0</v>
      </c>
      <c r="AQ30" s="556">
        <f>IF(ISNUMBER('JQ1-Production'!E45+F30-J30),'JQ1-Production'!E45+F30-J30,IF(ISNUMBER(J30-F30),"NT "&amp;J30-F30,"…"))</f>
        <v>0</v>
      </c>
    </row>
    <row r="31" spans="1:43" s="19" customFormat="1" ht="15" customHeight="1">
      <c r="A31" s="303" t="s">
        <v>98</v>
      </c>
      <c r="B31" s="47" t="s">
        <v>8</v>
      </c>
      <c r="C31" s="55" t="s">
        <v>156</v>
      </c>
      <c r="D31" s="60"/>
      <c r="E31" s="60"/>
      <c r="F31" s="60"/>
      <c r="G31" s="62"/>
      <c r="H31" s="60"/>
      <c r="I31" s="60"/>
      <c r="J31" s="60"/>
      <c r="K31" s="305"/>
      <c r="L31" s="430"/>
      <c r="M31" s="431"/>
      <c r="N31" s="432"/>
      <c r="O31" s="432"/>
      <c r="P31" s="434"/>
      <c r="Q31" s="434"/>
      <c r="R31" s="434"/>
      <c r="S31" s="414"/>
      <c r="T31" s="414"/>
      <c r="U31" s="414"/>
      <c r="V31" s="414"/>
      <c r="W31" s="414"/>
      <c r="X31" s="414"/>
      <c r="Y31" s="414"/>
      <c r="Z31" s="405">
        <v>1637</v>
      </c>
      <c r="AA31" s="4" t="str">
        <f t="shared" si="6"/>
        <v>6.1.NC</v>
      </c>
      <c r="AB31" s="47" t="str">
        <f t="shared" si="7"/>
        <v>Non-Coniferous</v>
      </c>
      <c r="AC31" s="55" t="s">
        <v>156</v>
      </c>
      <c r="AD31" s="397"/>
      <c r="AE31" s="397"/>
      <c r="AF31" s="397"/>
      <c r="AG31" s="397"/>
      <c r="AH31" s="397"/>
      <c r="AI31" s="397"/>
      <c r="AJ31" s="397"/>
      <c r="AK31" s="398"/>
      <c r="AL31" s="434"/>
      <c r="AM31" s="800" t="str">
        <f t="shared" si="3"/>
        <v>6.1.NC</v>
      </c>
      <c r="AN31" s="47" t="str">
        <f t="shared" si="3"/>
        <v>Non-Coniferous</v>
      </c>
      <c r="AO31" s="55" t="s">
        <v>156</v>
      </c>
      <c r="AP31" s="796">
        <f>IF(ISNUMBER('JQ1-Production'!D46+D31-H31),'JQ1-Production'!D46+D31-H31,IF(ISNUMBER(H31-D31),"NT "&amp;H31-D31,"…"))</f>
        <v>0</v>
      </c>
      <c r="AQ31" s="556">
        <f>IF(ISNUMBER('JQ1-Production'!E46+F31-J31),'JQ1-Production'!E46+F31-J31,IF(ISNUMBER(J31-F31),"NT "&amp;J31-F31,"…"))</f>
        <v>0</v>
      </c>
    </row>
    <row r="32" spans="1:43" s="19" customFormat="1" ht="15" customHeight="1">
      <c r="A32" s="312" t="s">
        <v>144</v>
      </c>
      <c r="B32" s="70" t="s">
        <v>127</v>
      </c>
      <c r="C32" s="59" t="s">
        <v>156</v>
      </c>
      <c r="D32" s="60"/>
      <c r="E32" s="60"/>
      <c r="F32" s="60"/>
      <c r="G32" s="62"/>
      <c r="H32" s="60"/>
      <c r="I32" s="60"/>
      <c r="J32" s="60"/>
      <c r="K32" s="305"/>
      <c r="L32" s="430"/>
      <c r="M32" s="431"/>
      <c r="N32" s="432"/>
      <c r="O32" s="432"/>
      <c r="P32" s="434"/>
      <c r="Q32" s="434"/>
      <c r="R32" s="434"/>
      <c r="S32" s="414"/>
      <c r="T32" s="414"/>
      <c r="U32" s="414"/>
      <c r="V32" s="414"/>
      <c r="W32" s="414"/>
      <c r="X32" s="414"/>
      <c r="Y32" s="414"/>
      <c r="Z32" s="405">
        <v>1638</v>
      </c>
      <c r="AA32" s="43" t="str">
        <f t="shared" si="6"/>
        <v>6.1.NC.T</v>
      </c>
      <c r="AB32" s="48" t="str">
        <f t="shared" si="7"/>
        <v>of which: Tropical</v>
      </c>
      <c r="AC32" s="59" t="s">
        <v>156</v>
      </c>
      <c r="AD32" s="397">
        <f aca="true" t="shared" si="15" ref="AD32:AK32">IF(AND(ISNUMBER(D32/D31),D32&gt;D31),"&gt; 6.1.NC !!","")</f>
      </c>
      <c r="AE32" s="397">
        <f t="shared" si="15"/>
      </c>
      <c r="AF32" s="397">
        <f t="shared" si="15"/>
      </c>
      <c r="AG32" s="397">
        <f t="shared" si="15"/>
      </c>
      <c r="AH32" s="397">
        <f t="shared" si="15"/>
      </c>
      <c r="AI32" s="397">
        <f t="shared" si="15"/>
      </c>
      <c r="AJ32" s="397">
        <f t="shared" si="15"/>
      </c>
      <c r="AK32" s="398">
        <f t="shared" si="15"/>
      </c>
      <c r="AL32" s="434"/>
      <c r="AM32" s="800" t="str">
        <f t="shared" si="3"/>
        <v>6.1.NC.T</v>
      </c>
      <c r="AN32" s="48" t="str">
        <f t="shared" si="3"/>
        <v>of which: Tropical</v>
      </c>
      <c r="AO32" s="59" t="s">
        <v>156</v>
      </c>
      <c r="AP32" s="796">
        <f>IF(ISNUMBER('JQ1-Production'!D47+D32-H32),'JQ1-Production'!D47+D32-H32,IF(ISNUMBER(H32-D32),"NT "&amp;H32-D32,"…"))</f>
        <v>0</v>
      </c>
      <c r="AQ32" s="556">
        <f>IF(ISNUMBER('JQ1-Production'!E47+F32-J32),'JQ1-Production'!E47+F32-J32,IF(ISNUMBER(J32-F32),"NT "&amp;J32-F32,"…"))</f>
        <v>0</v>
      </c>
    </row>
    <row r="33" spans="1:43" s="19" customFormat="1" ht="15" customHeight="1">
      <c r="A33" s="303">
        <v>6.2</v>
      </c>
      <c r="B33" s="49" t="s">
        <v>61</v>
      </c>
      <c r="C33" s="64" t="s">
        <v>156</v>
      </c>
      <c r="D33" s="58"/>
      <c r="E33" s="58"/>
      <c r="F33" s="58"/>
      <c r="G33" s="65"/>
      <c r="H33" s="58"/>
      <c r="I33" s="58"/>
      <c r="J33" s="58"/>
      <c r="K33" s="308"/>
      <c r="L33" s="430"/>
      <c r="M33" s="431"/>
      <c r="N33" s="432"/>
      <c r="O33" s="432"/>
      <c r="P33" s="434"/>
      <c r="Q33" s="434"/>
      <c r="R33" s="434"/>
      <c r="S33" s="414"/>
      <c r="T33" s="414"/>
      <c r="U33" s="414"/>
      <c r="V33" s="414"/>
      <c r="W33" s="414"/>
      <c r="X33" s="414"/>
      <c r="Y33" s="414"/>
      <c r="Z33" s="69">
        <v>1640</v>
      </c>
      <c r="AA33" s="4">
        <f t="shared" si="6"/>
        <v>6.2</v>
      </c>
      <c r="AB33" s="49" t="str">
        <f t="shared" si="7"/>
        <v>PLYWOOD </v>
      </c>
      <c r="AC33" s="64" t="s">
        <v>156</v>
      </c>
      <c r="AD33" s="399">
        <f aca="true" t="shared" si="16" ref="AD33:AK33">D33-(D34+D35)</f>
        <v>0</v>
      </c>
      <c r="AE33" s="399">
        <f t="shared" si="16"/>
        <v>0</v>
      </c>
      <c r="AF33" s="399">
        <f t="shared" si="16"/>
        <v>0</v>
      </c>
      <c r="AG33" s="399">
        <f t="shared" si="16"/>
        <v>0</v>
      </c>
      <c r="AH33" s="399">
        <f t="shared" si="16"/>
        <v>0</v>
      </c>
      <c r="AI33" s="399">
        <f t="shared" si="16"/>
        <v>0</v>
      </c>
      <c r="AJ33" s="399">
        <f t="shared" si="16"/>
        <v>0</v>
      </c>
      <c r="AK33" s="400">
        <f t="shared" si="16"/>
        <v>0</v>
      </c>
      <c r="AL33" s="501"/>
      <c r="AM33" s="800">
        <f t="shared" si="3"/>
        <v>6.2</v>
      </c>
      <c r="AN33" s="49" t="str">
        <f t="shared" si="3"/>
        <v>PLYWOOD </v>
      </c>
      <c r="AO33" s="64" t="s">
        <v>156</v>
      </c>
      <c r="AP33" s="796">
        <f>IF(ISNUMBER('JQ1-Production'!D48+D33-H33),'JQ1-Production'!D48+D33-H33,IF(ISNUMBER(H33-D33),"NT "&amp;H33-D33,"…"))</f>
        <v>0</v>
      </c>
      <c r="AQ33" s="556">
        <f>IF(ISNUMBER('JQ1-Production'!E48+F33-J33),'JQ1-Production'!E48+F33-J33,IF(ISNUMBER(J33-F33),"NT "&amp;J33-F33,"…"))</f>
        <v>0</v>
      </c>
    </row>
    <row r="34" spans="1:43" s="19" customFormat="1" ht="15" customHeight="1">
      <c r="A34" s="303" t="s">
        <v>35</v>
      </c>
      <c r="B34" s="47" t="s">
        <v>7</v>
      </c>
      <c r="C34" s="55" t="s">
        <v>156</v>
      </c>
      <c r="D34" s="60"/>
      <c r="E34" s="60"/>
      <c r="F34" s="60"/>
      <c r="G34" s="62"/>
      <c r="H34" s="60"/>
      <c r="I34" s="60"/>
      <c r="J34" s="60"/>
      <c r="K34" s="305"/>
      <c r="L34" s="430"/>
      <c r="M34" s="431"/>
      <c r="N34" s="432"/>
      <c r="O34" s="432"/>
      <c r="P34" s="434"/>
      <c r="Q34" s="434"/>
      <c r="R34" s="434"/>
      <c r="S34" s="414"/>
      <c r="T34" s="414"/>
      <c r="U34" s="414"/>
      <c r="V34" s="414"/>
      <c r="W34" s="414"/>
      <c r="X34" s="414"/>
      <c r="Y34" s="414"/>
      <c r="Z34" s="249">
        <v>1639</v>
      </c>
      <c r="AA34" s="4" t="str">
        <f t="shared" si="6"/>
        <v>6.2.C</v>
      </c>
      <c r="AB34" s="47" t="str">
        <f t="shared" si="7"/>
        <v>Coniferous</v>
      </c>
      <c r="AC34" s="55" t="s">
        <v>156</v>
      </c>
      <c r="AD34" s="397"/>
      <c r="AE34" s="397"/>
      <c r="AF34" s="397"/>
      <c r="AG34" s="397"/>
      <c r="AH34" s="397"/>
      <c r="AI34" s="397"/>
      <c r="AJ34" s="397"/>
      <c r="AK34" s="398"/>
      <c r="AL34" s="434"/>
      <c r="AM34" s="800" t="str">
        <f t="shared" si="3"/>
        <v>6.2.C</v>
      </c>
      <c r="AN34" s="47" t="str">
        <f t="shared" si="3"/>
        <v>Coniferous</v>
      </c>
      <c r="AO34" s="55" t="s">
        <v>156</v>
      </c>
      <c r="AP34" s="796">
        <f>IF(ISNUMBER('JQ1-Production'!D49+D34-H34),'JQ1-Production'!D49+D34-H34,IF(ISNUMBER(H34-D34),"NT "&amp;H34-D34,"…"))</f>
        <v>0</v>
      </c>
      <c r="AQ34" s="556">
        <f>IF(ISNUMBER('JQ1-Production'!E49+F34-J34),'JQ1-Production'!E49+F34-J34,IF(ISNUMBER(J34-F34),"NT "&amp;J34-F34,"…"))</f>
        <v>0</v>
      </c>
    </row>
    <row r="35" spans="1:43" s="19" customFormat="1" ht="15" customHeight="1">
      <c r="A35" s="303" t="s">
        <v>99</v>
      </c>
      <c r="B35" s="47" t="s">
        <v>8</v>
      </c>
      <c r="C35" s="55" t="s">
        <v>156</v>
      </c>
      <c r="D35" s="60"/>
      <c r="E35" s="60"/>
      <c r="F35" s="60"/>
      <c r="G35" s="60"/>
      <c r="H35" s="60"/>
      <c r="I35" s="60"/>
      <c r="J35" s="60"/>
      <c r="K35" s="305"/>
      <c r="L35" s="430"/>
      <c r="M35" s="431"/>
      <c r="N35" s="432"/>
      <c r="O35" s="432"/>
      <c r="P35" s="434"/>
      <c r="Q35" s="434"/>
      <c r="R35" s="434"/>
      <c r="S35" s="414"/>
      <c r="T35" s="414"/>
      <c r="U35" s="414"/>
      <c r="V35" s="414"/>
      <c r="W35" s="414"/>
      <c r="X35" s="414"/>
      <c r="Y35" s="414"/>
      <c r="Z35" s="249">
        <v>1641</v>
      </c>
      <c r="AA35" s="4" t="str">
        <f t="shared" si="6"/>
        <v>6.2.NC</v>
      </c>
      <c r="AB35" s="47" t="str">
        <f t="shared" si="7"/>
        <v>Non-Coniferous</v>
      </c>
      <c r="AC35" s="55" t="s">
        <v>156</v>
      </c>
      <c r="AD35" s="397"/>
      <c r="AE35" s="397"/>
      <c r="AF35" s="397"/>
      <c r="AG35" s="397"/>
      <c r="AH35" s="397"/>
      <c r="AI35" s="397"/>
      <c r="AJ35" s="397"/>
      <c r="AK35" s="398"/>
      <c r="AL35" s="434"/>
      <c r="AM35" s="800" t="str">
        <f t="shared" si="3"/>
        <v>6.2.NC</v>
      </c>
      <c r="AN35" s="47" t="str">
        <f t="shared" si="3"/>
        <v>Non-Coniferous</v>
      </c>
      <c r="AO35" s="55" t="s">
        <v>156</v>
      </c>
      <c r="AP35" s="796">
        <f>IF(ISNUMBER('JQ1-Production'!D50+D35-H35),'JQ1-Production'!D50+D35-H35,IF(ISNUMBER(H35-D35),"NT "&amp;H35-D35,"…"))</f>
        <v>0</v>
      </c>
      <c r="AQ35" s="556">
        <f>IF(ISNUMBER('JQ1-Production'!E50+F35-J35),'JQ1-Production'!E50+F35-J35,IF(ISNUMBER(J35-F35),"NT "&amp;J35-F35,"…"))</f>
        <v>0</v>
      </c>
    </row>
    <row r="36" spans="1:43" s="19" customFormat="1" ht="15" customHeight="1">
      <c r="A36" s="303" t="s">
        <v>145</v>
      </c>
      <c r="B36" s="70" t="s">
        <v>127</v>
      </c>
      <c r="C36" s="59" t="s">
        <v>156</v>
      </c>
      <c r="D36" s="60"/>
      <c r="E36" s="60"/>
      <c r="F36" s="60"/>
      <c r="G36" s="60"/>
      <c r="H36" s="60"/>
      <c r="I36" s="60"/>
      <c r="J36" s="60"/>
      <c r="K36" s="305"/>
      <c r="L36" s="430"/>
      <c r="M36" s="431"/>
      <c r="N36" s="432"/>
      <c r="O36" s="432"/>
      <c r="P36" s="434"/>
      <c r="Q36" s="434"/>
      <c r="R36" s="434"/>
      <c r="S36" s="414"/>
      <c r="T36" s="414"/>
      <c r="U36" s="414"/>
      <c r="V36" s="414"/>
      <c r="W36" s="414"/>
      <c r="X36" s="414"/>
      <c r="Y36" s="414"/>
      <c r="Z36" s="249">
        <v>1642</v>
      </c>
      <c r="AA36" s="4" t="str">
        <f t="shared" si="6"/>
        <v>6.2.NC.T</v>
      </c>
      <c r="AB36" s="48" t="str">
        <f t="shared" si="7"/>
        <v>of which: Tropical</v>
      </c>
      <c r="AC36" s="59" t="s">
        <v>156</v>
      </c>
      <c r="AD36" s="397">
        <f aca="true" t="shared" si="17" ref="AD36:AK36">IF(AND(ISNUMBER(D36/D35),D36&gt;D35),"&gt; 6.2.NC !!","")</f>
      </c>
      <c r="AE36" s="397">
        <f t="shared" si="17"/>
      </c>
      <c r="AF36" s="397">
        <f t="shared" si="17"/>
      </c>
      <c r="AG36" s="397">
        <f t="shared" si="17"/>
      </c>
      <c r="AH36" s="397">
        <f t="shared" si="17"/>
      </c>
      <c r="AI36" s="397">
        <f t="shared" si="17"/>
      </c>
      <c r="AJ36" s="397">
        <f t="shared" si="17"/>
      </c>
      <c r="AK36" s="398">
        <f t="shared" si="17"/>
      </c>
      <c r="AL36" s="434" t="s">
        <v>0</v>
      </c>
      <c r="AM36" s="800" t="str">
        <f t="shared" si="3"/>
        <v>6.2.NC.T</v>
      </c>
      <c r="AN36" s="48" t="str">
        <f t="shared" si="3"/>
        <v>of which: Tropical</v>
      </c>
      <c r="AO36" s="59" t="s">
        <v>156</v>
      </c>
      <c r="AP36" s="796">
        <f>IF(ISNUMBER('JQ1-Production'!D51+D36-H36),'JQ1-Production'!D51+D36-H36,IF(ISNUMBER(H36-D36),"NT "&amp;H36-D36,"…"))</f>
        <v>0</v>
      </c>
      <c r="AQ36" s="556">
        <f>IF(ISNUMBER('JQ1-Production'!E51+F36-J36),'JQ1-Production'!E51+F36-J36,IF(ISNUMBER(J36-F36),"NT "&amp;J36-F36,"…"))</f>
        <v>0</v>
      </c>
    </row>
    <row r="37" spans="1:43" s="19" customFormat="1" ht="15" customHeight="1">
      <c r="A37" s="303">
        <v>6.3</v>
      </c>
      <c r="B37" s="954" t="s">
        <v>324</v>
      </c>
      <c r="C37" s="64" t="s">
        <v>156</v>
      </c>
      <c r="D37" s="58"/>
      <c r="E37" s="58"/>
      <c r="F37" s="58"/>
      <c r="G37" s="58"/>
      <c r="H37" s="58"/>
      <c r="I37" s="58"/>
      <c r="J37" s="58"/>
      <c r="K37" s="308"/>
      <c r="L37" s="430"/>
      <c r="M37" s="431"/>
      <c r="N37" s="432"/>
      <c r="O37" s="435"/>
      <c r="P37" s="434"/>
      <c r="Q37" s="434"/>
      <c r="R37" s="434"/>
      <c r="S37" s="414"/>
      <c r="T37" s="414"/>
      <c r="U37" s="414"/>
      <c r="V37" s="414"/>
      <c r="W37" s="414"/>
      <c r="X37" s="414"/>
      <c r="Y37" s="414"/>
      <c r="Z37" s="69">
        <v>1646</v>
      </c>
      <c r="AA37" s="4">
        <f t="shared" si="6"/>
        <v>6.3</v>
      </c>
      <c r="AB37" s="49" t="str">
        <f t="shared" si="7"/>
        <v>PARTICLE BOARD, ORIENTED STRANDBOARD (OSB) AND SIMILAR BOARD</v>
      </c>
      <c r="AC37" s="64" t="s">
        <v>156</v>
      </c>
      <c r="AD37" s="397"/>
      <c r="AE37" s="397"/>
      <c r="AF37" s="397"/>
      <c r="AG37" s="397"/>
      <c r="AH37" s="397"/>
      <c r="AI37" s="397"/>
      <c r="AJ37" s="397"/>
      <c r="AK37" s="398"/>
      <c r="AL37" s="434"/>
      <c r="AM37" s="800">
        <f t="shared" si="3"/>
        <v>6.3</v>
      </c>
      <c r="AN37" s="49" t="str">
        <f t="shared" si="3"/>
        <v>PARTICLE BOARD, ORIENTED STRANDBOARD (OSB) AND SIMILAR BOARD</v>
      </c>
      <c r="AO37" s="64" t="s">
        <v>156</v>
      </c>
      <c r="AP37" s="796">
        <f>IF(ISNUMBER('JQ1-Production'!D52+D37-H37),'JQ1-Production'!D52+D37-H37,IF(ISNUMBER(H37-D37),"NT "&amp;H37-D37,"…"))</f>
        <v>0</v>
      </c>
      <c r="AQ37" s="556">
        <f>IF(ISNUMBER('JQ1-Production'!E52+F37-J37),'JQ1-Production'!E52+F37-J37,IF(ISNUMBER(J37-F37),"NT "&amp;J37-F37,"…"))</f>
        <v>0</v>
      </c>
    </row>
    <row r="38" spans="1:43" s="19" customFormat="1" ht="15" customHeight="1">
      <c r="A38" s="312" t="s">
        <v>73</v>
      </c>
      <c r="B38" s="950" t="s">
        <v>285</v>
      </c>
      <c r="C38" s="59" t="s">
        <v>156</v>
      </c>
      <c r="D38" s="60"/>
      <c r="E38" s="60"/>
      <c r="F38" s="60"/>
      <c r="G38" s="60"/>
      <c r="H38" s="60"/>
      <c r="I38" s="60"/>
      <c r="J38" s="60"/>
      <c r="K38" s="305"/>
      <c r="L38" s="430"/>
      <c r="M38" s="431"/>
      <c r="N38" s="432"/>
      <c r="O38" s="436"/>
      <c r="P38" s="434"/>
      <c r="Q38" s="434"/>
      <c r="R38" s="434"/>
      <c r="S38" s="414"/>
      <c r="T38" s="414"/>
      <c r="U38" s="414"/>
      <c r="V38" s="414"/>
      <c r="W38" s="414"/>
      <c r="X38" s="414"/>
      <c r="Y38" s="414"/>
      <c r="Z38" s="69">
        <v>1606</v>
      </c>
      <c r="AA38" s="43" t="str">
        <f t="shared" si="6"/>
        <v>6.3.1</v>
      </c>
      <c r="AB38" s="51" t="str">
        <f t="shared" si="7"/>
        <v>of which: ORIENTED STRANDBOARD (OSB)</v>
      </c>
      <c r="AC38" s="59" t="s">
        <v>156</v>
      </c>
      <c r="AD38" s="397">
        <f aca="true" t="shared" si="18" ref="AD38:AK38">IF(AND(ISNUMBER(D38/D37),D38&gt;D37),"&gt; 6.3 !!","")</f>
      </c>
      <c r="AE38" s="397">
        <f t="shared" si="18"/>
      </c>
      <c r="AF38" s="397">
        <f t="shared" si="18"/>
      </c>
      <c r="AG38" s="397">
        <f t="shared" si="18"/>
      </c>
      <c r="AH38" s="397">
        <f t="shared" si="18"/>
      </c>
      <c r="AI38" s="397">
        <f t="shared" si="18"/>
      </c>
      <c r="AJ38" s="397">
        <f t="shared" si="18"/>
      </c>
      <c r="AK38" s="398">
        <f t="shared" si="18"/>
      </c>
      <c r="AL38" s="434"/>
      <c r="AM38" s="800" t="str">
        <f t="shared" si="3"/>
        <v>6.3.1</v>
      </c>
      <c r="AN38" s="51" t="str">
        <f t="shared" si="3"/>
        <v>of which: ORIENTED STRANDBOARD (OSB)</v>
      </c>
      <c r="AO38" s="59" t="s">
        <v>156</v>
      </c>
      <c r="AP38" s="796">
        <f>IF(ISNUMBER('JQ1-Production'!D53+D38-H38),'JQ1-Production'!D53+D38-H38,IF(ISNUMBER(H38-D38),"NT "&amp;H38-D38,"…"))</f>
        <v>0</v>
      </c>
      <c r="AQ38" s="556">
        <f>IF(ISNUMBER('JQ1-Production'!E53+F38-J38),'JQ1-Production'!E53+F38-J38,IF(ISNUMBER(J38-F38),"NT "&amp;J38-F38,"…"))</f>
        <v>0</v>
      </c>
    </row>
    <row r="39" spans="1:43" s="19" customFormat="1" ht="15" customHeight="1">
      <c r="A39" s="303">
        <v>6.4</v>
      </c>
      <c r="B39" s="49" t="s">
        <v>62</v>
      </c>
      <c r="C39" s="64" t="s">
        <v>156</v>
      </c>
      <c r="D39" s="58"/>
      <c r="E39" s="58"/>
      <c r="F39" s="58"/>
      <c r="G39" s="58"/>
      <c r="H39" s="58"/>
      <c r="I39" s="58"/>
      <c r="J39" s="58"/>
      <c r="K39" s="308"/>
      <c r="L39" s="430"/>
      <c r="M39" s="431"/>
      <c r="N39" s="432"/>
      <c r="O39" s="436"/>
      <c r="P39" s="434"/>
      <c r="Q39" s="434"/>
      <c r="R39" s="434"/>
      <c r="S39" s="414"/>
      <c r="T39" s="414"/>
      <c r="U39" s="414"/>
      <c r="V39" s="414"/>
      <c r="W39" s="414"/>
      <c r="X39" s="414"/>
      <c r="Y39" s="414"/>
      <c r="Z39" s="71">
        <v>1874</v>
      </c>
      <c r="AA39" s="4">
        <f t="shared" si="6"/>
        <v>6.4</v>
      </c>
      <c r="AB39" s="49" t="str">
        <f t="shared" si="7"/>
        <v>FIBREBOARD </v>
      </c>
      <c r="AC39" s="64" t="s">
        <v>156</v>
      </c>
      <c r="AD39" s="410">
        <f aca="true" t="shared" si="19" ref="AD39:AK39">D39-(D40+D41+D42)</f>
        <v>0</v>
      </c>
      <c r="AE39" s="410">
        <f t="shared" si="19"/>
        <v>0</v>
      </c>
      <c r="AF39" s="410">
        <f t="shared" si="19"/>
        <v>0</v>
      </c>
      <c r="AG39" s="410">
        <f t="shared" si="19"/>
        <v>0</v>
      </c>
      <c r="AH39" s="410">
        <f t="shared" si="19"/>
        <v>0</v>
      </c>
      <c r="AI39" s="410">
        <f t="shared" si="19"/>
        <v>0</v>
      </c>
      <c r="AJ39" s="410">
        <f t="shared" si="19"/>
        <v>0</v>
      </c>
      <c r="AK39" s="411">
        <f t="shared" si="19"/>
        <v>0</v>
      </c>
      <c r="AL39" s="793"/>
      <c r="AM39" s="800">
        <f t="shared" si="3"/>
        <v>6.4</v>
      </c>
      <c r="AN39" s="49" t="str">
        <f t="shared" si="3"/>
        <v>FIBREBOARD </v>
      </c>
      <c r="AO39" s="64" t="s">
        <v>156</v>
      </c>
      <c r="AP39" s="796">
        <f>IF(ISNUMBER('JQ1-Production'!D54+D39-H39),'JQ1-Production'!D54+D39-H39,IF(ISNUMBER(H39-D39),"NT "&amp;H39-D39,"…"))</f>
        <v>0</v>
      </c>
      <c r="AQ39" s="556">
        <f>IF(ISNUMBER('JQ1-Production'!E54+F39-J39),'JQ1-Production'!E54+F39-J39,IF(ISNUMBER(J39-F39),"NT "&amp;J39-F39,"…"))</f>
        <v>0</v>
      </c>
    </row>
    <row r="40" spans="1:43" s="19" customFormat="1" ht="15" customHeight="1">
      <c r="A40" s="303" t="s">
        <v>36</v>
      </c>
      <c r="B40" s="47" t="s">
        <v>63</v>
      </c>
      <c r="C40" s="55" t="s">
        <v>156</v>
      </c>
      <c r="D40" s="60"/>
      <c r="E40" s="60"/>
      <c r="F40" s="60"/>
      <c r="G40" s="60"/>
      <c r="H40" s="60"/>
      <c r="I40" s="60"/>
      <c r="J40" s="60"/>
      <c r="K40" s="305"/>
      <c r="L40" s="430"/>
      <c r="M40" s="431"/>
      <c r="N40" s="432"/>
      <c r="O40" s="432"/>
      <c r="P40" s="434"/>
      <c r="Q40" s="434"/>
      <c r="R40" s="434"/>
      <c r="S40" s="414"/>
      <c r="T40" s="414"/>
      <c r="U40" s="414"/>
      <c r="V40" s="414"/>
      <c r="W40" s="414"/>
      <c r="X40" s="414"/>
      <c r="Y40" s="414"/>
      <c r="Z40" s="69">
        <v>1647</v>
      </c>
      <c r="AA40" s="4" t="str">
        <f t="shared" si="6"/>
        <v>6.4.1</v>
      </c>
      <c r="AB40" s="47" t="str">
        <f t="shared" si="7"/>
        <v>HARDBOARD </v>
      </c>
      <c r="AC40" s="55" t="s">
        <v>156</v>
      </c>
      <c r="AD40" s="397"/>
      <c r="AE40" s="397"/>
      <c r="AF40" s="397"/>
      <c r="AG40" s="397"/>
      <c r="AH40" s="397"/>
      <c r="AI40" s="397"/>
      <c r="AJ40" s="397"/>
      <c r="AK40" s="398"/>
      <c r="AL40" s="434"/>
      <c r="AM40" s="800" t="str">
        <f t="shared" si="3"/>
        <v>6.4.1</v>
      </c>
      <c r="AN40" s="47" t="str">
        <f t="shared" si="3"/>
        <v>HARDBOARD </v>
      </c>
      <c r="AO40" s="55" t="s">
        <v>156</v>
      </c>
      <c r="AP40" s="796">
        <f>IF(ISNUMBER('JQ1-Production'!D55+D40-H40),'JQ1-Production'!D55+D40-H40,IF(ISNUMBER(H40-D40),"NT "&amp;H40-D40,"…"))</f>
        <v>0</v>
      </c>
      <c r="AQ40" s="556">
        <f>IF(ISNUMBER('JQ1-Production'!E55+F40-J40),'JQ1-Production'!E55+F40-J40,IF(ISNUMBER(J40-F40),"NT "&amp;J40-F40,"…"))</f>
        <v>0</v>
      </c>
    </row>
    <row r="41" spans="1:43" s="19" customFormat="1" ht="15" customHeight="1">
      <c r="A41" s="303" t="s">
        <v>37</v>
      </c>
      <c r="B41" s="47" t="s">
        <v>702</v>
      </c>
      <c r="C41" s="55" t="s">
        <v>156</v>
      </c>
      <c r="D41" s="60"/>
      <c r="E41" s="60"/>
      <c r="F41" s="60"/>
      <c r="G41" s="60"/>
      <c r="H41" s="60"/>
      <c r="I41" s="60"/>
      <c r="J41" s="60"/>
      <c r="K41" s="305"/>
      <c r="L41" s="430"/>
      <c r="M41" s="431"/>
      <c r="N41" s="432"/>
      <c r="O41" s="432"/>
      <c r="P41" s="434"/>
      <c r="Q41" s="434"/>
      <c r="R41" s="434"/>
      <c r="S41" s="414"/>
      <c r="T41" s="414"/>
      <c r="U41" s="414"/>
      <c r="V41" s="414"/>
      <c r="W41" s="414"/>
      <c r="X41" s="414"/>
      <c r="Y41" s="414"/>
      <c r="Z41" s="69">
        <v>1648</v>
      </c>
      <c r="AA41" s="4" t="str">
        <f t="shared" si="6"/>
        <v>6.4.2</v>
      </c>
      <c r="AB41" s="47" t="str">
        <f t="shared" si="7"/>
        <v>MEDIUM/HIGH DENSITY FIBREBOARD (MDF/HDF)</v>
      </c>
      <c r="AC41" s="55" t="s">
        <v>156</v>
      </c>
      <c r="AD41" s="397"/>
      <c r="AE41" s="397"/>
      <c r="AF41" s="397"/>
      <c r="AG41" s="397"/>
      <c r="AH41" s="397"/>
      <c r="AI41" s="397"/>
      <c r="AJ41" s="397"/>
      <c r="AK41" s="398"/>
      <c r="AL41" s="434"/>
      <c r="AM41" s="800" t="str">
        <f t="shared" si="3"/>
        <v>6.4.2</v>
      </c>
      <c r="AN41" s="47" t="str">
        <f t="shared" si="3"/>
        <v>MEDIUM/HIGH DENSITY FIBREBOARD (MDF/HDF)</v>
      </c>
      <c r="AO41" s="55" t="s">
        <v>156</v>
      </c>
      <c r="AP41" s="518">
        <f>IF(ISNUMBER('JQ1-Production'!D56+D41-H41),'JQ1-Production'!D56+D41-H41,IF(ISNUMBER(H41-D41),"NT "&amp;H41-D41,"…"))</f>
        <v>0</v>
      </c>
      <c r="AQ41" s="556">
        <f>IF(ISNUMBER('JQ1-Production'!E56+F41-J41),'JQ1-Production'!E56+F41-J41,IF(ISNUMBER(J41-F41),"NT "&amp;J41-F41,"…"))</f>
        <v>0</v>
      </c>
    </row>
    <row r="42" spans="1:43" s="19" customFormat="1" ht="15" customHeight="1">
      <c r="A42" s="306" t="s">
        <v>38</v>
      </c>
      <c r="B42" s="725" t="s">
        <v>225</v>
      </c>
      <c r="C42" s="59" t="s">
        <v>156</v>
      </c>
      <c r="D42" s="60"/>
      <c r="E42" s="60"/>
      <c r="F42" s="60"/>
      <c r="G42" s="60"/>
      <c r="H42" s="60"/>
      <c r="I42" s="60"/>
      <c r="J42" s="60"/>
      <c r="K42" s="305"/>
      <c r="L42" s="430"/>
      <c r="M42" s="431"/>
      <c r="N42" s="432"/>
      <c r="O42" s="432"/>
      <c r="P42" s="434"/>
      <c r="Q42" s="434"/>
      <c r="R42" s="434"/>
      <c r="S42" s="414"/>
      <c r="T42" s="414"/>
      <c r="U42" s="414"/>
      <c r="V42" s="414"/>
      <c r="W42" s="414"/>
      <c r="X42" s="414"/>
      <c r="Y42" s="414"/>
      <c r="Z42" s="239">
        <v>1650</v>
      </c>
      <c r="AA42" s="5" t="str">
        <f t="shared" si="6"/>
        <v>6.4.3</v>
      </c>
      <c r="AB42" s="50" t="str">
        <f t="shared" si="7"/>
        <v>OTHER FIBREBOARD </v>
      </c>
      <c r="AC42" s="59" t="s">
        <v>156</v>
      </c>
      <c r="AD42" s="406"/>
      <c r="AE42" s="406"/>
      <c r="AF42" s="406"/>
      <c r="AG42" s="406"/>
      <c r="AH42" s="406"/>
      <c r="AI42" s="406"/>
      <c r="AJ42" s="406"/>
      <c r="AK42" s="407"/>
      <c r="AL42" s="434"/>
      <c r="AM42" s="799" t="str">
        <f t="shared" si="3"/>
        <v>6.4.3</v>
      </c>
      <c r="AN42" s="50" t="str">
        <f t="shared" si="3"/>
        <v>OTHER FIBREBOARD </v>
      </c>
      <c r="AO42" s="59" t="s">
        <v>156</v>
      </c>
      <c r="AP42" s="518">
        <f>IF(ISNUMBER('JQ1-Production'!D57+D42-H42),'JQ1-Production'!D57+D42-H42,IF(ISNUMBER(H42-D42),"NT "&amp;H42-D42,"…"))</f>
        <v>0</v>
      </c>
      <c r="AQ42" s="556">
        <f>IF(ISNUMBER('JQ1-Production'!E57+F42-J42),'JQ1-Production'!E57+F42-J42,IF(ISNUMBER(J42-F42),"NT "&amp;J42-F42,"…"))</f>
        <v>0</v>
      </c>
    </row>
    <row r="43" spans="1:43" s="256" customFormat="1" ht="15" customHeight="1">
      <c r="A43" s="313">
        <v>7</v>
      </c>
      <c r="B43" s="271" t="s">
        <v>64</v>
      </c>
      <c r="C43" s="266" t="s">
        <v>109</v>
      </c>
      <c r="D43" s="255"/>
      <c r="E43" s="255"/>
      <c r="F43" s="255"/>
      <c r="G43" s="255"/>
      <c r="H43" s="255"/>
      <c r="I43" s="255"/>
      <c r="J43" s="255"/>
      <c r="K43" s="302"/>
      <c r="L43" s="430"/>
      <c r="M43" s="431"/>
      <c r="N43" s="432"/>
      <c r="O43" s="432"/>
      <c r="P43" s="434"/>
      <c r="Q43" s="434"/>
      <c r="R43" s="434"/>
      <c r="S43" s="414"/>
      <c r="T43" s="414"/>
      <c r="U43" s="414"/>
      <c r="V43" s="414"/>
      <c r="W43" s="414"/>
      <c r="X43" s="414"/>
      <c r="Y43" s="414"/>
      <c r="Z43" s="257">
        <v>1875</v>
      </c>
      <c r="AA43" s="267">
        <f t="shared" si="6"/>
        <v>7</v>
      </c>
      <c r="AB43" s="253" t="str">
        <f t="shared" si="7"/>
        <v>WOOD PULP</v>
      </c>
      <c r="AC43" s="266" t="s">
        <v>109</v>
      </c>
      <c r="AD43" s="403">
        <f aca="true" t="shared" si="20" ref="AD43:AK43">D43-(D44+D45+D46+D51)</f>
        <v>0</v>
      </c>
      <c r="AE43" s="403">
        <f t="shared" si="20"/>
        <v>0</v>
      </c>
      <c r="AF43" s="403">
        <f t="shared" si="20"/>
        <v>0</v>
      </c>
      <c r="AG43" s="403">
        <f t="shared" si="20"/>
        <v>0</v>
      </c>
      <c r="AH43" s="403">
        <f t="shared" si="20"/>
        <v>0</v>
      </c>
      <c r="AI43" s="403">
        <f t="shared" si="20"/>
        <v>0</v>
      </c>
      <c r="AJ43" s="403">
        <f t="shared" si="20"/>
        <v>0</v>
      </c>
      <c r="AK43" s="404">
        <f t="shared" si="20"/>
        <v>0</v>
      </c>
      <c r="AL43" s="501"/>
      <c r="AM43" s="510">
        <f t="shared" si="3"/>
        <v>7</v>
      </c>
      <c r="AN43" s="253" t="str">
        <f t="shared" si="3"/>
        <v>WOOD PULP</v>
      </c>
      <c r="AO43" s="266" t="s">
        <v>109</v>
      </c>
      <c r="AP43" s="516">
        <f>IF(ISNUMBER('JQ1-Production'!D58+D43-H43),'JQ1-Production'!D58+D43-H43,IF(ISNUMBER(H43-D43),"NT "&amp;H43-D43,"…"))</f>
        <v>0</v>
      </c>
      <c r="AQ43" s="515">
        <f>IF(ISNUMBER('JQ1-Production'!E58+F43-J43),'JQ1-Production'!E58+F43-J43,IF(ISNUMBER(J43-F43),"NT "&amp;J43-F43,"…"))</f>
        <v>0</v>
      </c>
    </row>
    <row r="44" spans="1:43" s="19" customFormat="1" ht="15" customHeight="1">
      <c r="A44" s="307">
        <v>7.1</v>
      </c>
      <c r="B44" s="951" t="s">
        <v>286</v>
      </c>
      <c r="C44" s="952" t="s">
        <v>109</v>
      </c>
      <c r="D44" s="60"/>
      <c r="E44" s="60"/>
      <c r="F44" s="60"/>
      <c r="G44" s="60"/>
      <c r="H44" s="60"/>
      <c r="I44" s="60"/>
      <c r="J44" s="60"/>
      <c r="K44" s="305"/>
      <c r="L44" s="430"/>
      <c r="M44" s="431"/>
      <c r="N44" s="432"/>
      <c r="O44" s="432"/>
      <c r="P44" s="434"/>
      <c r="Q44" s="434"/>
      <c r="R44" s="434"/>
      <c r="S44" s="414"/>
      <c r="T44" s="414"/>
      <c r="U44" s="414"/>
      <c r="V44" s="414"/>
      <c r="W44" s="414"/>
      <c r="X44" s="414"/>
      <c r="Y44" s="414"/>
      <c r="Z44" s="69">
        <v>1654</v>
      </c>
      <c r="AA44" s="6">
        <f t="shared" si="6"/>
        <v>7.1</v>
      </c>
      <c r="AB44" s="49" t="str">
        <f t="shared" si="7"/>
        <v>MECHANICAL WOOD PULP</v>
      </c>
      <c r="AC44" s="952" t="s">
        <v>109</v>
      </c>
      <c r="AD44" s="397"/>
      <c r="AE44" s="397"/>
      <c r="AF44" s="397"/>
      <c r="AG44" s="397"/>
      <c r="AH44" s="397"/>
      <c r="AI44" s="397"/>
      <c r="AJ44" s="397"/>
      <c r="AK44" s="398"/>
      <c r="AL44" s="434"/>
      <c r="AM44" s="800">
        <f t="shared" si="3"/>
        <v>7.1</v>
      </c>
      <c r="AN44" s="49" t="str">
        <f t="shared" si="3"/>
        <v>MECHANICAL WOOD PULP</v>
      </c>
      <c r="AO44" s="952" t="s">
        <v>109</v>
      </c>
      <c r="AP44" s="796">
        <f>IF(ISNUMBER('JQ1-Production'!D59+D44-H44),'JQ1-Production'!D59+D44-H44,IF(ISNUMBER(H44-D44),"NT "&amp;H44-D44,"…"))</f>
        <v>0</v>
      </c>
      <c r="AQ44" s="556">
        <f>IF(ISNUMBER('JQ1-Production'!E59+F44-J44),'JQ1-Production'!E59+F44-J44,IF(ISNUMBER(J44-F44),"NT "&amp;J44-F44,"…"))</f>
        <v>0</v>
      </c>
    </row>
    <row r="45" spans="1:43" s="19" customFormat="1" ht="15" customHeight="1">
      <c r="A45" s="307">
        <v>7.2</v>
      </c>
      <c r="B45" s="951" t="s">
        <v>287</v>
      </c>
      <c r="C45" s="59" t="s">
        <v>109</v>
      </c>
      <c r="D45" s="60"/>
      <c r="E45" s="60"/>
      <c r="F45" s="60"/>
      <c r="G45" s="60"/>
      <c r="H45" s="60"/>
      <c r="I45" s="60"/>
      <c r="J45" s="60"/>
      <c r="K45" s="305"/>
      <c r="L45" s="430"/>
      <c r="M45" s="431"/>
      <c r="N45" s="432"/>
      <c r="O45" s="432"/>
      <c r="P45" s="434"/>
      <c r="Q45" s="434"/>
      <c r="R45" s="434"/>
      <c r="S45" s="414"/>
      <c r="T45" s="414"/>
      <c r="U45" s="414"/>
      <c r="V45" s="414"/>
      <c r="W45" s="414"/>
      <c r="X45" s="414"/>
      <c r="Y45" s="414"/>
      <c r="Z45" s="69">
        <v>1655</v>
      </c>
      <c r="AA45" s="6">
        <f t="shared" si="6"/>
        <v>7.2</v>
      </c>
      <c r="AB45" s="49" t="str">
        <f t="shared" si="7"/>
        <v>SEMI-CHEMICAL WOOD PULP</v>
      </c>
      <c r="AC45" s="59" t="s">
        <v>109</v>
      </c>
      <c r="AD45" s="397"/>
      <c r="AE45" s="397"/>
      <c r="AF45" s="397"/>
      <c r="AG45" s="397"/>
      <c r="AH45" s="397"/>
      <c r="AI45" s="397"/>
      <c r="AJ45" s="397"/>
      <c r="AK45" s="398"/>
      <c r="AL45" s="434"/>
      <c r="AM45" s="800">
        <f t="shared" si="3"/>
        <v>7.2</v>
      </c>
      <c r="AN45" s="49" t="str">
        <f t="shared" si="3"/>
        <v>SEMI-CHEMICAL WOOD PULP</v>
      </c>
      <c r="AO45" s="59" t="s">
        <v>109</v>
      </c>
      <c r="AP45" s="796">
        <f>IF(ISNUMBER('JQ1-Production'!D60+D45-H45),'JQ1-Production'!D60+D45-H45,IF(ISNUMBER(H45-D45),"NT "&amp;H45-D45,"…"))</f>
        <v>0</v>
      </c>
      <c r="AQ45" s="556">
        <f>IF(ISNUMBER('JQ1-Production'!E60+F45-J45),'JQ1-Production'!E60+F45-J45,IF(ISNUMBER(J45-F45),"NT "&amp;J45-F45,"…"))</f>
        <v>0</v>
      </c>
    </row>
    <row r="46" spans="1:43" s="19" customFormat="1" ht="15" customHeight="1">
      <c r="A46" s="307">
        <v>7.3</v>
      </c>
      <c r="B46" s="49" t="s">
        <v>288</v>
      </c>
      <c r="C46" s="274" t="s">
        <v>109</v>
      </c>
      <c r="D46" s="58"/>
      <c r="E46" s="58"/>
      <c r="F46" s="58"/>
      <c r="G46" s="58"/>
      <c r="H46" s="58"/>
      <c r="I46" s="58"/>
      <c r="J46" s="58"/>
      <c r="K46" s="308"/>
      <c r="L46" s="430"/>
      <c r="M46" s="431"/>
      <c r="N46" s="432"/>
      <c r="O46" s="432"/>
      <c r="P46" s="434"/>
      <c r="Q46" s="434"/>
      <c r="R46" s="434"/>
      <c r="S46" s="414"/>
      <c r="T46" s="414"/>
      <c r="U46" s="414"/>
      <c r="V46" s="414"/>
      <c r="W46" s="414"/>
      <c r="X46" s="414"/>
      <c r="Y46" s="414"/>
      <c r="Z46" s="69">
        <v>1656</v>
      </c>
      <c r="AA46" s="6">
        <f t="shared" si="6"/>
        <v>7.3</v>
      </c>
      <c r="AB46" s="49" t="str">
        <f t="shared" si="7"/>
        <v>CHEMICAL WOOD PULP</v>
      </c>
      <c r="AC46" s="274" t="s">
        <v>109</v>
      </c>
      <c r="AD46" s="399">
        <f aca="true" t="shared" si="21" ref="AD46:AK46">D46-(D47+D48+D49+D50)</f>
        <v>0</v>
      </c>
      <c r="AE46" s="399">
        <f t="shared" si="21"/>
        <v>0</v>
      </c>
      <c r="AF46" s="399">
        <f t="shared" si="21"/>
        <v>0</v>
      </c>
      <c r="AG46" s="399">
        <f t="shared" si="21"/>
        <v>0</v>
      </c>
      <c r="AH46" s="399">
        <f t="shared" si="21"/>
        <v>0</v>
      </c>
      <c r="AI46" s="399">
        <f t="shared" si="21"/>
        <v>0</v>
      </c>
      <c r="AJ46" s="399">
        <f t="shared" si="21"/>
        <v>0</v>
      </c>
      <c r="AK46" s="400">
        <f t="shared" si="21"/>
        <v>0</v>
      </c>
      <c r="AL46" s="501"/>
      <c r="AM46" s="800">
        <f t="shared" si="3"/>
        <v>7.3</v>
      </c>
      <c r="AN46" s="49" t="str">
        <f t="shared" si="3"/>
        <v>CHEMICAL WOOD PULP</v>
      </c>
      <c r="AO46" s="274" t="s">
        <v>109</v>
      </c>
      <c r="AP46" s="796">
        <f>IF(ISNUMBER('JQ1-Production'!D61+D46-H46),'JQ1-Production'!D61+D46-H46,IF(ISNUMBER(H46-D46),"NT "&amp;H46-D46,"…"))</f>
        <v>0</v>
      </c>
      <c r="AQ46" s="556">
        <f>IF(ISNUMBER('JQ1-Production'!E61+F46-J46),'JQ1-Production'!E61+F46-J46,IF(ISNUMBER(J46-F46),"NT "&amp;J46-F46,"…"))</f>
        <v>0</v>
      </c>
    </row>
    <row r="47" spans="1:43" s="19" customFormat="1" ht="15" customHeight="1">
      <c r="A47" s="307" t="s">
        <v>39</v>
      </c>
      <c r="B47" s="47" t="s">
        <v>289</v>
      </c>
      <c r="C47" s="59" t="s">
        <v>109</v>
      </c>
      <c r="D47" s="60"/>
      <c r="E47" s="60"/>
      <c r="F47" s="60"/>
      <c r="G47" s="60"/>
      <c r="H47" s="60"/>
      <c r="I47" s="60"/>
      <c r="J47" s="60"/>
      <c r="K47" s="305"/>
      <c r="L47" s="430"/>
      <c r="M47" s="431"/>
      <c r="N47" s="432"/>
      <c r="O47" s="432"/>
      <c r="P47" s="434"/>
      <c r="Q47" s="434"/>
      <c r="R47" s="434"/>
      <c r="S47" s="414"/>
      <c r="T47" s="414"/>
      <c r="U47" s="414"/>
      <c r="V47" s="414"/>
      <c r="W47" s="414"/>
      <c r="X47" s="414"/>
      <c r="Y47" s="414"/>
      <c r="Z47" s="69">
        <v>1662</v>
      </c>
      <c r="AA47" s="6" t="str">
        <f t="shared" si="6"/>
        <v>7.3.1</v>
      </c>
      <c r="AB47" s="47" t="str">
        <f t="shared" si="7"/>
        <v>SULPHATE UNBLEACHED PULP</v>
      </c>
      <c r="AC47" s="59" t="s">
        <v>109</v>
      </c>
      <c r="AD47" s="397"/>
      <c r="AE47" s="397"/>
      <c r="AF47" s="397"/>
      <c r="AG47" s="397"/>
      <c r="AH47" s="397"/>
      <c r="AI47" s="397"/>
      <c r="AJ47" s="397"/>
      <c r="AK47" s="398"/>
      <c r="AL47" s="434"/>
      <c r="AM47" s="800" t="str">
        <f t="shared" si="3"/>
        <v>7.3.1</v>
      </c>
      <c r="AN47" s="47" t="str">
        <f t="shared" si="3"/>
        <v>SULPHATE UNBLEACHED PULP</v>
      </c>
      <c r="AO47" s="59" t="s">
        <v>109</v>
      </c>
      <c r="AP47" s="796">
        <f>IF(ISNUMBER('JQ1-Production'!D62+D47-H47),'JQ1-Production'!D62+D47-H47,IF(ISNUMBER(H47-D47),"NT "&amp;H47-D47,"…"))</f>
        <v>0</v>
      </c>
      <c r="AQ47" s="556">
        <f>IF(ISNUMBER('JQ1-Production'!E62+F47-J47),'JQ1-Production'!E62+F47-J47,IF(ISNUMBER(J47-F47),"NT "&amp;J47-F47,"…"))</f>
        <v>0</v>
      </c>
    </row>
    <row r="48" spans="1:43" s="19" customFormat="1" ht="15" customHeight="1">
      <c r="A48" s="307" t="s">
        <v>40</v>
      </c>
      <c r="B48" s="47" t="s">
        <v>290</v>
      </c>
      <c r="C48" s="59" t="s">
        <v>109</v>
      </c>
      <c r="D48" s="60"/>
      <c r="E48" s="60"/>
      <c r="F48" s="60"/>
      <c r="G48" s="60"/>
      <c r="H48" s="60"/>
      <c r="I48" s="60"/>
      <c r="J48" s="60"/>
      <c r="K48" s="305"/>
      <c r="L48" s="430"/>
      <c r="M48" s="431"/>
      <c r="N48" s="432"/>
      <c r="O48" s="432"/>
      <c r="P48" s="434"/>
      <c r="Q48" s="434"/>
      <c r="R48" s="434"/>
      <c r="S48" s="414"/>
      <c r="T48" s="414"/>
      <c r="U48" s="414"/>
      <c r="V48" s="414"/>
      <c r="W48" s="414"/>
      <c r="X48" s="414"/>
      <c r="Y48" s="414"/>
      <c r="Z48" s="69">
        <v>1663</v>
      </c>
      <c r="AA48" s="6" t="str">
        <f t="shared" si="6"/>
        <v>7.3.2</v>
      </c>
      <c r="AB48" s="47" t="str">
        <f t="shared" si="7"/>
        <v>SULPHATE BLEACHED PULP</v>
      </c>
      <c r="AC48" s="59" t="s">
        <v>109</v>
      </c>
      <c r="AD48" s="397"/>
      <c r="AE48" s="397"/>
      <c r="AF48" s="397"/>
      <c r="AG48" s="397"/>
      <c r="AH48" s="397"/>
      <c r="AI48" s="397"/>
      <c r="AJ48" s="397"/>
      <c r="AK48" s="398"/>
      <c r="AL48" s="434"/>
      <c r="AM48" s="800" t="str">
        <f t="shared" si="3"/>
        <v>7.3.2</v>
      </c>
      <c r="AN48" s="47" t="str">
        <f t="shared" si="3"/>
        <v>SULPHATE BLEACHED PULP</v>
      </c>
      <c r="AO48" s="59" t="s">
        <v>109</v>
      </c>
      <c r="AP48" s="796">
        <f>IF(ISNUMBER('JQ1-Production'!D63+D48-H48),'JQ1-Production'!D63+D48-H48,IF(ISNUMBER(H48-D48),"NT "&amp;H48-D48,"…"))</f>
        <v>0</v>
      </c>
      <c r="AQ48" s="556">
        <f>IF(ISNUMBER('JQ1-Production'!E63+F48-J48),'JQ1-Production'!E63+F48-J48,IF(ISNUMBER(J48-F48),"NT "&amp;J48-F48,"…"))</f>
        <v>0</v>
      </c>
    </row>
    <row r="49" spans="1:43" s="19" customFormat="1" ht="15" customHeight="1">
      <c r="A49" s="307" t="s">
        <v>41</v>
      </c>
      <c r="B49" s="47" t="s">
        <v>291</v>
      </c>
      <c r="C49" s="59" t="s">
        <v>109</v>
      </c>
      <c r="D49" s="60"/>
      <c r="E49" s="60"/>
      <c r="F49" s="60"/>
      <c r="G49" s="60"/>
      <c r="H49" s="60"/>
      <c r="I49" s="60"/>
      <c r="J49" s="60"/>
      <c r="K49" s="305"/>
      <c r="L49" s="430"/>
      <c r="M49" s="431"/>
      <c r="N49" s="432"/>
      <c r="O49" s="432"/>
      <c r="P49" s="434"/>
      <c r="Q49" s="434"/>
      <c r="R49" s="434"/>
      <c r="S49" s="414"/>
      <c r="T49" s="414"/>
      <c r="U49" s="414"/>
      <c r="V49" s="414"/>
      <c r="W49" s="414"/>
      <c r="X49" s="414"/>
      <c r="Y49" s="414"/>
      <c r="Z49" s="69">
        <v>1660</v>
      </c>
      <c r="AA49" s="6" t="str">
        <f t="shared" si="6"/>
        <v>7.3.3</v>
      </c>
      <c r="AB49" s="47" t="str">
        <f t="shared" si="7"/>
        <v>SULPHITE UNBLEACHED PULP</v>
      </c>
      <c r="AC49" s="59" t="s">
        <v>109</v>
      </c>
      <c r="AD49" s="397"/>
      <c r="AE49" s="397"/>
      <c r="AF49" s="397"/>
      <c r="AG49" s="397"/>
      <c r="AH49" s="397"/>
      <c r="AI49" s="397"/>
      <c r="AJ49" s="397"/>
      <c r="AK49" s="398"/>
      <c r="AL49" s="434"/>
      <c r="AM49" s="800" t="str">
        <f t="shared" si="3"/>
        <v>7.3.3</v>
      </c>
      <c r="AN49" s="47" t="str">
        <f t="shared" si="3"/>
        <v>SULPHITE UNBLEACHED PULP</v>
      </c>
      <c r="AO49" s="59" t="s">
        <v>109</v>
      </c>
      <c r="AP49" s="518">
        <f>IF(ISNUMBER('JQ1-Production'!D64+D49-H49),'JQ1-Production'!D64+D49-H49,IF(ISNUMBER(H49-D49),"NT "&amp;H49-D49,"…"))</f>
        <v>0</v>
      </c>
      <c r="AQ49" s="556">
        <f>IF(ISNUMBER('JQ1-Production'!E64+F49-J49),'JQ1-Production'!E64+F49-J49,IF(ISNUMBER(J49-F49),"NT "&amp;J49-F49,"…"))</f>
        <v>0</v>
      </c>
    </row>
    <row r="50" spans="1:43" s="19" customFormat="1" ht="15" customHeight="1">
      <c r="A50" s="307" t="s">
        <v>42</v>
      </c>
      <c r="B50" s="50" t="s">
        <v>292</v>
      </c>
      <c r="C50" s="59" t="s">
        <v>109</v>
      </c>
      <c r="D50" s="60"/>
      <c r="E50" s="60"/>
      <c r="F50" s="60"/>
      <c r="G50" s="60"/>
      <c r="H50" s="60"/>
      <c r="I50" s="60"/>
      <c r="J50" s="60"/>
      <c r="K50" s="305"/>
      <c r="L50" s="430"/>
      <c r="M50" s="431"/>
      <c r="N50" s="432"/>
      <c r="O50" s="432"/>
      <c r="P50" s="434"/>
      <c r="Q50" s="434"/>
      <c r="R50" s="434"/>
      <c r="S50" s="414"/>
      <c r="T50" s="414"/>
      <c r="U50" s="414"/>
      <c r="V50" s="414"/>
      <c r="W50" s="414"/>
      <c r="X50" s="414"/>
      <c r="Y50" s="414"/>
      <c r="Z50" s="69">
        <v>1661</v>
      </c>
      <c r="AA50" s="6" t="str">
        <f t="shared" si="6"/>
        <v>7.3.4</v>
      </c>
      <c r="AB50" s="47" t="str">
        <f t="shared" si="7"/>
        <v>SULPHITE BLEACHED PULP</v>
      </c>
      <c r="AC50" s="59" t="s">
        <v>109</v>
      </c>
      <c r="AD50" s="397"/>
      <c r="AE50" s="397"/>
      <c r="AF50" s="397"/>
      <c r="AG50" s="397"/>
      <c r="AH50" s="397"/>
      <c r="AI50" s="397"/>
      <c r="AJ50" s="397"/>
      <c r="AK50" s="398"/>
      <c r="AL50" s="434"/>
      <c r="AM50" s="800" t="str">
        <f t="shared" si="3"/>
        <v>7.3.4</v>
      </c>
      <c r="AN50" s="47" t="str">
        <f t="shared" si="3"/>
        <v>SULPHITE BLEACHED PULP</v>
      </c>
      <c r="AO50" s="59" t="s">
        <v>109</v>
      </c>
      <c r="AP50" s="796">
        <f>IF(ISNUMBER('JQ1-Production'!D65+D50-H50),'JQ1-Production'!D65+D50-H50,IF(ISNUMBER(H50-D50),"NT "&amp;H50-D50,"…"))</f>
        <v>0</v>
      </c>
      <c r="AQ50" s="556">
        <f>IF(ISNUMBER('JQ1-Production'!E65+F50-J50),'JQ1-Production'!E65+F50-J50,IF(ISNUMBER(J50-F50),"NT "&amp;J50-F50,"…"))</f>
        <v>0</v>
      </c>
    </row>
    <row r="51" spans="1:43" s="19" customFormat="1" ht="15" customHeight="1">
      <c r="A51" s="314">
        <v>7.4</v>
      </c>
      <c r="B51" s="52" t="s">
        <v>65</v>
      </c>
      <c r="C51" s="63" t="s">
        <v>109</v>
      </c>
      <c r="D51" s="58"/>
      <c r="E51" s="58"/>
      <c r="F51" s="58"/>
      <c r="G51" s="58"/>
      <c r="H51" s="58"/>
      <c r="I51" s="58"/>
      <c r="J51" s="58"/>
      <c r="K51" s="308"/>
      <c r="L51" s="430"/>
      <c r="M51" s="431"/>
      <c r="N51" s="432"/>
      <c r="O51" s="432"/>
      <c r="P51" s="434"/>
      <c r="Q51" s="434"/>
      <c r="R51" s="434"/>
      <c r="S51" s="414"/>
      <c r="T51" s="414"/>
      <c r="U51" s="414"/>
      <c r="V51" s="414"/>
      <c r="W51" s="414"/>
      <c r="X51" s="414"/>
      <c r="Y51" s="414"/>
      <c r="Z51" s="69">
        <v>1667</v>
      </c>
      <c r="AA51" s="6">
        <f t="shared" si="6"/>
        <v>7.4</v>
      </c>
      <c r="AB51" s="46" t="str">
        <f t="shared" si="7"/>
        <v>DISSOLVING GRADES</v>
      </c>
      <c r="AC51" s="63" t="s">
        <v>109</v>
      </c>
      <c r="AD51" s="406"/>
      <c r="AE51" s="406"/>
      <c r="AF51" s="406"/>
      <c r="AG51" s="406"/>
      <c r="AH51" s="406"/>
      <c r="AI51" s="406"/>
      <c r="AJ51" s="406"/>
      <c r="AK51" s="407"/>
      <c r="AL51" s="434"/>
      <c r="AM51" s="799">
        <f t="shared" si="3"/>
        <v>7.4</v>
      </c>
      <c r="AN51" s="46" t="str">
        <f t="shared" si="3"/>
        <v>DISSOLVING GRADES</v>
      </c>
      <c r="AO51" s="63" t="s">
        <v>109</v>
      </c>
      <c r="AP51" s="518">
        <f>IF(ISNUMBER('JQ1-Production'!D66+D51-H51),'JQ1-Production'!D66+D51-H51,IF(ISNUMBER(H51-D51),"NT "&amp;H51-D51,"…"))</f>
        <v>0</v>
      </c>
      <c r="AQ51" s="556">
        <f>IF(ISNUMBER('JQ1-Production'!E66+F51-J51),'JQ1-Production'!E66+F51-J51,IF(ISNUMBER(J51-F51),"NT "&amp;J51-F51,"…"))</f>
        <v>0</v>
      </c>
    </row>
    <row r="52" spans="1:43" s="256" customFormat="1" ht="15" customHeight="1">
      <c r="A52" s="313">
        <v>8</v>
      </c>
      <c r="B52" s="253" t="s">
        <v>72</v>
      </c>
      <c r="C52" s="266" t="s">
        <v>109</v>
      </c>
      <c r="D52" s="255"/>
      <c r="E52" s="255"/>
      <c r="F52" s="255"/>
      <c r="G52" s="255"/>
      <c r="H52" s="255"/>
      <c r="I52" s="255"/>
      <c r="J52" s="255"/>
      <c r="K52" s="302"/>
      <c r="L52" s="430"/>
      <c r="M52" s="431"/>
      <c r="N52" s="432"/>
      <c r="O52" s="432"/>
      <c r="P52" s="434"/>
      <c r="Q52" s="434"/>
      <c r="R52" s="434"/>
      <c r="S52" s="414"/>
      <c r="T52" s="414"/>
      <c r="U52" s="414"/>
      <c r="V52" s="414"/>
      <c r="W52" s="414"/>
      <c r="X52" s="414"/>
      <c r="Y52" s="414"/>
      <c r="Z52" s="257">
        <v>2040</v>
      </c>
      <c r="AA52" s="268">
        <f t="shared" si="6"/>
        <v>8</v>
      </c>
      <c r="AB52" s="259" t="str">
        <f t="shared" si="7"/>
        <v>OTHER PULP </v>
      </c>
      <c r="AC52" s="266" t="s">
        <v>109</v>
      </c>
      <c r="AD52" s="403">
        <f aca="true" t="shared" si="22" ref="AD52:AK52">D52-(D53+D54)</f>
        <v>0</v>
      </c>
      <c r="AE52" s="403">
        <f t="shared" si="22"/>
        <v>0</v>
      </c>
      <c r="AF52" s="403">
        <f t="shared" si="22"/>
        <v>0</v>
      </c>
      <c r="AG52" s="403">
        <f t="shared" si="22"/>
        <v>0</v>
      </c>
      <c r="AH52" s="403">
        <f t="shared" si="22"/>
        <v>0</v>
      </c>
      <c r="AI52" s="403">
        <f t="shared" si="22"/>
        <v>0</v>
      </c>
      <c r="AJ52" s="403">
        <f t="shared" si="22"/>
        <v>0</v>
      </c>
      <c r="AK52" s="404">
        <f t="shared" si="22"/>
        <v>0</v>
      </c>
      <c r="AL52" s="501"/>
      <c r="AM52" s="510">
        <f t="shared" si="3"/>
        <v>8</v>
      </c>
      <c r="AN52" s="259" t="str">
        <f t="shared" si="3"/>
        <v>OTHER PULP </v>
      </c>
      <c r="AO52" s="266" t="s">
        <v>109</v>
      </c>
      <c r="AP52" s="514">
        <f>IF(ISNUMBER('JQ1-Production'!D67+D52-H52),'JQ1-Production'!D67+D52-H52,IF(ISNUMBER(H52-D52),"NT "&amp;H52-D52,"…"))</f>
        <v>0</v>
      </c>
      <c r="AQ52" s="515">
        <f>IF(ISNUMBER('JQ1-Production'!E67+F52-J52),'JQ1-Production'!E67+F52-J52,IF(ISNUMBER(J52-F52),"NT "&amp;J52-F52,"…"))</f>
        <v>0</v>
      </c>
    </row>
    <row r="53" spans="1:43" s="19" customFormat="1" ht="15" customHeight="1">
      <c r="A53" s="312">
        <v>8.1</v>
      </c>
      <c r="B53" s="49" t="s">
        <v>90</v>
      </c>
      <c r="C53" s="59" t="s">
        <v>109</v>
      </c>
      <c r="D53" s="60"/>
      <c r="E53" s="60"/>
      <c r="F53" s="60"/>
      <c r="G53" s="60"/>
      <c r="H53" s="60"/>
      <c r="I53" s="60"/>
      <c r="J53" s="60"/>
      <c r="K53" s="305"/>
      <c r="L53" s="430"/>
      <c r="M53" s="431"/>
      <c r="N53" s="432"/>
      <c r="O53" s="432"/>
      <c r="P53" s="434"/>
      <c r="Q53" s="434"/>
      <c r="R53" s="434"/>
      <c r="S53" s="414"/>
      <c r="T53" s="414"/>
      <c r="U53" s="414"/>
      <c r="V53" s="414"/>
      <c r="W53" s="414"/>
      <c r="X53" s="414"/>
      <c r="Y53" s="414"/>
      <c r="Z53" s="239">
        <v>1668</v>
      </c>
      <c r="AA53" s="43">
        <f t="shared" si="6"/>
        <v>8.1</v>
      </c>
      <c r="AB53" s="49" t="str">
        <f t="shared" si="7"/>
        <v>PULP FROM FIBRES OTHER THAN WOOD</v>
      </c>
      <c r="AC53" s="59" t="s">
        <v>109</v>
      </c>
      <c r="AD53" s="397"/>
      <c r="AE53" s="397"/>
      <c r="AF53" s="397"/>
      <c r="AG53" s="397"/>
      <c r="AH53" s="397"/>
      <c r="AI53" s="397"/>
      <c r="AJ53" s="397"/>
      <c r="AK53" s="398"/>
      <c r="AL53" s="434"/>
      <c r="AM53" s="800">
        <f t="shared" si="3"/>
        <v>8.1</v>
      </c>
      <c r="AN53" s="49" t="str">
        <f t="shared" si="3"/>
        <v>PULP FROM FIBRES OTHER THAN WOOD</v>
      </c>
      <c r="AO53" s="59" t="s">
        <v>109</v>
      </c>
      <c r="AP53" s="521">
        <f>IF(ISNUMBER('JQ1-Production'!D68+D53-H53),'JQ1-Production'!D68+D53-H53,IF(ISNUMBER(H53-D53),"NT "&amp;H53-D53,"…"))</f>
        <v>0</v>
      </c>
      <c r="AQ53" s="556">
        <f>IF(ISNUMBER('JQ1-Production'!E68+F53-J53),'JQ1-Production'!E68+F53-J53,IF(ISNUMBER(J53-F53),"NT "&amp;J53-F53,"…"))</f>
        <v>0</v>
      </c>
    </row>
    <row r="54" spans="1:43" s="19" customFormat="1" ht="15" customHeight="1">
      <c r="A54" s="315">
        <v>8.2</v>
      </c>
      <c r="B54" s="52" t="s">
        <v>74</v>
      </c>
      <c r="C54" s="59" t="s">
        <v>109</v>
      </c>
      <c r="D54" s="60"/>
      <c r="E54" s="60"/>
      <c r="F54" s="60"/>
      <c r="G54" s="60"/>
      <c r="H54" s="60"/>
      <c r="I54" s="60"/>
      <c r="J54" s="60"/>
      <c r="K54" s="305"/>
      <c r="L54" s="430"/>
      <c r="M54" s="431"/>
      <c r="N54" s="432"/>
      <c r="O54" s="432"/>
      <c r="P54" s="434"/>
      <c r="Q54" s="434"/>
      <c r="R54" s="434"/>
      <c r="S54" s="414"/>
      <c r="T54" s="414"/>
      <c r="U54" s="414"/>
      <c r="V54" s="414"/>
      <c r="W54" s="414"/>
      <c r="X54" s="414"/>
      <c r="Y54" s="414"/>
      <c r="Z54" s="373">
        <v>1609</v>
      </c>
      <c r="AA54" s="44">
        <f t="shared" si="6"/>
        <v>8.2</v>
      </c>
      <c r="AB54" s="52" t="str">
        <f t="shared" si="7"/>
        <v>RECOVERED FIBRE PULP</v>
      </c>
      <c r="AC54" s="59" t="s">
        <v>109</v>
      </c>
      <c r="AD54" s="397"/>
      <c r="AE54" s="397"/>
      <c r="AF54" s="397"/>
      <c r="AG54" s="397"/>
      <c r="AH54" s="397"/>
      <c r="AI54" s="397"/>
      <c r="AJ54" s="397"/>
      <c r="AK54" s="398"/>
      <c r="AL54" s="434"/>
      <c r="AM54" s="799">
        <f t="shared" si="3"/>
        <v>8.2</v>
      </c>
      <c r="AN54" s="52" t="str">
        <f t="shared" si="3"/>
        <v>RECOVERED FIBRE PULP</v>
      </c>
      <c r="AO54" s="59" t="s">
        <v>109</v>
      </c>
      <c r="AP54" s="518">
        <f>IF(ISNUMBER('JQ1-Production'!D69+D54-H54),'JQ1-Production'!D69+D54-H54,IF(ISNUMBER(H54-D54),"NT "&amp;H54-D54,"…"))</f>
        <v>0</v>
      </c>
      <c r="AQ54" s="556">
        <f>IF(ISNUMBER('JQ1-Production'!E69+F54-J54),'JQ1-Production'!E69+F54-J54,IF(ISNUMBER(J54-F54),"NT "&amp;J54-F54,"…"))</f>
        <v>0</v>
      </c>
    </row>
    <row r="55" spans="1:43" s="256" customFormat="1" ht="15" customHeight="1">
      <c r="A55" s="309">
        <v>9</v>
      </c>
      <c r="B55" s="271" t="s">
        <v>66</v>
      </c>
      <c r="C55" s="272" t="s">
        <v>109</v>
      </c>
      <c r="D55" s="260"/>
      <c r="E55" s="260"/>
      <c r="F55" s="260"/>
      <c r="G55" s="260"/>
      <c r="H55" s="260"/>
      <c r="I55" s="260"/>
      <c r="J55" s="260"/>
      <c r="K55" s="310"/>
      <c r="L55" s="430"/>
      <c r="M55" s="431"/>
      <c r="N55" s="432"/>
      <c r="O55" s="432"/>
      <c r="P55" s="434"/>
      <c r="Q55" s="434"/>
      <c r="R55" s="434"/>
      <c r="S55" s="414"/>
      <c r="T55" s="414"/>
      <c r="U55" s="414"/>
      <c r="V55" s="414"/>
      <c r="W55" s="414"/>
      <c r="X55" s="414"/>
      <c r="Y55" s="414"/>
      <c r="Z55" s="269">
        <v>1669</v>
      </c>
      <c r="AA55" s="270">
        <f t="shared" si="6"/>
        <v>9</v>
      </c>
      <c r="AB55" s="265" t="str">
        <f t="shared" si="7"/>
        <v>RECOVERED PAPER</v>
      </c>
      <c r="AC55" s="272" t="s">
        <v>109</v>
      </c>
      <c r="AD55" s="401"/>
      <c r="AE55" s="401"/>
      <c r="AF55" s="401"/>
      <c r="AG55" s="401"/>
      <c r="AH55" s="401"/>
      <c r="AI55" s="401"/>
      <c r="AJ55" s="401"/>
      <c r="AK55" s="402"/>
      <c r="AL55" s="434"/>
      <c r="AM55" s="509">
        <f t="shared" si="3"/>
        <v>9</v>
      </c>
      <c r="AN55" s="265" t="str">
        <f t="shared" si="3"/>
        <v>RECOVERED PAPER</v>
      </c>
      <c r="AO55" s="272" t="s">
        <v>109</v>
      </c>
      <c r="AP55" s="517">
        <f>IF(ISNUMBER('JQ1-Production'!D70+D55-H55),'JQ1-Production'!D70+D55-H55,IF(ISNUMBER(H55-D55),"NT "&amp;H55-D55,"…"))</f>
        <v>0</v>
      </c>
      <c r="AQ55" s="515">
        <f>IF(ISNUMBER('JQ1-Production'!E70+F55-J55),'JQ1-Production'!E70+F55-J55,IF(ISNUMBER(J55-F55),"NT "&amp;J55-F55,"…"))</f>
        <v>0</v>
      </c>
    </row>
    <row r="56" spans="1:43" s="256" customFormat="1" ht="15" customHeight="1">
      <c r="A56" s="313">
        <v>10</v>
      </c>
      <c r="B56" s="271" t="s">
        <v>67</v>
      </c>
      <c r="C56" s="272" t="s">
        <v>109</v>
      </c>
      <c r="D56" s="260"/>
      <c r="E56" s="260"/>
      <c r="F56" s="260"/>
      <c r="G56" s="260"/>
      <c r="H56" s="260"/>
      <c r="I56" s="260"/>
      <c r="J56" s="260"/>
      <c r="K56" s="310"/>
      <c r="L56" s="430"/>
      <c r="M56" s="431"/>
      <c r="N56" s="432"/>
      <c r="O56" s="432"/>
      <c r="P56" s="434"/>
      <c r="Q56" s="434"/>
      <c r="R56" s="434"/>
      <c r="S56" s="414"/>
      <c r="T56" s="414"/>
      <c r="U56" s="414"/>
      <c r="V56" s="414"/>
      <c r="W56" s="414"/>
      <c r="X56" s="414"/>
      <c r="Y56" s="414"/>
      <c r="Z56" s="257">
        <v>1876</v>
      </c>
      <c r="AA56" s="267">
        <f t="shared" si="6"/>
        <v>10</v>
      </c>
      <c r="AB56" s="253" t="str">
        <f t="shared" si="7"/>
        <v>PAPER AND PAPERBOARD</v>
      </c>
      <c r="AC56" s="272" t="s">
        <v>109</v>
      </c>
      <c r="AD56" s="403">
        <f aca="true" t="shared" si="23" ref="AD56:AK56">D56-(D57+D62+D63+D68)</f>
        <v>0</v>
      </c>
      <c r="AE56" s="403">
        <f t="shared" si="23"/>
        <v>0</v>
      </c>
      <c r="AF56" s="403">
        <f t="shared" si="23"/>
        <v>0</v>
      </c>
      <c r="AG56" s="403">
        <f t="shared" si="23"/>
        <v>0</v>
      </c>
      <c r="AH56" s="403">
        <f t="shared" si="23"/>
        <v>0</v>
      </c>
      <c r="AI56" s="403">
        <f t="shared" si="23"/>
        <v>0</v>
      </c>
      <c r="AJ56" s="403">
        <f t="shared" si="23"/>
        <v>0</v>
      </c>
      <c r="AK56" s="404">
        <f t="shared" si="23"/>
        <v>0</v>
      </c>
      <c r="AL56" s="501"/>
      <c r="AM56" s="510">
        <f t="shared" si="3"/>
        <v>10</v>
      </c>
      <c r="AN56" s="253" t="str">
        <f t="shared" si="3"/>
        <v>PAPER AND PAPERBOARD</v>
      </c>
      <c r="AO56" s="272" t="s">
        <v>109</v>
      </c>
      <c r="AP56" s="517">
        <f>IF(ISNUMBER('JQ1-Production'!D71+D56-H56),'JQ1-Production'!D71+D56-H56,IF(ISNUMBER(H56-D56),"NT "&amp;H56-D56,"…"))</f>
        <v>0</v>
      </c>
      <c r="AQ56" s="515">
        <f>IF(ISNUMBER('JQ1-Production'!E71+F56-J56),'JQ1-Production'!E71+F56-J56,IF(ISNUMBER(J56-F56),"NT "&amp;J56-F56,"…"))</f>
        <v>0</v>
      </c>
    </row>
    <row r="57" spans="1:43" s="19" customFormat="1" ht="15" customHeight="1">
      <c r="A57" s="307">
        <v>10.1</v>
      </c>
      <c r="B57" s="49" t="s">
        <v>76</v>
      </c>
      <c r="C57" s="274" t="s">
        <v>109</v>
      </c>
      <c r="D57" s="58"/>
      <c r="E57" s="58"/>
      <c r="F57" s="58"/>
      <c r="G57" s="58"/>
      <c r="H57" s="58"/>
      <c r="I57" s="58"/>
      <c r="J57" s="58"/>
      <c r="K57" s="308"/>
      <c r="L57" s="430"/>
      <c r="M57" s="431"/>
      <c r="N57" s="432"/>
      <c r="O57" s="432"/>
      <c r="P57" s="434"/>
      <c r="Q57" s="434"/>
      <c r="R57" s="434"/>
      <c r="S57" s="414"/>
      <c r="T57" s="414"/>
      <c r="U57" s="414"/>
      <c r="V57" s="414"/>
      <c r="W57" s="414"/>
      <c r="X57" s="414"/>
      <c r="Y57" s="414"/>
      <c r="Z57" s="71">
        <v>2042</v>
      </c>
      <c r="AA57" s="6">
        <f t="shared" si="6"/>
        <v>10.1</v>
      </c>
      <c r="AB57" s="49" t="str">
        <f t="shared" si="7"/>
        <v>GRAPHIC PAPERS</v>
      </c>
      <c r="AC57" s="274" t="s">
        <v>109</v>
      </c>
      <c r="AD57" s="408">
        <f aca="true" t="shared" si="24" ref="AD57:AK57">D57-(D58+D59+D60+D61)</f>
        <v>0</v>
      </c>
      <c r="AE57" s="408">
        <f t="shared" si="24"/>
        <v>0</v>
      </c>
      <c r="AF57" s="408">
        <f t="shared" si="24"/>
        <v>0</v>
      </c>
      <c r="AG57" s="408">
        <f t="shared" si="24"/>
        <v>0</v>
      </c>
      <c r="AH57" s="408">
        <f t="shared" si="24"/>
        <v>0</v>
      </c>
      <c r="AI57" s="408">
        <f t="shared" si="24"/>
        <v>0</v>
      </c>
      <c r="AJ57" s="408">
        <f t="shared" si="24"/>
        <v>0</v>
      </c>
      <c r="AK57" s="409">
        <f t="shared" si="24"/>
        <v>0</v>
      </c>
      <c r="AL57" s="501"/>
      <c r="AM57" s="800">
        <f t="shared" si="3"/>
        <v>10.1</v>
      </c>
      <c r="AN57" s="49" t="str">
        <f t="shared" si="3"/>
        <v>GRAPHIC PAPERS</v>
      </c>
      <c r="AO57" s="274" t="s">
        <v>109</v>
      </c>
      <c r="AP57" s="796">
        <f>IF(ISNUMBER('JQ1-Production'!D72+D57-H57),'JQ1-Production'!D72+D57-H57,IF(ISNUMBER(H57-D57),"NT "&amp;H57-D57,"…"))</f>
        <v>0</v>
      </c>
      <c r="AQ57" s="556">
        <f>IF(ISNUMBER('JQ1-Production'!E72+F57-J57),'JQ1-Production'!E72+F57-J57,IF(ISNUMBER(J57-F57),"NT "&amp;J57-F57,"…"))</f>
        <v>0</v>
      </c>
    </row>
    <row r="58" spans="1:43" s="19" customFormat="1" ht="15" customHeight="1">
      <c r="A58" s="307" t="s">
        <v>77</v>
      </c>
      <c r="B58" s="47" t="s">
        <v>68</v>
      </c>
      <c r="C58" s="59" t="s">
        <v>109</v>
      </c>
      <c r="D58" s="60"/>
      <c r="E58" s="60"/>
      <c r="F58" s="60"/>
      <c r="G58" s="60"/>
      <c r="H58" s="60"/>
      <c r="I58" s="60"/>
      <c r="J58" s="60"/>
      <c r="K58" s="305"/>
      <c r="L58" s="430"/>
      <c r="M58" s="431"/>
      <c r="N58" s="432"/>
      <c r="O58" s="432"/>
      <c r="P58" s="434"/>
      <c r="Q58" s="434"/>
      <c r="R58" s="434"/>
      <c r="S58" s="414"/>
      <c r="T58" s="414"/>
      <c r="U58" s="414"/>
      <c r="V58" s="414"/>
      <c r="W58" s="414"/>
      <c r="X58" s="414"/>
      <c r="Y58" s="414"/>
      <c r="Z58" s="69">
        <v>1671</v>
      </c>
      <c r="AA58" s="6" t="str">
        <f t="shared" si="6"/>
        <v>10.1.1</v>
      </c>
      <c r="AB58" s="47" t="str">
        <f t="shared" si="7"/>
        <v>NEWSPRINT</v>
      </c>
      <c r="AC58" s="59" t="s">
        <v>109</v>
      </c>
      <c r="AD58" s="397"/>
      <c r="AE58" s="397"/>
      <c r="AF58" s="397"/>
      <c r="AG58" s="397"/>
      <c r="AH58" s="397"/>
      <c r="AI58" s="397"/>
      <c r="AJ58" s="397"/>
      <c r="AK58" s="398"/>
      <c r="AL58" s="434"/>
      <c r="AM58" s="800" t="str">
        <f t="shared" si="3"/>
        <v>10.1.1</v>
      </c>
      <c r="AN58" s="47" t="str">
        <f t="shared" si="3"/>
        <v>NEWSPRINT</v>
      </c>
      <c r="AO58" s="59" t="s">
        <v>109</v>
      </c>
      <c r="AP58" s="796">
        <f>IF(ISNUMBER('JQ1-Production'!D73+D58-H58),'JQ1-Production'!D73+D58-H58,IF(ISNUMBER(H58-D58),"NT "&amp;H58-D58,"…"))</f>
        <v>0</v>
      </c>
      <c r="AQ58" s="556">
        <f>IF(ISNUMBER('JQ1-Production'!E73+F58-J58),'JQ1-Production'!E73+F58-J58,IF(ISNUMBER(J58-F58),"NT "&amp;J58-F58,"…"))</f>
        <v>0</v>
      </c>
    </row>
    <row r="59" spans="1:43" s="19" customFormat="1" ht="15" customHeight="1">
      <c r="A59" s="307" t="s">
        <v>78</v>
      </c>
      <c r="B59" s="76" t="s">
        <v>79</v>
      </c>
      <c r="C59" s="59" t="s">
        <v>109</v>
      </c>
      <c r="D59" s="60"/>
      <c r="E59" s="60"/>
      <c r="F59" s="60"/>
      <c r="G59" s="60"/>
      <c r="H59" s="60"/>
      <c r="I59" s="60"/>
      <c r="J59" s="60"/>
      <c r="K59" s="305"/>
      <c r="L59" s="430"/>
      <c r="M59" s="431"/>
      <c r="N59" s="432"/>
      <c r="O59" s="432"/>
      <c r="P59" s="434"/>
      <c r="Q59" s="434"/>
      <c r="R59" s="434"/>
      <c r="S59" s="414"/>
      <c r="T59" s="414"/>
      <c r="U59" s="414"/>
      <c r="V59" s="414"/>
      <c r="W59" s="414"/>
      <c r="X59" s="414"/>
      <c r="Y59" s="414"/>
      <c r="Z59" s="377">
        <v>1612</v>
      </c>
      <c r="AA59" s="6" t="str">
        <f t="shared" si="6"/>
        <v>10.1.2</v>
      </c>
      <c r="AB59" s="47" t="str">
        <f t="shared" si="7"/>
        <v>UNCOATED MECHANICAL</v>
      </c>
      <c r="AC59" s="59" t="s">
        <v>109</v>
      </c>
      <c r="AD59" s="397"/>
      <c r="AE59" s="397"/>
      <c r="AF59" s="397"/>
      <c r="AG59" s="397"/>
      <c r="AH59" s="397"/>
      <c r="AI59" s="397"/>
      <c r="AJ59" s="397"/>
      <c r="AK59" s="398"/>
      <c r="AL59" s="434"/>
      <c r="AM59" s="800" t="str">
        <f t="shared" si="3"/>
        <v>10.1.2</v>
      </c>
      <c r="AN59" s="47" t="str">
        <f t="shared" si="3"/>
        <v>UNCOATED MECHANICAL</v>
      </c>
      <c r="AO59" s="59" t="s">
        <v>109</v>
      </c>
      <c r="AP59" s="796">
        <f>IF(ISNUMBER('JQ1-Production'!D74+D59-H59),'JQ1-Production'!D74+D59-H59,IF(ISNUMBER(H59-D59),"NT "&amp;H59-D59,"…"))</f>
        <v>0</v>
      </c>
      <c r="AQ59" s="556">
        <f>IF(ISNUMBER('JQ1-Production'!E74+F59-J59),'JQ1-Production'!E74+F59-J59,IF(ISNUMBER(J59-F59),"NT "&amp;J59-F59,"…"))</f>
        <v>0</v>
      </c>
    </row>
    <row r="60" spans="1:43" s="19" customFormat="1" ht="15" customHeight="1">
      <c r="A60" s="307" t="s">
        <v>80</v>
      </c>
      <c r="B60" s="47" t="s">
        <v>81</v>
      </c>
      <c r="C60" s="59" t="s">
        <v>109</v>
      </c>
      <c r="D60" s="60"/>
      <c r="E60" s="60"/>
      <c r="F60" s="60"/>
      <c r="G60" s="60"/>
      <c r="H60" s="60"/>
      <c r="I60" s="60"/>
      <c r="J60" s="60"/>
      <c r="K60" s="305"/>
      <c r="L60" s="430"/>
      <c r="M60" s="431"/>
      <c r="N60" s="432"/>
      <c r="O60" s="432"/>
      <c r="P60" s="434"/>
      <c r="Q60" s="434"/>
      <c r="R60" s="434"/>
      <c r="S60" s="414"/>
      <c r="T60" s="414"/>
      <c r="U60" s="414"/>
      <c r="V60" s="414"/>
      <c r="W60" s="414"/>
      <c r="X60" s="414"/>
      <c r="Y60" s="414"/>
      <c r="Z60" s="377">
        <v>1615</v>
      </c>
      <c r="AA60" s="6" t="str">
        <f t="shared" si="6"/>
        <v>10.1.3</v>
      </c>
      <c r="AB60" s="47" t="str">
        <f t="shared" si="7"/>
        <v>UNCOATED WOODFREE</v>
      </c>
      <c r="AC60" s="59" t="s">
        <v>109</v>
      </c>
      <c r="AD60" s="397"/>
      <c r="AE60" s="397"/>
      <c r="AF60" s="397"/>
      <c r="AG60" s="397"/>
      <c r="AH60" s="397"/>
      <c r="AI60" s="397"/>
      <c r="AJ60" s="397"/>
      <c r="AK60" s="398"/>
      <c r="AL60" s="434"/>
      <c r="AM60" s="800" t="str">
        <f t="shared" si="3"/>
        <v>10.1.3</v>
      </c>
      <c r="AN60" s="47" t="str">
        <f t="shared" si="3"/>
        <v>UNCOATED WOODFREE</v>
      </c>
      <c r="AO60" s="59" t="s">
        <v>109</v>
      </c>
      <c r="AP60" s="796">
        <f>IF(ISNUMBER('JQ1-Production'!D75+D60-H60),'JQ1-Production'!D75+D60-H60,IF(ISNUMBER(H60-D60),"NT "&amp;H60-D60,"…"))</f>
        <v>0</v>
      </c>
      <c r="AQ60" s="556">
        <f>IF(ISNUMBER('JQ1-Production'!E75+F60-J60),'JQ1-Production'!E75+F60-J60,IF(ISNUMBER(J60-F60),"NT "&amp;J60-F60,"…"))</f>
        <v>0</v>
      </c>
    </row>
    <row r="61" spans="1:43" s="19" customFormat="1" ht="15" customHeight="1">
      <c r="A61" s="307" t="s">
        <v>82</v>
      </c>
      <c r="B61" s="50" t="s">
        <v>83</v>
      </c>
      <c r="C61" s="59" t="s">
        <v>109</v>
      </c>
      <c r="D61" s="60"/>
      <c r="E61" s="60"/>
      <c r="F61" s="60"/>
      <c r="G61" s="60"/>
      <c r="H61" s="60"/>
      <c r="I61" s="60"/>
      <c r="J61" s="60"/>
      <c r="K61" s="305"/>
      <c r="L61" s="430"/>
      <c r="M61" s="431"/>
      <c r="N61" s="432"/>
      <c r="O61" s="432"/>
      <c r="P61" s="434"/>
      <c r="Q61" s="434"/>
      <c r="R61" s="434"/>
      <c r="S61" s="414"/>
      <c r="T61" s="414"/>
      <c r="U61" s="414"/>
      <c r="V61" s="414"/>
      <c r="W61" s="414"/>
      <c r="X61" s="414"/>
      <c r="Y61" s="414"/>
      <c r="Z61" s="377">
        <v>1616</v>
      </c>
      <c r="AA61" s="6" t="str">
        <f t="shared" si="6"/>
        <v>10.1.4</v>
      </c>
      <c r="AB61" s="47" t="str">
        <f t="shared" si="7"/>
        <v>COATED PAPERS</v>
      </c>
      <c r="AC61" s="59" t="s">
        <v>109</v>
      </c>
      <c r="AD61" s="397"/>
      <c r="AE61" s="397"/>
      <c r="AF61" s="397"/>
      <c r="AG61" s="397"/>
      <c r="AH61" s="397"/>
      <c r="AI61" s="397"/>
      <c r="AJ61" s="397"/>
      <c r="AK61" s="398"/>
      <c r="AL61" s="434"/>
      <c r="AM61" s="800" t="str">
        <f t="shared" si="3"/>
        <v>10.1.4</v>
      </c>
      <c r="AN61" s="47" t="str">
        <f t="shared" si="3"/>
        <v>COATED PAPERS</v>
      </c>
      <c r="AO61" s="59" t="s">
        <v>109</v>
      </c>
      <c r="AP61" s="796">
        <f>IF(ISNUMBER('JQ1-Production'!D76+D61-H61),'JQ1-Production'!D76+D61-H61,IF(ISNUMBER(H61-D61),"NT "&amp;H61-D61,"…"))</f>
        <v>0</v>
      </c>
      <c r="AQ61" s="556">
        <f>IF(ISNUMBER('JQ1-Production'!E76+F61-J61),'JQ1-Production'!E76+F61-J61,IF(ISNUMBER(J61-F61),"NT "&amp;J61-F61,"…"))</f>
        <v>0</v>
      </c>
    </row>
    <row r="62" spans="1:43" s="19" customFormat="1" ht="15" customHeight="1">
      <c r="A62" s="303">
        <v>10.2</v>
      </c>
      <c r="B62" s="951" t="s">
        <v>325</v>
      </c>
      <c r="C62" s="59" t="s">
        <v>109</v>
      </c>
      <c r="D62" s="60"/>
      <c r="E62" s="60"/>
      <c r="F62" s="60"/>
      <c r="G62" s="60"/>
      <c r="H62" s="60"/>
      <c r="I62" s="60"/>
      <c r="J62" s="60"/>
      <c r="K62" s="305"/>
      <c r="L62" s="430"/>
      <c r="M62" s="431"/>
      <c r="N62" s="432"/>
      <c r="O62" s="432"/>
      <c r="P62" s="434"/>
      <c r="Q62" s="434"/>
      <c r="R62" s="434"/>
      <c r="S62" s="414"/>
      <c r="T62" s="414"/>
      <c r="U62" s="414"/>
      <c r="V62" s="414"/>
      <c r="W62" s="414"/>
      <c r="X62" s="414"/>
      <c r="Y62" s="414"/>
      <c r="Z62" s="69">
        <v>1676</v>
      </c>
      <c r="AA62" s="4">
        <f t="shared" si="6"/>
        <v>10.2</v>
      </c>
      <c r="AB62" s="49" t="str">
        <f t="shared" si="7"/>
        <v>HOUSEHOLD AND SANITARY PAPERS</v>
      </c>
      <c r="AC62" s="59" t="s">
        <v>109</v>
      </c>
      <c r="AD62" s="397"/>
      <c r="AE62" s="397"/>
      <c r="AF62" s="397"/>
      <c r="AG62" s="397"/>
      <c r="AH62" s="397"/>
      <c r="AI62" s="397"/>
      <c r="AJ62" s="397"/>
      <c r="AK62" s="398"/>
      <c r="AL62" s="434"/>
      <c r="AM62" s="800">
        <f t="shared" si="3"/>
        <v>10.2</v>
      </c>
      <c r="AN62" s="49" t="str">
        <f t="shared" si="3"/>
        <v>HOUSEHOLD AND SANITARY PAPERS</v>
      </c>
      <c r="AO62" s="59" t="s">
        <v>109</v>
      </c>
      <c r="AP62" s="796">
        <f>IF(ISNUMBER('JQ1-Production'!D77+D62-H62),'JQ1-Production'!D77+D62-H62,IF(ISNUMBER(H62-D62),"NT "&amp;H62-D62,"…"))</f>
        <v>0</v>
      </c>
      <c r="AQ62" s="556">
        <f>IF(ISNUMBER('JQ1-Production'!E77+F62-J62),'JQ1-Production'!E77+F62-J62,IF(ISNUMBER(J62-F62),"NT "&amp;J62-F62,"…"))</f>
        <v>0</v>
      </c>
    </row>
    <row r="63" spans="1:43" s="19" customFormat="1" ht="15" customHeight="1">
      <c r="A63" s="307">
        <v>10.3</v>
      </c>
      <c r="B63" s="49" t="s">
        <v>85</v>
      </c>
      <c r="C63" s="274" t="s">
        <v>109</v>
      </c>
      <c r="D63" s="58"/>
      <c r="E63" s="58"/>
      <c r="F63" s="58"/>
      <c r="G63" s="58"/>
      <c r="H63" s="58"/>
      <c r="I63" s="58"/>
      <c r="J63" s="58"/>
      <c r="K63" s="308"/>
      <c r="L63" s="430"/>
      <c r="M63" s="431"/>
      <c r="N63" s="432"/>
      <c r="O63" s="432"/>
      <c r="P63" s="434"/>
      <c r="Q63" s="434"/>
      <c r="R63" s="434"/>
      <c r="S63" s="414"/>
      <c r="T63" s="414"/>
      <c r="U63" s="414"/>
      <c r="V63" s="414"/>
      <c r="W63" s="414"/>
      <c r="X63" s="414"/>
      <c r="Y63" s="414"/>
      <c r="Z63" s="71">
        <v>2043</v>
      </c>
      <c r="AA63" s="6">
        <f t="shared" si="6"/>
        <v>10.3</v>
      </c>
      <c r="AB63" s="49" t="str">
        <f t="shared" si="7"/>
        <v>PACKAGING MATERIALS</v>
      </c>
      <c r="AC63" s="274" t="s">
        <v>109</v>
      </c>
      <c r="AD63" s="399">
        <f aca="true" t="shared" si="25" ref="AD63:AK63">D63-(D64+D65+D66+D67)</f>
        <v>0</v>
      </c>
      <c r="AE63" s="399">
        <f t="shared" si="25"/>
        <v>0</v>
      </c>
      <c r="AF63" s="399">
        <f t="shared" si="25"/>
        <v>0</v>
      </c>
      <c r="AG63" s="399">
        <f t="shared" si="25"/>
        <v>0</v>
      </c>
      <c r="AH63" s="399">
        <f t="shared" si="25"/>
        <v>0</v>
      </c>
      <c r="AI63" s="399">
        <f t="shared" si="25"/>
        <v>0</v>
      </c>
      <c r="AJ63" s="399">
        <f t="shared" si="25"/>
        <v>0</v>
      </c>
      <c r="AK63" s="400">
        <f t="shared" si="25"/>
        <v>0</v>
      </c>
      <c r="AL63" s="501"/>
      <c r="AM63" s="800">
        <f t="shared" si="3"/>
        <v>10.3</v>
      </c>
      <c r="AN63" s="49" t="str">
        <f t="shared" si="3"/>
        <v>PACKAGING MATERIALS</v>
      </c>
      <c r="AO63" s="274" t="s">
        <v>109</v>
      </c>
      <c r="AP63" s="796">
        <f>IF(ISNUMBER('JQ1-Production'!D78+D63-H63),'JQ1-Production'!D78+D63-H63,IF(ISNUMBER(H63-D63),"NT "&amp;H63-D63,"…"))</f>
        <v>0</v>
      </c>
      <c r="AQ63" s="556">
        <f>IF(ISNUMBER('JQ1-Production'!E78+F63-J63),'JQ1-Production'!E78+F63-J63,IF(ISNUMBER(J63-F63),"NT "&amp;J63-F63,"…"))</f>
        <v>0</v>
      </c>
    </row>
    <row r="64" spans="1:43" s="19" customFormat="1" ht="15" customHeight="1">
      <c r="A64" s="307" t="s">
        <v>43</v>
      </c>
      <c r="B64" s="47" t="s">
        <v>86</v>
      </c>
      <c r="C64" s="59" t="s">
        <v>109</v>
      </c>
      <c r="D64" s="58"/>
      <c r="E64" s="58"/>
      <c r="F64" s="58"/>
      <c r="G64" s="65"/>
      <c r="H64" s="60"/>
      <c r="I64" s="60"/>
      <c r="J64" s="60"/>
      <c r="K64" s="305"/>
      <c r="L64" s="430"/>
      <c r="M64" s="431"/>
      <c r="N64" s="432"/>
      <c r="O64" s="432"/>
      <c r="P64" s="434"/>
      <c r="Q64" s="434"/>
      <c r="R64" s="434"/>
      <c r="S64" s="414"/>
      <c r="T64" s="414"/>
      <c r="U64" s="414"/>
      <c r="V64" s="414"/>
      <c r="W64" s="414"/>
      <c r="X64" s="414"/>
      <c r="Y64" s="414"/>
      <c r="Z64" s="378">
        <v>1617</v>
      </c>
      <c r="AA64" s="6" t="str">
        <f t="shared" si="6"/>
        <v>10.3.1</v>
      </c>
      <c r="AB64" s="47" t="str">
        <f t="shared" si="7"/>
        <v>CASE MATERIALS</v>
      </c>
      <c r="AC64" s="59" t="s">
        <v>109</v>
      </c>
      <c r="AD64" s="397"/>
      <c r="AE64" s="397"/>
      <c r="AF64" s="397"/>
      <c r="AG64" s="397"/>
      <c r="AH64" s="397"/>
      <c r="AI64" s="397"/>
      <c r="AJ64" s="397"/>
      <c r="AK64" s="398"/>
      <c r="AL64" s="434"/>
      <c r="AM64" s="800" t="str">
        <f t="shared" si="3"/>
        <v>10.3.1</v>
      </c>
      <c r="AN64" s="47" t="str">
        <f t="shared" si="3"/>
        <v>CASE MATERIALS</v>
      </c>
      <c r="AO64" s="59" t="s">
        <v>109</v>
      </c>
      <c r="AP64" s="796">
        <f>IF(ISNUMBER('JQ1-Production'!D79+D64-H64),'JQ1-Production'!D79+D64-H64,IF(ISNUMBER(H64-D64),"NT "&amp;H64-D64,"…"))</f>
        <v>0</v>
      </c>
      <c r="AQ64" s="556">
        <f>IF(ISNUMBER('JQ1-Production'!E79+F64-J64),'JQ1-Production'!E79+F64-J64,IF(ISNUMBER(J64-F64),"NT "&amp;J64-F64,"…"))</f>
        <v>0</v>
      </c>
    </row>
    <row r="65" spans="1:43" s="19" customFormat="1" ht="15" customHeight="1">
      <c r="A65" s="307" t="s">
        <v>44</v>
      </c>
      <c r="B65" s="47" t="s">
        <v>226</v>
      </c>
      <c r="C65" s="59" t="s">
        <v>109</v>
      </c>
      <c r="D65" s="58"/>
      <c r="E65" s="58"/>
      <c r="F65" s="58"/>
      <c r="G65" s="65"/>
      <c r="H65" s="60"/>
      <c r="I65" s="60"/>
      <c r="J65" s="60"/>
      <c r="K65" s="305"/>
      <c r="L65" s="430"/>
      <c r="M65" s="431"/>
      <c r="N65" s="432"/>
      <c r="O65" s="432"/>
      <c r="P65" s="434"/>
      <c r="Q65" s="434"/>
      <c r="R65" s="434"/>
      <c r="S65" s="414"/>
      <c r="T65" s="414"/>
      <c r="U65" s="414"/>
      <c r="V65" s="414"/>
      <c r="W65" s="414"/>
      <c r="X65" s="414"/>
      <c r="Y65" s="414"/>
      <c r="Z65" s="378">
        <v>1618</v>
      </c>
      <c r="AA65" s="6" t="str">
        <f t="shared" si="6"/>
        <v>10.3.2</v>
      </c>
      <c r="AB65" s="47" t="str">
        <f t="shared" si="7"/>
        <v>CARTONBOARD</v>
      </c>
      <c r="AC65" s="59" t="s">
        <v>109</v>
      </c>
      <c r="AD65" s="397"/>
      <c r="AE65" s="397"/>
      <c r="AF65" s="397"/>
      <c r="AG65" s="397"/>
      <c r="AH65" s="397"/>
      <c r="AI65" s="397"/>
      <c r="AJ65" s="397"/>
      <c r="AK65" s="398"/>
      <c r="AL65" s="434"/>
      <c r="AM65" s="800" t="str">
        <f t="shared" si="3"/>
        <v>10.3.2</v>
      </c>
      <c r="AN65" s="47" t="str">
        <f t="shared" si="3"/>
        <v>CARTONBOARD</v>
      </c>
      <c r="AO65" s="59" t="s">
        <v>109</v>
      </c>
      <c r="AP65" s="796">
        <f>IF(ISNUMBER('JQ1-Production'!D80+D65-H65),'JQ1-Production'!D80+D65-H65,IF(ISNUMBER(H65-D65),"NT "&amp;H65-D65,"…"))</f>
        <v>0</v>
      </c>
      <c r="AQ65" s="556">
        <f>IF(ISNUMBER('JQ1-Production'!E80+F65-J65),'JQ1-Production'!E80+F65-J65,IF(ISNUMBER(J65-F65),"NT "&amp;J65-F65,"…"))</f>
        <v>0</v>
      </c>
    </row>
    <row r="66" spans="1:43" s="19" customFormat="1" ht="15" customHeight="1">
      <c r="A66" s="307" t="s">
        <v>45</v>
      </c>
      <c r="B66" s="47" t="s">
        <v>87</v>
      </c>
      <c r="C66" s="59" t="s">
        <v>109</v>
      </c>
      <c r="D66" s="60"/>
      <c r="E66" s="60"/>
      <c r="F66" s="60"/>
      <c r="G66" s="60"/>
      <c r="H66" s="66"/>
      <c r="I66" s="66"/>
      <c r="J66" s="66"/>
      <c r="K66" s="316"/>
      <c r="L66" s="430"/>
      <c r="M66" s="431"/>
      <c r="N66" s="432"/>
      <c r="O66" s="432"/>
      <c r="P66" s="434"/>
      <c r="Q66" s="434"/>
      <c r="R66" s="434"/>
      <c r="S66" s="414"/>
      <c r="T66" s="414"/>
      <c r="U66" s="414"/>
      <c r="V66" s="414"/>
      <c r="W66" s="414"/>
      <c r="X66" s="414"/>
      <c r="Y66" s="414"/>
      <c r="Z66" s="378">
        <v>1621</v>
      </c>
      <c r="AA66" s="6" t="str">
        <f t="shared" si="6"/>
        <v>10.3.3</v>
      </c>
      <c r="AB66" s="47" t="str">
        <f t="shared" si="7"/>
        <v>WRAPPING PAPERS</v>
      </c>
      <c r="AC66" s="59" t="s">
        <v>109</v>
      </c>
      <c r="AD66" s="397"/>
      <c r="AE66" s="397"/>
      <c r="AF66" s="397"/>
      <c r="AG66" s="397"/>
      <c r="AH66" s="397"/>
      <c r="AI66" s="397"/>
      <c r="AJ66" s="397"/>
      <c r="AK66" s="398"/>
      <c r="AL66" s="434"/>
      <c r="AM66" s="800" t="str">
        <f t="shared" si="3"/>
        <v>10.3.3</v>
      </c>
      <c r="AN66" s="47" t="str">
        <f t="shared" si="3"/>
        <v>WRAPPING PAPERS</v>
      </c>
      <c r="AO66" s="59" t="s">
        <v>109</v>
      </c>
      <c r="AP66" s="796">
        <f>IF(ISNUMBER('JQ1-Production'!D81+D66-H66),'JQ1-Production'!D81+D66-H66,IF(ISNUMBER(H66-D66),"NT "&amp;H66-D66,"…"))</f>
        <v>0</v>
      </c>
      <c r="AQ66" s="556">
        <f>IF(ISNUMBER('JQ1-Production'!E81+F66-J66),'JQ1-Production'!E81+F66-J66,IF(ISNUMBER(J66-F66),"NT "&amp;J66-F66,"…"))</f>
        <v>0</v>
      </c>
    </row>
    <row r="67" spans="1:43" s="19" customFormat="1" ht="15" customHeight="1">
      <c r="A67" s="307" t="s">
        <v>88</v>
      </c>
      <c r="B67" s="50" t="s">
        <v>89</v>
      </c>
      <c r="C67" s="59" t="s">
        <v>109</v>
      </c>
      <c r="D67" s="60"/>
      <c r="E67" s="60"/>
      <c r="F67" s="60"/>
      <c r="G67" s="60"/>
      <c r="H67" s="60"/>
      <c r="I67" s="60"/>
      <c r="J67" s="60"/>
      <c r="K67" s="305"/>
      <c r="L67" s="430"/>
      <c r="M67" s="431"/>
      <c r="N67" s="432"/>
      <c r="O67" s="432"/>
      <c r="P67" s="434"/>
      <c r="Q67" s="434"/>
      <c r="R67" s="434"/>
      <c r="S67" s="414"/>
      <c r="T67" s="414"/>
      <c r="U67" s="414"/>
      <c r="V67" s="414"/>
      <c r="W67" s="414"/>
      <c r="X67" s="414"/>
      <c r="Y67" s="414"/>
      <c r="Z67" s="378">
        <v>1622</v>
      </c>
      <c r="AA67" s="6" t="str">
        <f t="shared" si="6"/>
        <v>10.3.4</v>
      </c>
      <c r="AB67" s="47" t="str">
        <f t="shared" si="7"/>
        <v>OTHER PAPERS MAINLY FOR PACKAGING</v>
      </c>
      <c r="AC67" s="59" t="s">
        <v>109</v>
      </c>
      <c r="AD67" s="397"/>
      <c r="AE67" s="397"/>
      <c r="AF67" s="397"/>
      <c r="AG67" s="397"/>
      <c r="AH67" s="397"/>
      <c r="AI67" s="397"/>
      <c r="AJ67" s="397"/>
      <c r="AK67" s="398"/>
      <c r="AL67" s="434"/>
      <c r="AM67" s="800" t="str">
        <f t="shared" si="3"/>
        <v>10.3.4</v>
      </c>
      <c r="AN67" s="47" t="str">
        <f t="shared" si="3"/>
        <v>OTHER PAPERS MAINLY FOR PACKAGING</v>
      </c>
      <c r="AO67" s="59" t="s">
        <v>109</v>
      </c>
      <c r="AP67" s="796">
        <f>IF(ISNUMBER('JQ1-Production'!D82+D67-H67),'JQ1-Production'!D82+D67-H67,IF(ISNUMBER(H67-D67),"NT "&amp;H67-D67,"…"))</f>
        <v>0</v>
      </c>
      <c r="AQ67" s="556">
        <f>IF(ISNUMBER('JQ1-Production'!E82+F67-J67),'JQ1-Production'!E82+F67-J67,IF(ISNUMBER(J67-F67),"NT "&amp;J67-F67,"…"))</f>
        <v>0</v>
      </c>
    </row>
    <row r="68" spans="1:43" s="19" customFormat="1" ht="15" customHeight="1" thickBot="1">
      <c r="A68" s="317">
        <v>10.4</v>
      </c>
      <c r="B68" s="318" t="s">
        <v>326</v>
      </c>
      <c r="C68" s="319" t="s">
        <v>109</v>
      </c>
      <c r="D68" s="320"/>
      <c r="E68" s="320"/>
      <c r="F68" s="320"/>
      <c r="G68" s="320"/>
      <c r="H68" s="320"/>
      <c r="I68" s="320"/>
      <c r="J68" s="320"/>
      <c r="K68" s="321"/>
      <c r="L68" s="430"/>
      <c r="M68" s="431"/>
      <c r="N68" s="432"/>
      <c r="O68" s="432"/>
      <c r="P68" s="434"/>
      <c r="Q68" s="434"/>
      <c r="R68" s="434"/>
      <c r="S68" s="414"/>
      <c r="T68" s="414"/>
      <c r="U68" s="414"/>
      <c r="V68" s="414"/>
      <c r="W68" s="414"/>
      <c r="X68" s="414"/>
      <c r="Y68" s="414"/>
      <c r="Z68" s="240">
        <v>1683</v>
      </c>
      <c r="AA68" s="40">
        <f t="shared" si="6"/>
        <v>10.4</v>
      </c>
      <c r="AB68" s="54" t="str">
        <f t="shared" si="7"/>
        <v>OTHER PAPER AND PAPERBOARD N.E.S. (NOT ELSEWHERE SPECIFIED)</v>
      </c>
      <c r="AC68" s="319" t="s">
        <v>109</v>
      </c>
      <c r="AD68" s="412"/>
      <c r="AE68" s="412"/>
      <c r="AF68" s="412"/>
      <c r="AG68" s="412"/>
      <c r="AH68" s="412"/>
      <c r="AI68" s="412"/>
      <c r="AJ68" s="412"/>
      <c r="AK68" s="413"/>
      <c r="AL68" s="434"/>
      <c r="AM68" s="802">
        <f t="shared" si="3"/>
        <v>10.4</v>
      </c>
      <c r="AN68" s="54" t="str">
        <f t="shared" si="3"/>
        <v>OTHER PAPER AND PAPERBOARD N.E.S. (NOT ELSEWHERE SPECIFIED)</v>
      </c>
      <c r="AO68" s="319" t="s">
        <v>109</v>
      </c>
      <c r="AP68" s="523">
        <f>IF(ISNUMBER('JQ1-Production'!D83+D68-H68),'JQ1-Production'!D83+D68-H68,IF(ISNUMBER(H68-D68),"NT "&amp;H68-D68,"…"))</f>
        <v>0</v>
      </c>
      <c r="AQ68" s="953">
        <f>IF(ISNUMBER('JQ1-Production'!E83+F68-J68),'JQ1-Production'!E83+F68-J68,IF(ISNUMBER(J68-F68),"NT "&amp;J68-F68,"…"))</f>
        <v>0</v>
      </c>
    </row>
    <row r="69" spans="1:40" ht="21" customHeight="1" thickTop="1">
      <c r="A69" s="202"/>
      <c r="B69" s="434" t="s">
        <v>253</v>
      </c>
      <c r="C69" s="569"/>
      <c r="D69" s="195"/>
      <c r="E69" s="195"/>
      <c r="F69" s="195"/>
      <c r="G69" s="195"/>
      <c r="H69" s="195"/>
      <c r="I69" s="195"/>
      <c r="J69" s="195"/>
      <c r="K69" s="195"/>
      <c r="M69" s="22"/>
      <c r="N69" s="22"/>
      <c r="O69" s="437"/>
      <c r="P69" s="22"/>
      <c r="Q69" s="22"/>
      <c r="R69" s="22"/>
      <c r="Z69" s="203"/>
      <c r="AA69" s="203"/>
      <c r="AB69" s="203"/>
      <c r="AC69" s="203"/>
      <c r="AD69" s="203"/>
      <c r="AE69" s="203"/>
      <c r="AF69" s="203"/>
      <c r="AG69" s="203"/>
      <c r="AH69" s="203"/>
      <c r="AI69" s="203"/>
      <c r="AJ69" s="203"/>
      <c r="AK69" s="203"/>
      <c r="AL69" s="203"/>
      <c r="AM69" s="203"/>
      <c r="AN69" s="203"/>
    </row>
    <row r="70" spans="1:40" ht="12.75" customHeight="1">
      <c r="A70" s="196"/>
      <c r="B70" s="570"/>
      <c r="C70" s="196"/>
      <c r="D70" s="196"/>
      <c r="E70" s="196"/>
      <c r="F70" s="196"/>
      <c r="G70" s="196"/>
      <c r="H70" s="196"/>
      <c r="I70" s="196"/>
      <c r="J70" s="196"/>
      <c r="K70" s="196"/>
      <c r="M70" s="22"/>
      <c r="N70" s="22"/>
      <c r="O70" s="22"/>
      <c r="P70" s="22"/>
      <c r="Q70" s="22"/>
      <c r="R70" s="22"/>
      <c r="Z70" s="203"/>
      <c r="AA70" s="414"/>
      <c r="AB70" s="203"/>
      <c r="AC70" s="203"/>
      <c r="AD70" s="203"/>
      <c r="AE70" s="203"/>
      <c r="AF70" s="203"/>
      <c r="AG70" s="203"/>
      <c r="AH70" s="203"/>
      <c r="AI70" s="203"/>
      <c r="AJ70" s="203"/>
      <c r="AK70" s="203"/>
      <c r="AL70" s="203"/>
      <c r="AM70" s="203"/>
      <c r="AN70" s="203"/>
    </row>
    <row r="71" spans="1:40" ht="12.75" customHeight="1">
      <c r="A71" s="196"/>
      <c r="B71" s="196"/>
      <c r="C71" s="196"/>
      <c r="D71" s="196"/>
      <c r="E71" s="196"/>
      <c r="F71" s="196"/>
      <c r="G71" s="196"/>
      <c r="H71" s="196"/>
      <c r="I71" s="196"/>
      <c r="J71" s="196"/>
      <c r="K71" s="196"/>
      <c r="M71" s="22"/>
      <c r="N71" s="22"/>
      <c r="O71" s="22"/>
      <c r="P71" s="22"/>
      <c r="Q71" s="22"/>
      <c r="R71" s="22"/>
      <c r="Z71" s="203"/>
      <c r="AA71" s="414"/>
      <c r="AB71" s="203"/>
      <c r="AC71" s="203"/>
      <c r="AD71" s="203"/>
      <c r="AE71" s="203"/>
      <c r="AF71" s="203"/>
      <c r="AG71" s="203"/>
      <c r="AH71" s="203"/>
      <c r="AI71" s="203"/>
      <c r="AJ71" s="203"/>
      <c r="AK71" s="203"/>
      <c r="AL71" s="203"/>
      <c r="AM71" s="203"/>
      <c r="AN71" s="203"/>
    </row>
    <row r="72" spans="1:40" ht="12.75" customHeight="1">
      <c r="A72" s="196"/>
      <c r="B72" s="196"/>
      <c r="C72" s="196"/>
      <c r="D72" s="196"/>
      <c r="E72" s="196"/>
      <c r="F72" s="196"/>
      <c r="G72" s="196"/>
      <c r="H72" s="196"/>
      <c r="I72" s="196"/>
      <c r="J72" s="196"/>
      <c r="K72" s="196"/>
      <c r="M72" s="22"/>
      <c r="N72" s="22"/>
      <c r="O72" s="22"/>
      <c r="P72" s="22"/>
      <c r="Q72" s="22"/>
      <c r="R72" s="22"/>
      <c r="Z72" s="203"/>
      <c r="AA72" s="414"/>
      <c r="AB72" s="203"/>
      <c r="AC72" s="203"/>
      <c r="AD72" s="203"/>
      <c r="AE72" s="203"/>
      <c r="AF72" s="203"/>
      <c r="AG72" s="203"/>
      <c r="AH72" s="203"/>
      <c r="AI72" s="203"/>
      <c r="AJ72" s="203"/>
      <c r="AK72" s="203"/>
      <c r="AL72" s="203"/>
      <c r="AM72" s="203"/>
      <c r="AN72" s="203"/>
    </row>
    <row r="73" spans="1:40" ht="12.75" customHeight="1">
      <c r="A73" s="196"/>
      <c r="C73" s="196"/>
      <c r="D73" s="196"/>
      <c r="E73" s="196"/>
      <c r="F73" s="196"/>
      <c r="G73" s="196"/>
      <c r="H73" s="196"/>
      <c r="I73" s="196"/>
      <c r="J73" s="196"/>
      <c r="K73" s="196"/>
      <c r="M73" s="22"/>
      <c r="N73" s="22"/>
      <c r="O73" s="22"/>
      <c r="P73" s="22"/>
      <c r="Q73" s="22"/>
      <c r="R73" s="22"/>
      <c r="Z73" s="203"/>
      <c r="AA73" s="203"/>
      <c r="AB73" s="203"/>
      <c r="AC73" s="203"/>
      <c r="AD73" s="203"/>
      <c r="AE73" s="203"/>
      <c r="AF73" s="203"/>
      <c r="AG73" s="203"/>
      <c r="AH73" s="203"/>
      <c r="AI73" s="203"/>
      <c r="AJ73" s="203"/>
      <c r="AK73" s="203"/>
      <c r="AL73" s="203"/>
      <c r="AM73" s="203"/>
      <c r="AN73" s="203"/>
    </row>
    <row r="74" spans="1:40" ht="12.75" customHeight="1">
      <c r="A74" s="196"/>
      <c r="B74" s="196"/>
      <c r="C74" s="196"/>
      <c r="D74" s="196"/>
      <c r="E74" s="196"/>
      <c r="F74" s="196"/>
      <c r="G74" s="196"/>
      <c r="H74" s="196"/>
      <c r="I74" s="196"/>
      <c r="J74" s="196"/>
      <c r="K74" s="196"/>
      <c r="M74" s="22"/>
      <c r="N74" s="22"/>
      <c r="O74" s="22"/>
      <c r="P74" s="22"/>
      <c r="Q74" s="22"/>
      <c r="R74" s="22"/>
      <c r="Z74" s="203"/>
      <c r="AA74" s="203"/>
      <c r="AB74" s="203"/>
      <c r="AC74" s="203"/>
      <c r="AD74" s="203"/>
      <c r="AE74" s="203"/>
      <c r="AF74" s="203"/>
      <c r="AG74" s="203"/>
      <c r="AH74" s="203"/>
      <c r="AI74" s="203"/>
      <c r="AJ74" s="203"/>
      <c r="AK74" s="203"/>
      <c r="AL74" s="203"/>
      <c r="AM74" s="203"/>
      <c r="AN74" s="203"/>
    </row>
    <row r="75" spans="1:40" ht="12.75" customHeight="1">
      <c r="A75" s="196"/>
      <c r="B75" s="196"/>
      <c r="C75" s="196"/>
      <c r="D75" s="196"/>
      <c r="E75" s="196"/>
      <c r="F75" s="196"/>
      <c r="G75" s="196"/>
      <c r="H75" s="196"/>
      <c r="I75" s="196"/>
      <c r="J75" s="196"/>
      <c r="K75" s="196"/>
      <c r="M75" s="22"/>
      <c r="N75" s="22"/>
      <c r="O75" s="22"/>
      <c r="P75" s="22"/>
      <c r="Q75" s="22"/>
      <c r="R75" s="22"/>
      <c r="Z75" s="203"/>
      <c r="AA75" s="203"/>
      <c r="AB75" s="203"/>
      <c r="AC75" s="203"/>
      <c r="AD75" s="203"/>
      <c r="AE75" s="203"/>
      <c r="AF75" s="203"/>
      <c r="AG75" s="203"/>
      <c r="AH75" s="203"/>
      <c r="AI75" s="203"/>
      <c r="AJ75" s="203"/>
      <c r="AK75" s="203"/>
      <c r="AL75" s="203"/>
      <c r="AM75" s="203"/>
      <c r="AN75" s="203"/>
    </row>
    <row r="76" spans="1:40" ht="12.75" customHeight="1">
      <c r="A76" s="196"/>
      <c r="B76" s="196"/>
      <c r="C76" s="196"/>
      <c r="D76" s="196"/>
      <c r="E76" s="196"/>
      <c r="F76" s="196"/>
      <c r="G76" s="196"/>
      <c r="H76" s="196"/>
      <c r="I76" s="196"/>
      <c r="J76" s="196"/>
      <c r="K76" s="196"/>
      <c r="M76" s="22"/>
      <c r="N76" s="22"/>
      <c r="O76" s="22"/>
      <c r="P76" s="22"/>
      <c r="Q76" s="22"/>
      <c r="R76" s="22"/>
      <c r="Z76" s="203"/>
      <c r="AA76" s="203"/>
      <c r="AB76" s="203"/>
      <c r="AC76" s="203"/>
      <c r="AD76" s="203"/>
      <c r="AE76" s="203"/>
      <c r="AF76" s="203"/>
      <c r="AG76" s="203"/>
      <c r="AH76" s="203"/>
      <c r="AI76" s="203"/>
      <c r="AJ76" s="203"/>
      <c r="AK76" s="203"/>
      <c r="AL76" s="203"/>
      <c r="AM76" s="203"/>
      <c r="AN76" s="203"/>
    </row>
    <row r="77" spans="1:40" ht="12.75" customHeight="1">
      <c r="A77" s="196"/>
      <c r="B77" s="196"/>
      <c r="C77" s="196"/>
      <c r="D77" s="196"/>
      <c r="E77" s="196"/>
      <c r="F77" s="196"/>
      <c r="G77" s="196"/>
      <c r="H77" s="196"/>
      <c r="I77" s="196"/>
      <c r="J77" s="196"/>
      <c r="K77" s="196"/>
      <c r="Z77" s="203"/>
      <c r="AA77" s="203"/>
      <c r="AB77" s="203"/>
      <c r="AC77" s="203"/>
      <c r="AD77" s="203"/>
      <c r="AE77" s="203"/>
      <c r="AF77" s="203"/>
      <c r="AG77" s="203"/>
      <c r="AH77" s="203"/>
      <c r="AI77" s="203"/>
      <c r="AJ77" s="203"/>
      <c r="AK77" s="203"/>
      <c r="AL77" s="203"/>
      <c r="AM77" s="203"/>
      <c r="AN77" s="203"/>
    </row>
    <row r="78" spans="1:40" ht="12.75" customHeight="1">
      <c r="A78" s="196"/>
      <c r="B78" s="196"/>
      <c r="C78" s="196"/>
      <c r="D78" s="196"/>
      <c r="E78" s="196"/>
      <c r="F78" s="196"/>
      <c r="G78" s="196"/>
      <c r="H78" s="196"/>
      <c r="I78" s="196"/>
      <c r="J78" s="196"/>
      <c r="K78" s="196"/>
      <c r="Z78" s="203"/>
      <c r="AA78" s="203"/>
      <c r="AB78" s="203"/>
      <c r="AC78" s="203"/>
      <c r="AD78" s="203"/>
      <c r="AE78" s="203"/>
      <c r="AF78" s="203"/>
      <c r="AG78" s="203"/>
      <c r="AH78" s="203"/>
      <c r="AI78" s="203"/>
      <c r="AJ78" s="203"/>
      <c r="AK78" s="203"/>
      <c r="AL78" s="203"/>
      <c r="AM78" s="203"/>
      <c r="AN78" s="203"/>
    </row>
    <row r="79" spans="1:40" ht="12.75" customHeight="1">
      <c r="A79" s="196"/>
      <c r="B79" s="196"/>
      <c r="C79" s="196"/>
      <c r="D79" s="196"/>
      <c r="E79" s="196"/>
      <c r="F79" s="196"/>
      <c r="G79" s="196"/>
      <c r="H79" s="196"/>
      <c r="I79" s="196"/>
      <c r="J79" s="196"/>
      <c r="K79" s="196"/>
      <c r="Z79" s="203"/>
      <c r="AA79" s="203"/>
      <c r="AB79" s="203"/>
      <c r="AC79" s="203"/>
      <c r="AD79" s="203"/>
      <c r="AE79" s="203"/>
      <c r="AF79" s="203"/>
      <c r="AG79" s="203"/>
      <c r="AH79" s="203"/>
      <c r="AI79" s="203"/>
      <c r="AJ79" s="203"/>
      <c r="AK79" s="203"/>
      <c r="AL79" s="203"/>
      <c r="AM79" s="203"/>
      <c r="AN79" s="203"/>
    </row>
    <row r="80" spans="1:40" ht="12.75" customHeight="1">
      <c r="A80" s="196"/>
      <c r="B80" s="196"/>
      <c r="C80" s="196"/>
      <c r="D80" s="196"/>
      <c r="E80" s="196"/>
      <c r="F80" s="196"/>
      <c r="G80" s="196"/>
      <c r="H80" s="196"/>
      <c r="I80" s="196"/>
      <c r="J80" s="196"/>
      <c r="K80" s="196"/>
      <c r="Z80" s="203"/>
      <c r="AA80" s="203"/>
      <c r="AB80" s="203"/>
      <c r="AC80" s="203"/>
      <c r="AD80" s="203"/>
      <c r="AE80" s="203"/>
      <c r="AF80" s="203"/>
      <c r="AG80" s="203"/>
      <c r="AH80" s="203"/>
      <c r="AI80" s="203"/>
      <c r="AJ80" s="203"/>
      <c r="AK80" s="203"/>
      <c r="AL80" s="203"/>
      <c r="AM80" s="203"/>
      <c r="AN80" s="203"/>
    </row>
    <row r="81" spans="1:40" ht="12.75" customHeight="1">
      <c r="A81" s="196"/>
      <c r="B81" s="196"/>
      <c r="C81" s="196"/>
      <c r="D81" s="196"/>
      <c r="E81" s="196"/>
      <c r="F81" s="196"/>
      <c r="G81" s="196"/>
      <c r="H81" s="196"/>
      <c r="I81" s="196"/>
      <c r="J81" s="196"/>
      <c r="K81" s="196"/>
      <c r="Z81" s="203"/>
      <c r="AA81" s="203"/>
      <c r="AB81" s="203"/>
      <c r="AC81" s="203"/>
      <c r="AD81" s="203"/>
      <c r="AE81" s="203"/>
      <c r="AF81" s="203"/>
      <c r="AG81" s="203"/>
      <c r="AH81" s="203"/>
      <c r="AI81" s="203"/>
      <c r="AJ81" s="203"/>
      <c r="AK81" s="203"/>
      <c r="AL81" s="203"/>
      <c r="AM81" s="203"/>
      <c r="AN81" s="203"/>
    </row>
    <row r="82" spans="1:40" ht="12.75" customHeight="1">
      <c r="A82" s="196"/>
      <c r="B82" s="196"/>
      <c r="C82" s="196"/>
      <c r="D82" s="196"/>
      <c r="E82" s="196"/>
      <c r="F82" s="196"/>
      <c r="G82" s="196"/>
      <c r="H82" s="196"/>
      <c r="I82" s="196"/>
      <c r="J82" s="196"/>
      <c r="K82" s="196"/>
      <c r="Z82" s="203"/>
      <c r="AA82" s="203"/>
      <c r="AB82" s="203"/>
      <c r="AC82" s="203"/>
      <c r="AD82" s="203"/>
      <c r="AE82" s="203"/>
      <c r="AF82" s="203"/>
      <c r="AG82" s="203"/>
      <c r="AH82" s="203"/>
      <c r="AI82" s="203"/>
      <c r="AJ82" s="203"/>
      <c r="AK82" s="203"/>
      <c r="AL82" s="203"/>
      <c r="AM82" s="203"/>
      <c r="AN82" s="203"/>
    </row>
    <row r="83" spans="1:40" ht="12.75" customHeight="1">
      <c r="A83" s="196"/>
      <c r="B83" s="196"/>
      <c r="C83" s="196"/>
      <c r="D83" s="196"/>
      <c r="E83" s="196"/>
      <c r="F83" s="196"/>
      <c r="G83" s="196"/>
      <c r="H83" s="196"/>
      <c r="I83" s="196"/>
      <c r="J83" s="196"/>
      <c r="K83" s="196"/>
      <c r="Z83" s="203"/>
      <c r="AA83" s="203"/>
      <c r="AB83" s="203"/>
      <c r="AC83" s="203"/>
      <c r="AD83" s="203"/>
      <c r="AE83" s="203"/>
      <c r="AF83" s="203"/>
      <c r="AG83" s="203"/>
      <c r="AH83" s="203"/>
      <c r="AI83" s="203"/>
      <c r="AJ83" s="203"/>
      <c r="AK83" s="203"/>
      <c r="AL83" s="203"/>
      <c r="AM83" s="203"/>
      <c r="AN83" s="203"/>
    </row>
    <row r="84" spans="1:40" ht="12.75" customHeight="1">
      <c r="A84" s="196"/>
      <c r="B84" s="196"/>
      <c r="C84" s="196"/>
      <c r="D84" s="196"/>
      <c r="E84" s="196"/>
      <c r="F84" s="196"/>
      <c r="G84" s="196"/>
      <c r="H84" s="196"/>
      <c r="I84" s="196"/>
      <c r="J84" s="196"/>
      <c r="K84" s="196"/>
      <c r="Z84" s="203"/>
      <c r="AA84" s="203"/>
      <c r="AB84" s="203"/>
      <c r="AC84" s="203"/>
      <c r="AD84" s="203"/>
      <c r="AE84" s="203"/>
      <c r="AF84" s="203"/>
      <c r="AG84" s="203"/>
      <c r="AH84" s="203"/>
      <c r="AI84" s="203"/>
      <c r="AJ84" s="203"/>
      <c r="AK84" s="203"/>
      <c r="AL84" s="203"/>
      <c r="AM84" s="203"/>
      <c r="AN84" s="203"/>
    </row>
    <row r="85" spans="1:40" ht="12.75" customHeight="1">
      <c r="A85" s="196"/>
      <c r="B85" s="196"/>
      <c r="C85" s="196"/>
      <c r="D85" s="196"/>
      <c r="E85" s="196"/>
      <c r="F85" s="196"/>
      <c r="G85" s="196"/>
      <c r="H85" s="196"/>
      <c r="I85" s="196"/>
      <c r="J85" s="196"/>
      <c r="K85" s="196"/>
      <c r="Z85" s="203"/>
      <c r="AA85" s="203"/>
      <c r="AB85" s="203"/>
      <c r="AC85" s="203"/>
      <c r="AD85" s="203"/>
      <c r="AE85" s="203"/>
      <c r="AF85" s="203"/>
      <c r="AG85" s="203"/>
      <c r="AH85" s="203"/>
      <c r="AI85" s="203"/>
      <c r="AJ85" s="203"/>
      <c r="AK85" s="203"/>
      <c r="AL85" s="203"/>
      <c r="AM85" s="203"/>
      <c r="AN85" s="203"/>
    </row>
    <row r="86" spans="1:40" ht="12.75" customHeight="1">
      <c r="A86" s="196"/>
      <c r="B86" s="196"/>
      <c r="C86" s="196"/>
      <c r="D86" s="196"/>
      <c r="E86" s="196"/>
      <c r="F86" s="196"/>
      <c r="G86" s="196"/>
      <c r="H86" s="196"/>
      <c r="I86" s="196"/>
      <c r="J86" s="196"/>
      <c r="K86" s="196"/>
      <c r="Z86" s="203"/>
      <c r="AA86" s="203"/>
      <c r="AB86" s="203"/>
      <c r="AC86" s="203"/>
      <c r="AD86" s="203"/>
      <c r="AE86" s="203"/>
      <c r="AF86" s="203"/>
      <c r="AG86" s="203"/>
      <c r="AH86" s="203"/>
      <c r="AI86" s="203"/>
      <c r="AJ86" s="203"/>
      <c r="AK86" s="203"/>
      <c r="AL86" s="203"/>
      <c r="AM86" s="203"/>
      <c r="AN86" s="203"/>
    </row>
    <row r="87" spans="1:40" ht="12.75" customHeight="1">
      <c r="A87" s="196"/>
      <c r="B87" s="196"/>
      <c r="C87" s="196"/>
      <c r="D87" s="196"/>
      <c r="E87" s="196"/>
      <c r="F87" s="196"/>
      <c r="G87" s="196"/>
      <c r="H87" s="196"/>
      <c r="I87" s="196"/>
      <c r="J87" s="196"/>
      <c r="K87" s="196"/>
      <c r="Z87" s="203"/>
      <c r="AA87" s="203"/>
      <c r="AB87" s="203"/>
      <c r="AC87" s="203"/>
      <c r="AD87" s="203"/>
      <c r="AE87" s="203"/>
      <c r="AF87" s="203"/>
      <c r="AG87" s="203"/>
      <c r="AH87" s="203"/>
      <c r="AI87" s="203"/>
      <c r="AJ87" s="203"/>
      <c r="AK87" s="203"/>
      <c r="AL87" s="203"/>
      <c r="AM87" s="203"/>
      <c r="AN87" s="203"/>
    </row>
    <row r="88" spans="1:40" ht="12.75" customHeight="1">
      <c r="A88" s="196"/>
      <c r="B88" s="196"/>
      <c r="C88" s="196"/>
      <c r="D88" s="196"/>
      <c r="E88" s="196"/>
      <c r="F88" s="196"/>
      <c r="G88" s="196"/>
      <c r="H88" s="196"/>
      <c r="I88" s="196"/>
      <c r="J88" s="196"/>
      <c r="K88" s="196"/>
      <c r="Z88" s="203"/>
      <c r="AA88" s="203"/>
      <c r="AB88" s="203"/>
      <c r="AC88" s="203"/>
      <c r="AD88" s="203"/>
      <c r="AE88" s="203"/>
      <c r="AF88" s="203"/>
      <c r="AG88" s="203"/>
      <c r="AH88" s="203"/>
      <c r="AI88" s="203"/>
      <c r="AJ88" s="203"/>
      <c r="AK88" s="203"/>
      <c r="AL88" s="203"/>
      <c r="AM88" s="203"/>
      <c r="AN88" s="203"/>
    </row>
    <row r="89" spans="1:40" ht="12.75" customHeight="1">
      <c r="A89" s="196"/>
      <c r="B89" s="196"/>
      <c r="C89" s="196"/>
      <c r="D89" s="196"/>
      <c r="E89" s="196"/>
      <c r="F89" s="196"/>
      <c r="G89" s="196"/>
      <c r="H89" s="196"/>
      <c r="I89" s="196"/>
      <c r="J89" s="196"/>
      <c r="K89" s="196"/>
      <c r="Z89" s="203"/>
      <c r="AA89" s="203"/>
      <c r="AB89" s="203"/>
      <c r="AC89" s="203"/>
      <c r="AD89" s="203"/>
      <c r="AE89" s="203"/>
      <c r="AF89" s="203"/>
      <c r="AG89" s="203"/>
      <c r="AH89" s="203"/>
      <c r="AI89" s="203"/>
      <c r="AJ89" s="203"/>
      <c r="AK89" s="203"/>
      <c r="AL89" s="203"/>
      <c r="AM89" s="203"/>
      <c r="AN89" s="203"/>
    </row>
    <row r="90" spans="1:40" ht="12.75" customHeight="1">
      <c r="A90" s="196"/>
      <c r="B90" s="196"/>
      <c r="C90" s="196"/>
      <c r="D90" s="196"/>
      <c r="E90" s="196"/>
      <c r="F90" s="196"/>
      <c r="G90" s="196"/>
      <c r="H90" s="196"/>
      <c r="I90" s="196"/>
      <c r="J90" s="196"/>
      <c r="K90" s="196"/>
      <c r="Z90" s="203"/>
      <c r="AA90" s="203"/>
      <c r="AB90" s="203"/>
      <c r="AC90" s="203"/>
      <c r="AD90" s="203"/>
      <c r="AE90" s="203"/>
      <c r="AF90" s="203"/>
      <c r="AG90" s="203"/>
      <c r="AH90" s="203"/>
      <c r="AI90" s="203"/>
      <c r="AJ90" s="203"/>
      <c r="AK90" s="203"/>
      <c r="AL90" s="203"/>
      <c r="AM90" s="203"/>
      <c r="AN90" s="203"/>
    </row>
    <row r="91" spans="1:40" ht="12.75" customHeight="1">
      <c r="A91" s="196"/>
      <c r="B91" s="196"/>
      <c r="C91" s="196"/>
      <c r="D91" s="196"/>
      <c r="E91" s="196"/>
      <c r="F91" s="196"/>
      <c r="G91" s="196"/>
      <c r="H91" s="196"/>
      <c r="I91" s="196"/>
      <c r="J91" s="196"/>
      <c r="K91" s="196"/>
      <c r="Z91" s="203"/>
      <c r="AA91" s="203"/>
      <c r="AB91" s="203"/>
      <c r="AC91" s="203"/>
      <c r="AD91" s="203"/>
      <c r="AE91" s="203"/>
      <c r="AF91" s="203"/>
      <c r="AG91" s="203"/>
      <c r="AH91" s="203"/>
      <c r="AI91" s="203"/>
      <c r="AJ91" s="203"/>
      <c r="AK91" s="203"/>
      <c r="AL91" s="203"/>
      <c r="AM91" s="203"/>
      <c r="AN91" s="203"/>
    </row>
    <row r="92" spans="1:40" ht="12.75" customHeight="1">
      <c r="A92" s="196"/>
      <c r="B92" s="196"/>
      <c r="C92" s="196"/>
      <c r="D92" s="196"/>
      <c r="E92" s="196"/>
      <c r="F92" s="196"/>
      <c r="G92" s="196"/>
      <c r="H92" s="196"/>
      <c r="I92" s="196"/>
      <c r="J92" s="196"/>
      <c r="K92" s="196"/>
      <c r="Z92" s="203"/>
      <c r="AA92" s="203"/>
      <c r="AB92" s="203"/>
      <c r="AC92" s="203"/>
      <c r="AD92" s="203"/>
      <c r="AE92" s="203"/>
      <c r="AF92" s="203"/>
      <c r="AG92" s="203"/>
      <c r="AH92" s="203"/>
      <c r="AI92" s="203"/>
      <c r="AJ92" s="203"/>
      <c r="AK92" s="203"/>
      <c r="AL92" s="203"/>
      <c r="AM92" s="203"/>
      <c r="AN92" s="203"/>
    </row>
    <row r="93" spans="1:40" ht="12.75" customHeight="1">
      <c r="A93" s="196"/>
      <c r="B93" s="196"/>
      <c r="C93" s="196"/>
      <c r="D93" s="196"/>
      <c r="E93" s="196"/>
      <c r="F93" s="196"/>
      <c r="G93" s="196"/>
      <c r="H93" s="196"/>
      <c r="I93" s="196"/>
      <c r="J93" s="196"/>
      <c r="K93" s="196"/>
      <c r="Z93" s="203"/>
      <c r="AA93" s="203"/>
      <c r="AB93" s="203"/>
      <c r="AC93" s="203"/>
      <c r="AD93" s="203"/>
      <c r="AE93" s="203"/>
      <c r="AF93" s="203"/>
      <c r="AG93" s="203"/>
      <c r="AH93" s="203"/>
      <c r="AI93" s="203"/>
      <c r="AJ93" s="203"/>
      <c r="AK93" s="203"/>
      <c r="AL93" s="203"/>
      <c r="AM93" s="203"/>
      <c r="AN93" s="203"/>
    </row>
    <row r="94" spans="1:40" ht="12.75" customHeight="1">
      <c r="A94" s="196"/>
      <c r="B94" s="196"/>
      <c r="C94" s="196"/>
      <c r="D94" s="196"/>
      <c r="E94" s="196"/>
      <c r="F94" s="196"/>
      <c r="G94" s="196"/>
      <c r="H94" s="196"/>
      <c r="I94" s="196"/>
      <c r="J94" s="196"/>
      <c r="K94" s="196"/>
      <c r="Z94" s="203"/>
      <c r="AA94" s="203"/>
      <c r="AB94" s="203"/>
      <c r="AC94" s="203"/>
      <c r="AD94" s="203"/>
      <c r="AE94" s="203"/>
      <c r="AF94" s="203"/>
      <c r="AG94" s="203"/>
      <c r="AH94" s="203"/>
      <c r="AI94" s="203"/>
      <c r="AJ94" s="203"/>
      <c r="AK94" s="203"/>
      <c r="AL94" s="203"/>
      <c r="AM94" s="203"/>
      <c r="AN94" s="203"/>
    </row>
    <row r="95" spans="1:40" ht="12.75" customHeight="1">
      <c r="A95" s="196"/>
      <c r="B95" s="196"/>
      <c r="C95" s="196"/>
      <c r="D95" s="196"/>
      <c r="E95" s="196"/>
      <c r="F95" s="196"/>
      <c r="G95" s="196"/>
      <c r="H95" s="196"/>
      <c r="I95" s="196"/>
      <c r="J95" s="196"/>
      <c r="K95" s="196"/>
      <c r="Z95" s="203"/>
      <c r="AA95" s="203"/>
      <c r="AB95" s="203"/>
      <c r="AC95" s="203"/>
      <c r="AD95" s="203"/>
      <c r="AE95" s="203"/>
      <c r="AF95" s="203"/>
      <c r="AG95" s="203"/>
      <c r="AH95" s="203"/>
      <c r="AI95" s="203"/>
      <c r="AJ95" s="203"/>
      <c r="AK95" s="203"/>
      <c r="AL95" s="203"/>
      <c r="AM95" s="203"/>
      <c r="AN95" s="203"/>
    </row>
    <row r="96" spans="1:40" ht="12.75" customHeight="1">
      <c r="A96" s="196"/>
      <c r="B96" s="196"/>
      <c r="C96" s="196"/>
      <c r="D96" s="196"/>
      <c r="E96" s="196"/>
      <c r="F96" s="196"/>
      <c r="G96" s="196"/>
      <c r="H96" s="196"/>
      <c r="I96" s="196"/>
      <c r="J96" s="196"/>
      <c r="K96" s="196"/>
      <c r="Z96" s="203"/>
      <c r="AA96" s="203"/>
      <c r="AB96" s="203"/>
      <c r="AC96" s="203"/>
      <c r="AD96" s="203"/>
      <c r="AE96" s="203"/>
      <c r="AF96" s="203"/>
      <c r="AG96" s="203"/>
      <c r="AH96" s="203"/>
      <c r="AI96" s="203"/>
      <c r="AJ96" s="203"/>
      <c r="AK96" s="203"/>
      <c r="AL96" s="203"/>
      <c r="AM96" s="203"/>
      <c r="AN96" s="203"/>
    </row>
    <row r="97" spans="1:40" ht="12.75" customHeight="1">
      <c r="A97" s="196"/>
      <c r="B97" s="196"/>
      <c r="C97" s="196"/>
      <c r="D97" s="196"/>
      <c r="E97" s="196"/>
      <c r="F97" s="196"/>
      <c r="G97" s="196"/>
      <c r="H97" s="196"/>
      <c r="I97" s="196"/>
      <c r="J97" s="196"/>
      <c r="K97" s="196"/>
      <c r="Z97" s="203"/>
      <c r="AA97" s="203"/>
      <c r="AB97" s="203"/>
      <c r="AC97" s="203"/>
      <c r="AD97" s="203"/>
      <c r="AE97" s="203"/>
      <c r="AF97" s="203"/>
      <c r="AG97" s="203"/>
      <c r="AH97" s="203"/>
      <c r="AI97" s="203"/>
      <c r="AJ97" s="203"/>
      <c r="AK97" s="203"/>
      <c r="AL97" s="203"/>
      <c r="AM97" s="203"/>
      <c r="AN97" s="203"/>
    </row>
    <row r="98" spans="1:40" ht="12.75" customHeight="1">
      <c r="A98" s="196"/>
      <c r="B98" s="196"/>
      <c r="C98" s="196"/>
      <c r="D98" s="196"/>
      <c r="E98" s="196"/>
      <c r="F98" s="196"/>
      <c r="G98" s="196"/>
      <c r="H98" s="196"/>
      <c r="I98" s="196"/>
      <c r="J98" s="196"/>
      <c r="K98" s="196"/>
      <c r="Z98" s="203"/>
      <c r="AA98" s="203"/>
      <c r="AB98" s="203"/>
      <c r="AC98" s="203"/>
      <c r="AD98" s="203"/>
      <c r="AE98" s="203"/>
      <c r="AF98" s="203"/>
      <c r="AG98" s="203"/>
      <c r="AH98" s="203"/>
      <c r="AI98" s="203"/>
      <c r="AJ98" s="203"/>
      <c r="AK98" s="203"/>
      <c r="AL98" s="203"/>
      <c r="AM98" s="203"/>
      <c r="AN98" s="203"/>
    </row>
    <row r="99" spans="1:63" ht="12.75" customHeight="1">
      <c r="A99" s="196"/>
      <c r="B99" s="196"/>
      <c r="C99" s="196"/>
      <c r="D99" s="196"/>
      <c r="E99" s="196"/>
      <c r="F99" s="196"/>
      <c r="G99" s="196"/>
      <c r="H99" s="196"/>
      <c r="I99" s="196"/>
      <c r="J99" s="196"/>
      <c r="K99" s="196"/>
      <c r="Z99" s="203"/>
      <c r="AA99" s="203"/>
      <c r="AB99" s="203"/>
      <c r="AC99" s="203"/>
      <c r="AD99" s="203"/>
      <c r="AE99" s="203"/>
      <c r="AF99" s="203"/>
      <c r="AG99" s="203"/>
      <c r="AH99" s="203"/>
      <c r="AI99" s="203"/>
      <c r="AJ99" s="203"/>
      <c r="AK99" s="203"/>
      <c r="AL99" s="203"/>
      <c r="AM99" s="203"/>
      <c r="AN99" s="203"/>
      <c r="BH99" s="17" t="s">
        <v>0</v>
      </c>
      <c r="BI99" s="17" t="s">
        <v>0</v>
      </c>
      <c r="BJ99" s="17" t="s">
        <v>0</v>
      </c>
      <c r="BK99" s="17" t="s">
        <v>0</v>
      </c>
    </row>
    <row r="100" spans="1:40" ht="12.75" customHeight="1">
      <c r="A100" s="196"/>
      <c r="B100" s="196"/>
      <c r="C100" s="196"/>
      <c r="D100" s="196"/>
      <c r="E100" s="196"/>
      <c r="F100" s="196"/>
      <c r="G100" s="196"/>
      <c r="H100" s="196"/>
      <c r="I100" s="196"/>
      <c r="J100" s="196"/>
      <c r="K100" s="196"/>
      <c r="Z100" s="203"/>
      <c r="AA100" s="203"/>
      <c r="AB100" s="203"/>
      <c r="AC100" s="203"/>
      <c r="AD100" s="203"/>
      <c r="AE100" s="203"/>
      <c r="AF100" s="203"/>
      <c r="AG100" s="203"/>
      <c r="AH100" s="203"/>
      <c r="AI100" s="203"/>
      <c r="AJ100" s="203"/>
      <c r="AK100" s="203"/>
      <c r="AL100" s="203"/>
      <c r="AM100" s="203"/>
      <c r="AN100" s="203"/>
    </row>
    <row r="101" spans="1:11" s="203" customFormat="1" ht="12.75" customHeight="1">
      <c r="A101" s="568"/>
      <c r="B101" s="568"/>
      <c r="C101" s="568"/>
      <c r="D101" s="568"/>
      <c r="E101" s="568"/>
      <c r="F101" s="568"/>
      <c r="G101" s="568"/>
      <c r="H101" s="568"/>
      <c r="I101" s="568"/>
      <c r="J101" s="568"/>
      <c r="K101" s="568"/>
    </row>
    <row r="102" s="203" customFormat="1" ht="12.75" customHeight="1" hidden="1" thickBot="1">
      <c r="A102" s="416"/>
    </row>
    <row r="103" spans="1:29" s="203" customFormat="1" ht="12.75" customHeight="1" hidden="1">
      <c r="A103" s="416"/>
      <c r="B103" s="27" t="s">
        <v>161</v>
      </c>
      <c r="C103" s="417"/>
      <c r="D103" s="417"/>
      <c r="E103" s="417"/>
      <c r="F103" s="21"/>
      <c r="G103" s="21"/>
      <c r="H103" s="21"/>
      <c r="I103" s="21"/>
      <c r="J103" s="21"/>
      <c r="K103" s="418"/>
      <c r="Z103" s="336"/>
      <c r="AA103" s="336"/>
      <c r="AB103" s="485" t="str">
        <f>B103</f>
        <v>Derived data</v>
      </c>
      <c r="AC103" s="336"/>
    </row>
    <row r="104" spans="1:29" s="203" customFormat="1" ht="12.75" customHeight="1" hidden="1">
      <c r="A104" s="416"/>
      <c r="B104" s="333" t="s">
        <v>162</v>
      </c>
      <c r="C104" s="486" t="s">
        <v>109</v>
      </c>
      <c r="D104" s="357">
        <f aca="true" t="shared" si="26" ref="D104:K104">D59+D60+D61</f>
        <v>0</v>
      </c>
      <c r="E104" s="357">
        <f t="shared" si="26"/>
        <v>0</v>
      </c>
      <c r="F104" s="357">
        <f t="shared" si="26"/>
        <v>0</v>
      </c>
      <c r="G104" s="357">
        <f t="shared" si="26"/>
        <v>0</v>
      </c>
      <c r="H104" s="357">
        <f t="shared" si="26"/>
        <v>0</v>
      </c>
      <c r="I104" s="357">
        <f t="shared" si="26"/>
        <v>0</v>
      </c>
      <c r="J104" s="357">
        <f t="shared" si="26"/>
        <v>0</v>
      </c>
      <c r="K104" s="419">
        <f t="shared" si="26"/>
        <v>0</v>
      </c>
      <c r="Z104" s="343">
        <v>1674</v>
      </c>
      <c r="AA104" s="484"/>
      <c r="AB104" s="488" t="str">
        <f>B104</f>
        <v>Printing + Writing Paper</v>
      </c>
      <c r="AC104" s="483"/>
    </row>
    <row r="105" spans="1:29" s="203" customFormat="1" ht="12.75" customHeight="1" hidden="1">
      <c r="A105" s="416"/>
      <c r="B105" s="479" t="s">
        <v>164</v>
      </c>
      <c r="C105" s="487" t="s">
        <v>109</v>
      </c>
      <c r="D105" s="481">
        <f aca="true" t="shared" si="27" ref="D105:K105">D62+(D64+D65+D66+D67)+D68</f>
        <v>0</v>
      </c>
      <c r="E105" s="481">
        <f t="shared" si="27"/>
        <v>0</v>
      </c>
      <c r="F105" s="481">
        <f t="shared" si="27"/>
        <v>0</v>
      </c>
      <c r="G105" s="481">
        <f t="shared" si="27"/>
        <v>0</v>
      </c>
      <c r="H105" s="481">
        <f t="shared" si="27"/>
        <v>0</v>
      </c>
      <c r="I105" s="481">
        <f t="shared" si="27"/>
        <v>0</v>
      </c>
      <c r="J105" s="481">
        <f t="shared" si="27"/>
        <v>0</v>
      </c>
      <c r="K105" s="482">
        <f t="shared" si="27"/>
        <v>0</v>
      </c>
      <c r="Z105" s="29">
        <v>1675</v>
      </c>
      <c r="AA105" s="415"/>
      <c r="AB105" s="489" t="str">
        <f>B105</f>
        <v>Other Paper + Paperboard</v>
      </c>
      <c r="AC105" s="483"/>
    </row>
    <row r="106" spans="1:29" s="203" customFormat="1" ht="12.75" customHeight="1" hidden="1" thickBot="1">
      <c r="A106" s="416"/>
      <c r="B106" s="479" t="s">
        <v>175</v>
      </c>
      <c r="C106" s="487" t="s">
        <v>109</v>
      </c>
      <c r="D106" s="480">
        <f>D64+D65+D66+D67</f>
        <v>0</v>
      </c>
      <c r="E106" s="480">
        <f aca="true" t="shared" si="28" ref="E106:K106">E64+E65+E66+E67</f>
        <v>0</v>
      </c>
      <c r="F106" s="480">
        <f t="shared" si="28"/>
        <v>0</v>
      </c>
      <c r="G106" s="480">
        <f t="shared" si="28"/>
        <v>0</v>
      </c>
      <c r="H106" s="480">
        <f t="shared" si="28"/>
        <v>0</v>
      </c>
      <c r="I106" s="480">
        <f t="shared" si="28"/>
        <v>0</v>
      </c>
      <c r="J106" s="480">
        <f t="shared" si="28"/>
        <v>0</v>
      </c>
      <c r="K106" s="492">
        <f t="shared" si="28"/>
        <v>0</v>
      </c>
      <c r="Z106" s="2">
        <v>1681</v>
      </c>
      <c r="AA106" s="495"/>
      <c r="AB106" s="490" t="str">
        <f>B106</f>
        <v>Wrapping  + Packaging Paper and Paperboard</v>
      </c>
      <c r="AC106" s="332"/>
    </row>
    <row r="107" spans="1:40" s="19" customFormat="1" ht="15" customHeight="1" hidden="1" thickBot="1">
      <c r="A107" s="307"/>
      <c r="B107" s="496" t="s">
        <v>102</v>
      </c>
      <c r="C107" s="493" t="s">
        <v>176</v>
      </c>
      <c r="D107" s="275">
        <f>D15-D16</f>
        <v>0</v>
      </c>
      <c r="E107" s="275">
        <f>E15-E16</f>
        <v>0</v>
      </c>
      <c r="F107" s="275">
        <f aca="true" t="shared" si="29" ref="F107:K107">F15-F16</f>
        <v>0</v>
      </c>
      <c r="G107" s="275">
        <f t="shared" si="29"/>
        <v>0</v>
      </c>
      <c r="H107" s="275">
        <f t="shared" si="29"/>
        <v>0</v>
      </c>
      <c r="I107" s="275">
        <f t="shared" si="29"/>
        <v>0</v>
      </c>
      <c r="J107" s="275">
        <f t="shared" si="29"/>
        <v>0</v>
      </c>
      <c r="K107" s="494">
        <f t="shared" si="29"/>
        <v>0</v>
      </c>
      <c r="L107" s="430"/>
      <c r="M107" s="431"/>
      <c r="N107" s="432"/>
      <c r="O107" s="433"/>
      <c r="P107" s="434"/>
      <c r="Q107" s="434"/>
      <c r="R107" s="434"/>
      <c r="S107" s="414"/>
      <c r="T107" s="414"/>
      <c r="U107" s="414"/>
      <c r="V107" s="414"/>
      <c r="W107" s="414"/>
      <c r="X107" s="414"/>
      <c r="Y107" s="414"/>
      <c r="Z107" s="239">
        <v>1670</v>
      </c>
      <c r="AA107" s="491"/>
      <c r="AB107" s="490" t="str">
        <f>B107</f>
        <v>of which:Other</v>
      </c>
      <c r="AC107" s="434"/>
      <c r="AD107" s="434"/>
      <c r="AE107" s="434"/>
      <c r="AF107" s="434"/>
      <c r="AG107" s="434"/>
      <c r="AH107" s="434"/>
      <c r="AI107" s="434"/>
      <c r="AJ107" s="434"/>
      <c r="AK107" s="434"/>
      <c r="AL107" s="434"/>
      <c r="AM107" s="434"/>
      <c r="AN107" s="434"/>
    </row>
    <row r="108" spans="26:40" ht="12.75" customHeight="1" hidden="1">
      <c r="Z108" s="203"/>
      <c r="AA108" s="203"/>
      <c r="AB108" s="203"/>
      <c r="AC108" s="203"/>
      <c r="AD108" s="203"/>
      <c r="AE108" s="203"/>
      <c r="AF108" s="203"/>
      <c r="AG108" s="203"/>
      <c r="AH108" s="203"/>
      <c r="AI108" s="203"/>
      <c r="AJ108" s="203"/>
      <c r="AK108" s="203"/>
      <c r="AL108" s="203"/>
      <c r="AM108" s="203"/>
      <c r="AN108" s="203"/>
    </row>
    <row r="109" spans="26:40" ht="12.75" customHeight="1">
      <c r="Z109" s="203"/>
      <c r="AA109" s="203"/>
      <c r="AB109" s="203"/>
      <c r="AC109" s="203"/>
      <c r="AD109" s="203"/>
      <c r="AE109" s="203"/>
      <c r="AF109" s="203"/>
      <c r="AG109" s="203"/>
      <c r="AH109" s="203"/>
      <c r="AI109" s="203"/>
      <c r="AJ109" s="203"/>
      <c r="AK109" s="203"/>
      <c r="AL109" s="203"/>
      <c r="AM109" s="203"/>
      <c r="AN109" s="203"/>
    </row>
  </sheetData>
  <sheetProtection sheet="1"/>
  <mergeCells count="19">
    <mergeCell ref="F9:G9"/>
    <mergeCell ref="D2:D3"/>
    <mergeCell ref="E2:E3"/>
    <mergeCell ref="AH6:AK6"/>
    <mergeCell ref="AD7:AK7"/>
    <mergeCell ref="AD8:AG8"/>
    <mergeCell ref="AH8:AK8"/>
    <mergeCell ref="H2:I2"/>
    <mergeCell ref="H8:K8"/>
    <mergeCell ref="AP8:AQ8"/>
    <mergeCell ref="B7:D7"/>
    <mergeCell ref="AD9:AE9"/>
    <mergeCell ref="AF9:AG9"/>
    <mergeCell ref="AH9:AI9"/>
    <mergeCell ref="AJ9:AK9"/>
    <mergeCell ref="D8:G8"/>
    <mergeCell ref="J9:K9"/>
    <mergeCell ref="D9:E9"/>
    <mergeCell ref="H9:I9"/>
  </mergeCells>
  <printOptions horizontalCentered="1" verticalCentered="1"/>
  <pageMargins left="0.1968503937007874" right="0.1968503937007874" top="0.1968503937007874" bottom="0.1968503937007874" header="0" footer="0"/>
  <pageSetup horizontalDpi="600" verticalDpi="600" orientation="landscape" pageOrder="overThenDown" paperSize="9" scale="56" r:id="rId2"/>
  <colBreaks count="2" manualBreakCount="2">
    <brk id="11" max="65535" man="1"/>
    <brk id="37" max="65535" man="1"/>
  </colBreaks>
  <drawing r:id="rId1"/>
</worksheet>
</file>

<file path=xl/worksheets/sheet4.xml><?xml version="1.0" encoding="utf-8"?>
<worksheet xmlns="http://schemas.openxmlformats.org/spreadsheetml/2006/main" xmlns:r="http://schemas.openxmlformats.org/officeDocument/2006/relationships">
  <dimension ref="A1:AH68"/>
  <sheetViews>
    <sheetView showGridLines="0" zoomScale="70" zoomScaleNormal="70" zoomScaleSheetLayoutView="100" zoomScalePageLayoutView="0" workbookViewId="0" topLeftCell="A1">
      <selection activeCell="B20" sqref="B20"/>
    </sheetView>
  </sheetViews>
  <sheetFormatPr defaultColWidth="9.625" defaultRowHeight="12.75" customHeight="1"/>
  <cols>
    <col min="1" max="1" width="11.25390625" style="9" customWidth="1"/>
    <col min="2" max="2" width="68.25390625" style="10" customWidth="1"/>
    <col min="3" max="6" width="22.125" style="10" customWidth="1"/>
    <col min="7" max="7" width="14.375" style="10" customWidth="1"/>
    <col min="8" max="8" width="13.375" style="10" hidden="1" customWidth="1"/>
    <col min="9" max="11" width="9.625" style="10" hidden="1" customWidth="1"/>
    <col min="12" max="12" width="1.625" style="10" hidden="1" customWidth="1"/>
    <col min="13" max="13" width="20.625" style="10" hidden="1" customWidth="1"/>
    <col min="14" max="14" width="1.625" style="10" hidden="1" customWidth="1"/>
    <col min="15" max="15" width="12.625" style="10" hidden="1" customWidth="1"/>
    <col min="16" max="16" width="1.625" style="10" hidden="1" customWidth="1"/>
    <col min="17" max="17" width="12.625" style="10" hidden="1" customWidth="1"/>
    <col min="18" max="18" width="1.625" style="10" hidden="1" customWidth="1"/>
    <col min="19" max="19" width="12.625" style="10" hidden="1" customWidth="1"/>
    <col min="20" max="20" width="1.625" style="10" hidden="1" customWidth="1"/>
    <col min="21" max="21" width="12.625" style="10" hidden="1" customWidth="1"/>
    <col min="22" max="22" width="1.625" style="10" hidden="1" customWidth="1"/>
    <col min="23" max="23" width="12.625" style="10" hidden="1" customWidth="1"/>
    <col min="24" max="24" width="1.625" style="10" hidden="1" customWidth="1"/>
    <col min="25" max="25" width="6.875" style="10" hidden="1" customWidth="1"/>
    <col min="26" max="26" width="9.875" style="203" hidden="1" customWidth="1"/>
    <col min="27" max="27" width="12.625" style="203" customWidth="1"/>
    <col min="28" max="28" width="69.375" style="203" customWidth="1"/>
    <col min="29" max="32" width="14.75390625" style="203" customWidth="1"/>
    <col min="33" max="16384" width="9.625" style="10" customWidth="1"/>
  </cols>
  <sheetData>
    <row r="1" spans="1:32" s="72" customFormat="1" ht="12.75" customHeight="1" thickBot="1">
      <c r="A1" s="204"/>
      <c r="B1" s="205"/>
      <c r="C1" s="103"/>
      <c r="D1" s="103">
        <v>62</v>
      </c>
      <c r="E1" s="103">
        <v>91</v>
      </c>
      <c r="F1" s="103">
        <v>91</v>
      </c>
      <c r="Z1" s="386"/>
      <c r="AA1" s="386"/>
      <c r="AB1" s="386"/>
      <c r="AC1" s="386"/>
      <c r="AD1" s="386"/>
      <c r="AE1" s="386"/>
      <c r="AF1" s="386"/>
    </row>
    <row r="2" spans="1:31" ht="16.5" customHeight="1">
      <c r="A2" s="104"/>
      <c r="B2" s="788"/>
      <c r="C2" s="21"/>
      <c r="D2" s="615" t="s">
        <v>60</v>
      </c>
      <c r="E2" s="616"/>
      <c r="F2" s="595" t="s">
        <v>15</v>
      </c>
      <c r="G2" s="11"/>
      <c r="H2" s="12"/>
      <c r="I2" s="11"/>
      <c r="J2" s="11"/>
      <c r="K2" s="11"/>
      <c r="AD2" s="804" t="str">
        <f>D2</f>
        <v>Country: </v>
      </c>
      <c r="AE2" s="803"/>
    </row>
    <row r="3" spans="1:11" ht="16.5" customHeight="1">
      <c r="A3" s="105"/>
      <c r="B3" s="22"/>
      <c r="C3" s="22"/>
      <c r="D3" s="617" t="s">
        <v>20</v>
      </c>
      <c r="E3" s="613"/>
      <c r="F3" s="618"/>
      <c r="G3" s="11"/>
      <c r="H3" s="13"/>
      <c r="I3" s="11"/>
      <c r="J3" s="11"/>
      <c r="K3" s="11"/>
    </row>
    <row r="4" spans="1:11" ht="16.5" customHeight="1">
      <c r="A4" s="105"/>
      <c r="B4" s="22"/>
      <c r="C4" s="210"/>
      <c r="D4" s="619"/>
      <c r="E4" s="613"/>
      <c r="F4" s="618"/>
      <c r="G4" s="11"/>
      <c r="H4" s="13"/>
      <c r="I4" s="11"/>
      <c r="J4" s="11"/>
      <c r="K4" s="11"/>
    </row>
    <row r="5" spans="1:11" ht="16.5" customHeight="1">
      <c r="A5" s="105"/>
      <c r="B5" s="22"/>
      <c r="C5" s="22"/>
      <c r="D5" s="617" t="s">
        <v>16</v>
      </c>
      <c r="E5" s="613"/>
      <c r="F5" s="618"/>
      <c r="G5" s="11"/>
      <c r="H5" s="14"/>
      <c r="I5" s="11"/>
      <c r="J5" s="11"/>
      <c r="K5" s="11"/>
    </row>
    <row r="6" spans="1:11" ht="16.5" customHeight="1">
      <c r="A6" s="105"/>
      <c r="B6" s="1267" t="s">
        <v>228</v>
      </c>
      <c r="C6" s="1277"/>
      <c r="D6" s="619"/>
      <c r="E6" s="613"/>
      <c r="F6" s="618"/>
      <c r="G6" s="11"/>
      <c r="H6" s="14"/>
      <c r="I6" s="11"/>
      <c r="J6" s="11"/>
      <c r="K6" s="11"/>
    </row>
    <row r="7" spans="1:11" ht="16.5" customHeight="1">
      <c r="A7" s="105"/>
      <c r="B7" s="1267"/>
      <c r="C7" s="1277"/>
      <c r="D7" s="619"/>
      <c r="E7" s="613"/>
      <c r="F7" s="618"/>
      <c r="G7" s="11"/>
      <c r="H7" s="14"/>
      <c r="I7" s="11"/>
      <c r="J7" s="11"/>
      <c r="K7" s="11"/>
    </row>
    <row r="8" spans="1:11" ht="16.5" customHeight="1">
      <c r="A8" s="105"/>
      <c r="B8" s="1278" t="s">
        <v>10</v>
      </c>
      <c r="C8" s="1279"/>
      <c r="D8" s="617" t="s">
        <v>17</v>
      </c>
      <c r="E8" s="613"/>
      <c r="F8" s="604" t="s">
        <v>18</v>
      </c>
      <c r="G8" s="11"/>
      <c r="H8" s="14"/>
      <c r="I8" s="11"/>
      <c r="J8" s="11"/>
      <c r="K8" s="11"/>
    </row>
    <row r="9" spans="1:11" ht="21" customHeight="1">
      <c r="A9" s="105"/>
      <c r="B9" s="1280" t="s">
        <v>149</v>
      </c>
      <c r="C9" s="1281"/>
      <c r="D9" s="581" t="s">
        <v>19</v>
      </c>
      <c r="E9" s="613"/>
      <c r="F9" s="618"/>
      <c r="G9" s="11"/>
      <c r="H9" s="14"/>
      <c r="I9" s="11"/>
      <c r="J9" s="11"/>
      <c r="K9" s="11"/>
    </row>
    <row r="10" spans="1:11" ht="21" customHeight="1">
      <c r="A10" s="105"/>
      <c r="B10" s="1278" t="s">
        <v>75</v>
      </c>
      <c r="C10" s="1278"/>
      <c r="D10" s="439" t="s">
        <v>0</v>
      </c>
      <c r="E10" s="440"/>
      <c r="F10" s="441"/>
      <c r="G10" s="11"/>
      <c r="H10" s="14"/>
      <c r="I10" s="11"/>
      <c r="J10" s="11"/>
      <c r="K10" s="11"/>
    </row>
    <row r="11" spans="1:11" ht="16.5" customHeight="1">
      <c r="A11" s="105"/>
      <c r="B11" s="212"/>
      <c r="C11" s="212"/>
      <c r="D11" s="439"/>
      <c r="E11" s="440"/>
      <c r="F11" s="441"/>
      <c r="G11" s="11"/>
      <c r="H11" s="14"/>
      <c r="I11" s="11"/>
      <c r="J11" s="11"/>
      <c r="K11" s="11"/>
    </row>
    <row r="12" spans="1:31" ht="20.25">
      <c r="A12" s="105"/>
      <c r="B12" s="212"/>
      <c r="C12" s="558" t="s">
        <v>200</v>
      </c>
      <c r="D12" s="559" t="s">
        <v>166</v>
      </c>
      <c r="E12" s="279" t="s">
        <v>0</v>
      </c>
      <c r="F12" s="282"/>
      <c r="G12" s="11"/>
      <c r="H12" s="14"/>
      <c r="I12" s="11"/>
      <c r="J12" s="11"/>
      <c r="K12" s="11"/>
      <c r="AB12" s="387" t="s">
        <v>160</v>
      </c>
      <c r="AC12" s="1284" t="s">
        <v>154</v>
      </c>
      <c r="AD12" s="1285"/>
      <c r="AE12" s="22"/>
    </row>
    <row r="13" spans="1:11" ht="16.5" customHeight="1" thickBot="1">
      <c r="A13" s="106"/>
      <c r="B13" s="789"/>
      <c r="C13" s="206"/>
      <c r="D13" s="442" t="s">
        <v>0</v>
      </c>
      <c r="E13" s="22"/>
      <c r="F13" s="228"/>
      <c r="G13" s="11"/>
      <c r="H13" s="14"/>
      <c r="I13" s="11"/>
      <c r="J13" s="11"/>
      <c r="K13" s="11"/>
    </row>
    <row r="14" spans="1:32" s="193" customFormat="1" ht="17.25" customHeight="1">
      <c r="A14" s="526" t="s">
        <v>21</v>
      </c>
      <c r="B14" s="526" t="s">
        <v>21</v>
      </c>
      <c r="C14" s="1261" t="s">
        <v>152</v>
      </c>
      <c r="D14" s="1264"/>
      <c r="E14" s="1261" t="s">
        <v>153</v>
      </c>
      <c r="F14" s="1286"/>
      <c r="G14" s="190"/>
      <c r="H14" s="191"/>
      <c r="I14" s="192"/>
      <c r="J14" s="192"/>
      <c r="K14" s="192"/>
      <c r="Z14" s="343" t="s">
        <v>101</v>
      </c>
      <c r="AA14" s="900" t="s">
        <v>21</v>
      </c>
      <c r="AB14" s="901" t="str">
        <f>B14</f>
        <v>Product</v>
      </c>
      <c r="AC14" s="1282" t="str">
        <f>C14</f>
        <v>I M P O R T  V A L U E</v>
      </c>
      <c r="AD14" s="1287"/>
      <c r="AE14" s="1282" t="str">
        <f>E14</f>
        <v>E X P O R T  V A L U E </v>
      </c>
      <c r="AF14" s="1283"/>
    </row>
    <row r="15" spans="1:32" s="196" customFormat="1" ht="20.25" customHeight="1">
      <c r="A15" s="564" t="s">
        <v>46</v>
      </c>
      <c r="B15" s="564" t="s">
        <v>0</v>
      </c>
      <c r="C15" s="561">
        <v>2014</v>
      </c>
      <c r="D15" s="561">
        <v>2015</v>
      </c>
      <c r="E15" s="561">
        <f>C15</f>
        <v>2014</v>
      </c>
      <c r="F15" s="562">
        <f>D15</f>
        <v>2015</v>
      </c>
      <c r="G15" s="194"/>
      <c r="H15" s="194"/>
      <c r="I15" s="16"/>
      <c r="J15" s="195"/>
      <c r="K15" s="195"/>
      <c r="Y15" s="195"/>
      <c r="Z15" s="895" t="s">
        <v>11</v>
      </c>
      <c r="AA15" s="7" t="s">
        <v>11</v>
      </c>
      <c r="AB15" s="554"/>
      <c r="AC15" s="290">
        <f>C15</f>
        <v>2014</v>
      </c>
      <c r="AD15" s="290">
        <f>D15</f>
        <v>2015</v>
      </c>
      <c r="AE15" s="290">
        <f>E15</f>
        <v>2014</v>
      </c>
      <c r="AF15" s="902">
        <f>F15</f>
        <v>2015</v>
      </c>
    </row>
    <row r="16" spans="1:32" s="196" customFormat="1" ht="21.75" customHeight="1">
      <c r="A16" s="579">
        <v>11</v>
      </c>
      <c r="B16" s="1274" t="s">
        <v>293</v>
      </c>
      <c r="C16" s="1275"/>
      <c r="D16" s="1275"/>
      <c r="E16" s="1275"/>
      <c r="F16" s="1276"/>
      <c r="G16" s="195"/>
      <c r="H16" s="195"/>
      <c r="Y16" s="281"/>
      <c r="Z16" s="896"/>
      <c r="AA16" s="903">
        <f aca="true" t="shared" si="0" ref="AA16:AB37">A16</f>
        <v>11</v>
      </c>
      <c r="AB16" s="553" t="str">
        <f t="shared" si="0"/>
        <v>SECONDARY WOOD PRODUCTS</v>
      </c>
      <c r="AC16" s="524"/>
      <c r="AD16" s="525"/>
      <c r="AE16" s="525"/>
      <c r="AF16" s="904"/>
    </row>
    <row r="17" spans="1:32" s="19" customFormat="1" ht="21.75" customHeight="1">
      <c r="A17" s="527" t="s">
        <v>125</v>
      </c>
      <c r="B17" s="197" t="s">
        <v>294</v>
      </c>
      <c r="C17" s="563"/>
      <c r="D17" s="461"/>
      <c r="E17" s="459"/>
      <c r="F17" s="460"/>
      <c r="G17" s="18"/>
      <c r="H17" s="18"/>
      <c r="Y17" s="280"/>
      <c r="Z17" s="897">
        <v>2063</v>
      </c>
      <c r="AA17" s="905" t="str">
        <f t="shared" si="0"/>
        <v>11.1</v>
      </c>
      <c r="AB17" s="45" t="str">
        <f t="shared" si="0"/>
        <v>FURTHER PROCESSED SAWNWOOD</v>
      </c>
      <c r="AC17" s="444">
        <f>C17-(C18+C19)</f>
        <v>0</v>
      </c>
      <c r="AD17" s="444">
        <f>D17-(D18+D19)</f>
        <v>0</v>
      </c>
      <c r="AE17" s="444">
        <f>E17-(E18+E19)</f>
        <v>0</v>
      </c>
      <c r="AF17" s="906">
        <f>F17-(F18+F19)</f>
        <v>0</v>
      </c>
    </row>
    <row r="18" spans="1:32" s="19" customFormat="1" ht="21.75" customHeight="1">
      <c r="A18" s="527" t="s">
        <v>126</v>
      </c>
      <c r="B18" s="531" t="s">
        <v>7</v>
      </c>
      <c r="C18" s="455"/>
      <c r="D18" s="455"/>
      <c r="E18" s="456"/>
      <c r="F18" s="457"/>
      <c r="G18" s="18"/>
      <c r="H18" s="18"/>
      <c r="Y18" s="280"/>
      <c r="Z18" s="898">
        <v>1643</v>
      </c>
      <c r="AA18" s="905" t="str">
        <f t="shared" si="0"/>
        <v>11.1.C</v>
      </c>
      <c r="AB18" s="555" t="str">
        <f t="shared" si="0"/>
        <v>Coniferous</v>
      </c>
      <c r="AC18" s="443" t="s">
        <v>0</v>
      </c>
      <c r="AD18" s="445"/>
      <c r="AE18" s="445"/>
      <c r="AF18" s="398"/>
    </row>
    <row r="19" spans="1:32" s="19" customFormat="1" ht="21.75" customHeight="1">
      <c r="A19" s="527" t="s">
        <v>150</v>
      </c>
      <c r="B19" s="531" t="s">
        <v>142</v>
      </c>
      <c r="C19" s="458"/>
      <c r="D19" s="458"/>
      <c r="E19" s="459"/>
      <c r="F19" s="460"/>
      <c r="G19" s="18"/>
      <c r="H19" s="18"/>
      <c r="Y19" s="280"/>
      <c r="Z19" s="898">
        <v>1644</v>
      </c>
      <c r="AA19" s="905" t="str">
        <f t="shared" si="0"/>
        <v>11.1.NC</v>
      </c>
      <c r="AB19" s="555" t="str">
        <f t="shared" si="0"/>
        <v>Non-coniferous</v>
      </c>
      <c r="AC19" s="443" t="s">
        <v>0</v>
      </c>
      <c r="AD19" s="445"/>
      <c r="AE19" s="445"/>
      <c r="AF19" s="398"/>
    </row>
    <row r="20" spans="1:32" s="19" customFormat="1" ht="21.75" customHeight="1">
      <c r="A20" s="807" t="s">
        <v>151</v>
      </c>
      <c r="B20" s="532" t="s">
        <v>127</v>
      </c>
      <c r="C20" s="461"/>
      <c r="D20" s="461"/>
      <c r="E20" s="459"/>
      <c r="F20" s="460"/>
      <c r="G20" s="18"/>
      <c r="H20" s="18"/>
      <c r="Y20" s="280"/>
      <c r="Z20" s="898">
        <v>1645</v>
      </c>
      <c r="AA20" s="905" t="str">
        <f t="shared" si="0"/>
        <v>11.1.NC.T</v>
      </c>
      <c r="AB20" s="50" t="str">
        <f t="shared" si="0"/>
        <v>of which: Tropical</v>
      </c>
      <c r="AC20" s="478">
        <f>IF(AND(ISNUMBER(C20/C19),C20&gt;C19),"&gt; 11.1.NC !!","")</f>
      </c>
      <c r="AD20" s="979">
        <f>IF(AND(ISNUMBER(D20/D19),D20&gt;D19),"&gt; 11.1.NC !!","")</f>
      </c>
      <c r="AE20" s="979">
        <f>IF(AND(ISNUMBER(E20/E19),E20&gt;E19),"&gt; 11.1.NC !!","")</f>
      </c>
      <c r="AF20" s="407">
        <f>IF(AND(ISNUMBER(F20/F19),F20&gt;F19),"&gt; 11.1.NC !!","")</f>
      </c>
    </row>
    <row r="21" spans="1:32" s="19" customFormat="1" ht="21.75" customHeight="1">
      <c r="A21" s="527" t="s">
        <v>128</v>
      </c>
      <c r="B21" s="830" t="s">
        <v>295</v>
      </c>
      <c r="C21" s="456"/>
      <c r="D21" s="461"/>
      <c r="E21" s="456"/>
      <c r="F21" s="460"/>
      <c r="G21" s="18"/>
      <c r="H21" s="18"/>
      <c r="Y21" s="280"/>
      <c r="Z21" s="898">
        <v>1652</v>
      </c>
      <c r="AA21" s="905" t="str">
        <f t="shared" si="0"/>
        <v>11.2</v>
      </c>
      <c r="AB21" s="199" t="str">
        <f t="shared" si="0"/>
        <v>WOODEN WRAPPING AND PACKAGING MATERIAL</v>
      </c>
      <c r="AC21" s="397"/>
      <c r="AD21" s="445"/>
      <c r="AE21" s="445"/>
      <c r="AF21" s="398"/>
    </row>
    <row r="22" spans="1:32" s="19" customFormat="1" ht="21.75" customHeight="1">
      <c r="A22" s="807" t="s">
        <v>129</v>
      </c>
      <c r="B22" s="247" t="s">
        <v>296</v>
      </c>
      <c r="C22" s="456"/>
      <c r="D22" s="461"/>
      <c r="E22" s="456"/>
      <c r="F22" s="460"/>
      <c r="G22" s="18"/>
      <c r="H22" s="18"/>
      <c r="Y22" s="280"/>
      <c r="Z22" s="898">
        <v>1691</v>
      </c>
      <c r="AA22" s="905" t="str">
        <f t="shared" si="0"/>
        <v>11.3</v>
      </c>
      <c r="AB22" s="199" t="str">
        <f t="shared" si="0"/>
        <v>WOOD PRODUCTS FOR DOMESTIC/DECORATIVE USE</v>
      </c>
      <c r="AC22" s="397"/>
      <c r="AD22" s="445"/>
      <c r="AE22" s="445"/>
      <c r="AF22" s="398"/>
    </row>
    <row r="23" spans="1:32" s="19" customFormat="1" ht="21.75" customHeight="1">
      <c r="A23" s="807" t="s">
        <v>130</v>
      </c>
      <c r="B23" s="955" t="s">
        <v>297</v>
      </c>
      <c r="C23" s="456"/>
      <c r="D23" s="461"/>
      <c r="E23" s="456"/>
      <c r="F23" s="460"/>
      <c r="G23" s="18"/>
      <c r="H23" s="18"/>
      <c r="Y23" s="280"/>
      <c r="Z23" s="898">
        <v>1692</v>
      </c>
      <c r="AA23" s="905" t="str">
        <f t="shared" si="0"/>
        <v>11.4</v>
      </c>
      <c r="AB23" s="199" t="str">
        <f t="shared" si="0"/>
        <v>OTHER MANUFACTURED WOOD PRODUCTS</v>
      </c>
      <c r="AC23" s="397"/>
      <c r="AD23" s="445"/>
      <c r="AE23" s="445"/>
      <c r="AF23" s="398"/>
    </row>
    <row r="24" spans="1:32" s="19" customFormat="1" ht="21.75" customHeight="1">
      <c r="A24" s="527" t="s">
        <v>131</v>
      </c>
      <c r="B24" s="830" t="s">
        <v>298</v>
      </c>
      <c r="C24" s="456"/>
      <c r="D24" s="461"/>
      <c r="E24" s="456"/>
      <c r="F24" s="460"/>
      <c r="G24" s="18"/>
      <c r="H24" s="18"/>
      <c r="Y24" s="280"/>
      <c r="Z24" s="898">
        <v>1653</v>
      </c>
      <c r="AA24" s="905" t="str">
        <f t="shared" si="0"/>
        <v>11.5</v>
      </c>
      <c r="AB24" s="199" t="str">
        <f t="shared" si="0"/>
        <v>BUILDER’S JOINERY AND CARPENTRY OF WOOD</v>
      </c>
      <c r="AC24" s="397"/>
      <c r="AD24" s="445"/>
      <c r="AE24" s="445"/>
      <c r="AF24" s="398"/>
    </row>
    <row r="25" spans="1:32" s="19" customFormat="1" ht="21.75" customHeight="1">
      <c r="A25" s="527">
        <v>11.6</v>
      </c>
      <c r="B25" s="534" t="s">
        <v>299</v>
      </c>
      <c r="C25" s="456"/>
      <c r="D25" s="461"/>
      <c r="E25" s="456"/>
      <c r="F25" s="460"/>
      <c r="G25" s="18"/>
      <c r="H25" s="18"/>
      <c r="Y25" s="280"/>
      <c r="Z25" s="898">
        <v>1658</v>
      </c>
      <c r="AA25" s="905">
        <f t="shared" si="0"/>
        <v>11.6</v>
      </c>
      <c r="AB25" s="247" t="str">
        <f t="shared" si="0"/>
        <v>WOODEN FURNITURE</v>
      </c>
      <c r="AC25" s="406"/>
      <c r="AD25" s="979"/>
      <c r="AE25" s="979"/>
      <c r="AF25" s="407"/>
    </row>
    <row r="26" spans="1:32" s="19" customFormat="1" ht="21.75" customHeight="1">
      <c r="A26" s="527">
        <v>11.7</v>
      </c>
      <c r="B26" s="533" t="s">
        <v>300</v>
      </c>
      <c r="C26" s="459"/>
      <c r="D26" s="461"/>
      <c r="E26" s="459"/>
      <c r="F26" s="460"/>
      <c r="G26" s="18"/>
      <c r="H26" s="18"/>
      <c r="Y26" s="280"/>
      <c r="Z26" s="898">
        <v>1659</v>
      </c>
      <c r="AA26" s="905">
        <f t="shared" si="0"/>
        <v>11.7</v>
      </c>
      <c r="AB26" s="199" t="str">
        <f t="shared" si="0"/>
        <v>PREFABRICATED BUILDINGS</v>
      </c>
      <c r="AC26" s="397"/>
      <c r="AD26" s="445"/>
      <c r="AE26" s="445"/>
      <c r="AF26" s="398"/>
    </row>
    <row r="27" spans="1:32" s="19" customFormat="1" ht="21.75" customHeight="1">
      <c r="A27" s="528" t="s">
        <v>227</v>
      </c>
      <c r="B27" s="531" t="s">
        <v>703</v>
      </c>
      <c r="C27" s="459"/>
      <c r="D27" s="461"/>
      <c r="E27" s="459"/>
      <c r="F27" s="460"/>
      <c r="G27" s="18"/>
      <c r="H27" s="18"/>
      <c r="Y27" s="280"/>
      <c r="Z27" s="898">
        <v>1664</v>
      </c>
      <c r="AA27" s="907" t="str">
        <f t="shared" si="0"/>
        <v>11.7.1</v>
      </c>
      <c r="AB27" s="52" t="str">
        <f t="shared" si="0"/>
        <v>of which: OF WOOD</v>
      </c>
      <c r="AC27" s="406">
        <f>IF(AND(ISNUMBER(C27/C26),C27&gt;C26),"&gt; 11.7 !!","")</f>
      </c>
      <c r="AD27" s="406">
        <f>IF(AND(ISNUMBER(D27/D26),D27&gt;D26),"&gt; 11.7 !!","")</f>
      </c>
      <c r="AE27" s="406">
        <f>IF(AND(ISNUMBER(E27/E26),E27&gt;E26),"&gt; 11.7 !!","")</f>
      </c>
      <c r="AF27" s="805">
        <f>IF(AND(ISNUMBER(F27/F26),F27&gt;F26),"&gt; 11.7 !!","")</f>
      </c>
    </row>
    <row r="28" spans="1:32" s="549" customFormat="1" ht="21.75" customHeight="1">
      <c r="A28" s="580">
        <v>12</v>
      </c>
      <c r="B28" s="1274" t="s">
        <v>301</v>
      </c>
      <c r="C28" s="1275"/>
      <c r="D28" s="1275"/>
      <c r="E28" s="1275"/>
      <c r="F28" s="1276"/>
      <c r="G28" s="548"/>
      <c r="H28" s="548"/>
      <c r="Y28" s="550"/>
      <c r="Z28" s="897">
        <v>2064</v>
      </c>
      <c r="AA28" s="908">
        <f t="shared" si="0"/>
        <v>12</v>
      </c>
      <c r="AB28" s="553" t="str">
        <f t="shared" si="0"/>
        <v>SECONDARY PAPER PRODUCTS</v>
      </c>
      <c r="AC28" s="551" t="s">
        <v>0</v>
      </c>
      <c r="AD28" s="552" t="s">
        <v>0</v>
      </c>
      <c r="AE28" s="552" t="s">
        <v>0</v>
      </c>
      <c r="AF28" s="909" t="s">
        <v>0</v>
      </c>
    </row>
    <row r="29" spans="1:32" s="19" customFormat="1" ht="21.75" customHeight="1">
      <c r="A29" s="527">
        <v>12.1</v>
      </c>
      <c r="B29" s="198" t="s">
        <v>302</v>
      </c>
      <c r="C29" s="459"/>
      <c r="D29" s="461"/>
      <c r="E29" s="459"/>
      <c r="F29" s="460"/>
      <c r="G29" s="18"/>
      <c r="H29" s="18"/>
      <c r="Y29" s="280"/>
      <c r="Z29" s="898">
        <v>1665</v>
      </c>
      <c r="AA29" s="905">
        <f t="shared" si="0"/>
        <v>12.1</v>
      </c>
      <c r="AB29" s="45" t="str">
        <f t="shared" si="0"/>
        <v>COMPOSITE PAPER AND PAPERBOARD</v>
      </c>
      <c r="AC29" s="397"/>
      <c r="AD29" s="445"/>
      <c r="AE29" s="445"/>
      <c r="AF29" s="398"/>
    </row>
    <row r="30" spans="1:32" s="19" customFormat="1" ht="21.75" customHeight="1">
      <c r="A30" s="527">
        <v>12.2</v>
      </c>
      <c r="B30" s="831" t="s">
        <v>303</v>
      </c>
      <c r="C30" s="459"/>
      <c r="D30" s="461"/>
      <c r="E30" s="459"/>
      <c r="F30" s="460"/>
      <c r="G30" s="18"/>
      <c r="H30" s="18"/>
      <c r="Y30" s="280"/>
      <c r="Z30" s="898">
        <v>1666</v>
      </c>
      <c r="AA30" s="905">
        <f t="shared" si="0"/>
        <v>12.2</v>
      </c>
      <c r="AB30" s="45" t="str">
        <f t="shared" si="0"/>
        <v>SPECIAL COATED PAPER AND PULP PRODUCTS</v>
      </c>
      <c r="AC30" s="397"/>
      <c r="AD30" s="445"/>
      <c r="AE30" s="445"/>
      <c r="AF30" s="398"/>
    </row>
    <row r="31" spans="1:32" s="19" customFormat="1" ht="21.75" customHeight="1">
      <c r="A31" s="527">
        <v>12.3</v>
      </c>
      <c r="B31" s="831" t="s">
        <v>304</v>
      </c>
      <c r="C31" s="459"/>
      <c r="D31" s="461"/>
      <c r="E31" s="459"/>
      <c r="F31" s="460"/>
      <c r="G31" s="18"/>
      <c r="H31" s="18"/>
      <c r="Y31" s="280"/>
      <c r="Z31" s="898">
        <v>1672</v>
      </c>
      <c r="AA31" s="905">
        <f t="shared" si="0"/>
        <v>12.3</v>
      </c>
      <c r="AB31" s="45" t="str">
        <f t="shared" si="0"/>
        <v>CARBON PAPER AND COPYING PAPER, READY FOR USE</v>
      </c>
      <c r="AC31" s="397"/>
      <c r="AD31" s="445"/>
      <c r="AE31" s="445"/>
      <c r="AF31" s="398"/>
    </row>
    <row r="32" spans="1:32" s="19" customFormat="1" ht="21.75" customHeight="1">
      <c r="A32" s="527">
        <v>12.4</v>
      </c>
      <c r="B32" s="831" t="s">
        <v>305</v>
      </c>
      <c r="C32" s="462"/>
      <c r="D32" s="461"/>
      <c r="E32" s="462"/>
      <c r="F32" s="460"/>
      <c r="G32" s="18"/>
      <c r="H32" s="18"/>
      <c r="Y32" s="280"/>
      <c r="Z32" s="898">
        <v>1673</v>
      </c>
      <c r="AA32" s="905">
        <f t="shared" si="0"/>
        <v>12.4</v>
      </c>
      <c r="AB32" s="45" t="str">
        <f t="shared" si="0"/>
        <v>HOUSEHOLD AND SANITARY PAPER, READY FOR USE</v>
      </c>
      <c r="AC32" s="397"/>
      <c r="AD32" s="445"/>
      <c r="AE32" s="445"/>
      <c r="AF32" s="398"/>
    </row>
    <row r="33" spans="1:32" s="19" customFormat="1" ht="21.75" customHeight="1">
      <c r="A33" s="527">
        <v>12.5</v>
      </c>
      <c r="B33" s="198" t="s">
        <v>306</v>
      </c>
      <c r="C33" s="459"/>
      <c r="D33" s="461"/>
      <c r="E33" s="459"/>
      <c r="F33" s="460"/>
      <c r="G33" s="18"/>
      <c r="H33" s="18"/>
      <c r="Y33" s="280"/>
      <c r="Z33" s="898">
        <v>1677</v>
      </c>
      <c r="AA33" s="905">
        <f t="shared" si="0"/>
        <v>12.5</v>
      </c>
      <c r="AB33" s="53" t="str">
        <f t="shared" si="0"/>
        <v>PACKAGING CARTONS, BOXES ETC.</v>
      </c>
      <c r="AC33" s="406"/>
      <c r="AD33" s="979"/>
      <c r="AE33" s="979"/>
      <c r="AF33" s="407"/>
    </row>
    <row r="34" spans="1:32" s="19" customFormat="1" ht="21.75" customHeight="1">
      <c r="A34" s="529">
        <v>12.6</v>
      </c>
      <c r="B34" s="200" t="s">
        <v>307</v>
      </c>
      <c r="C34" s="459"/>
      <c r="D34" s="461"/>
      <c r="E34" s="459"/>
      <c r="F34" s="460"/>
      <c r="G34" s="18"/>
      <c r="H34" s="18"/>
      <c r="Y34" s="280"/>
      <c r="Z34" s="898">
        <v>1678</v>
      </c>
      <c r="AA34" s="905">
        <f t="shared" si="0"/>
        <v>12.6</v>
      </c>
      <c r="AB34" s="547" t="str">
        <f t="shared" si="0"/>
        <v>OTHER ARTICLES OF PAPER AND PAPERBOARD, READY FOR USE</v>
      </c>
      <c r="AC34" s="397">
        <f>IF(AND(ISNUMBER(SUM(C35:C37)),ISNUMBER(C34)),IF(C34&lt;SUM(C35:C37),"&lt; subitems!","OK"),"")</f>
      </c>
      <c r="AD34" s="445">
        <f>IF(AND(ISNUMBER(SUM(D35:D37)),ISNUMBER(D34)),IF(D34&lt;SUM(D35:D37),"&lt; subitems!","OK"),"")</f>
      </c>
      <c r="AE34" s="445">
        <f>IF(AND(ISNUMBER(SUM(E35:E37)),ISNUMBER(E34)),IF(E34&lt;SUM(E35:E37),"&lt; subitems!","OK"),"")</f>
      </c>
      <c r="AF34" s="398">
        <f>IF(AND(ISNUMBER(SUM(F35:F37)),ISNUMBER(F34)),IF(F34&lt;SUM(F35:F37),"&lt; subitems!","OK"),"")</f>
      </c>
    </row>
    <row r="35" spans="1:32" s="19" customFormat="1" ht="21.75" customHeight="1">
      <c r="A35" s="527" t="s">
        <v>177</v>
      </c>
      <c r="B35" s="535" t="s">
        <v>308</v>
      </c>
      <c r="C35" s="459"/>
      <c r="D35" s="461"/>
      <c r="E35" s="459"/>
      <c r="F35" s="460"/>
      <c r="G35" s="18"/>
      <c r="H35" s="18"/>
      <c r="Y35" s="280"/>
      <c r="Z35" s="898">
        <v>1679</v>
      </c>
      <c r="AA35" s="905" t="str">
        <f t="shared" si="0"/>
        <v>12.6.1</v>
      </c>
      <c r="AB35" s="49" t="str">
        <f t="shared" si="0"/>
        <v>of which: PRINTING AND WRITING PAPER, READY FOR USE</v>
      </c>
      <c r="AC35" s="397"/>
      <c r="AD35" s="445"/>
      <c r="AE35" s="445"/>
      <c r="AF35" s="398"/>
    </row>
    <row r="36" spans="1:32" s="19" customFormat="1" ht="21.75" customHeight="1">
      <c r="A36" s="527" t="s">
        <v>178</v>
      </c>
      <c r="B36" s="535" t="s">
        <v>309</v>
      </c>
      <c r="C36" s="459"/>
      <c r="D36" s="461"/>
      <c r="E36" s="459"/>
      <c r="F36" s="460"/>
      <c r="G36" s="18"/>
      <c r="H36" s="18"/>
      <c r="Y36" s="280"/>
      <c r="Z36" s="898">
        <v>1680</v>
      </c>
      <c r="AA36" s="905" t="str">
        <f t="shared" si="0"/>
        <v>12.6.2</v>
      </c>
      <c r="AB36" s="49" t="str">
        <f t="shared" si="0"/>
        <v>of which: ARTICLES, MOULDED OR PRESSED FROM PULP</v>
      </c>
      <c r="AC36" s="397"/>
      <c r="AD36" s="445"/>
      <c r="AE36" s="445"/>
      <c r="AF36" s="398"/>
    </row>
    <row r="37" spans="1:32" s="19" customFormat="1" ht="21.75" customHeight="1" thickBot="1">
      <c r="A37" s="530" t="s">
        <v>179</v>
      </c>
      <c r="B37" s="536" t="s">
        <v>310</v>
      </c>
      <c r="C37" s="463"/>
      <c r="D37" s="464"/>
      <c r="E37" s="463"/>
      <c r="F37" s="465"/>
      <c r="G37" s="18"/>
      <c r="H37" s="18"/>
      <c r="Y37" s="280"/>
      <c r="Z37" s="899">
        <v>1682</v>
      </c>
      <c r="AA37" s="910" t="str">
        <f t="shared" si="0"/>
        <v>12.6.3</v>
      </c>
      <c r="AB37" s="201" t="str">
        <f t="shared" si="0"/>
        <v>of which: FILTER PAPER AND PAPERBOARD, READY FOR USE</v>
      </c>
      <c r="AC37" s="412"/>
      <c r="AD37" s="911"/>
      <c r="AE37" s="911"/>
      <c r="AF37" s="413"/>
    </row>
    <row r="38" spans="1:27" ht="15" customHeight="1">
      <c r="A38" s="202"/>
      <c r="B38" s="571"/>
      <c r="C38" s="571"/>
      <c r="D38" s="195"/>
      <c r="E38" s="195"/>
      <c r="F38" s="195"/>
      <c r="G38" s="11"/>
      <c r="H38" s="11"/>
      <c r="I38" s="20"/>
      <c r="J38" s="11"/>
      <c r="K38" s="11"/>
      <c r="AA38" s="341" t="s">
        <v>0</v>
      </c>
    </row>
    <row r="39" spans="1:11" ht="12.75" customHeight="1">
      <c r="A39" s="202"/>
      <c r="B39" s="570"/>
      <c r="C39" s="196"/>
      <c r="D39" s="196"/>
      <c r="E39" s="196"/>
      <c r="F39" s="196"/>
      <c r="G39" s="11"/>
      <c r="H39" s="11"/>
      <c r="I39" s="11"/>
      <c r="J39" s="11"/>
      <c r="K39" s="11"/>
    </row>
    <row r="40" spans="1:11" ht="12.75" customHeight="1">
      <c r="A40" s="202"/>
      <c r="B40" s="196"/>
      <c r="C40" s="196"/>
      <c r="D40" s="196"/>
      <c r="E40" s="196"/>
      <c r="F40" s="196"/>
      <c r="G40" s="11"/>
      <c r="H40" s="11"/>
      <c r="I40" s="11"/>
      <c r="J40" s="11"/>
      <c r="K40" s="11"/>
    </row>
    <row r="41" spans="1:11" ht="12.75" customHeight="1">
      <c r="A41" s="202"/>
      <c r="B41" s="196"/>
      <c r="C41" s="196"/>
      <c r="D41" s="196"/>
      <c r="E41" s="196"/>
      <c r="F41" s="196"/>
      <c r="G41" s="11"/>
      <c r="H41" s="11"/>
      <c r="I41" s="11"/>
      <c r="J41" s="11"/>
      <c r="K41" s="11"/>
    </row>
    <row r="42" spans="1:11" ht="12.75" customHeight="1">
      <c r="A42" s="202"/>
      <c r="B42" s="196"/>
      <c r="C42" s="196"/>
      <c r="D42" s="196"/>
      <c r="E42" s="196"/>
      <c r="F42" s="196"/>
      <c r="G42" s="11"/>
      <c r="H42" s="11"/>
      <c r="I42" s="11"/>
      <c r="J42" s="11"/>
      <c r="K42" s="11"/>
    </row>
    <row r="43" spans="1:11" ht="12.75" customHeight="1">
      <c r="A43" s="202"/>
      <c r="B43" s="196"/>
      <c r="C43" s="196"/>
      <c r="D43" s="196"/>
      <c r="E43" s="196"/>
      <c r="F43" s="196"/>
      <c r="G43" s="11"/>
      <c r="H43" s="11"/>
      <c r="I43" s="11"/>
      <c r="J43" s="11"/>
      <c r="K43" s="11"/>
    </row>
    <row r="44" spans="1:11" ht="12.75" customHeight="1">
      <c r="A44" s="202"/>
      <c r="B44" s="196"/>
      <c r="C44" s="196"/>
      <c r="D44" s="196"/>
      <c r="E44" s="196"/>
      <c r="F44" s="196"/>
      <c r="G44" s="11"/>
      <c r="H44" s="11"/>
      <c r="I44" s="11"/>
      <c r="J44" s="11"/>
      <c r="K44" s="11"/>
    </row>
    <row r="45" spans="1:11" ht="12.75" customHeight="1">
      <c r="A45" s="202"/>
      <c r="B45" s="196"/>
      <c r="C45" s="196"/>
      <c r="D45" s="196"/>
      <c r="E45" s="196"/>
      <c r="F45" s="196"/>
      <c r="G45" s="11"/>
      <c r="H45" s="11"/>
      <c r="I45" s="11"/>
      <c r="J45" s="11"/>
      <c r="K45" s="11"/>
    </row>
    <row r="46" spans="1:6" ht="12.75" customHeight="1">
      <c r="A46" s="202"/>
      <c r="B46" s="196"/>
      <c r="C46" s="196"/>
      <c r="D46" s="196"/>
      <c r="E46" s="196"/>
      <c r="F46" s="196"/>
    </row>
    <row r="47" spans="1:6" ht="12.75" customHeight="1">
      <c r="A47" s="202"/>
      <c r="B47" s="196"/>
      <c r="C47" s="196"/>
      <c r="D47" s="196"/>
      <c r="E47" s="196"/>
      <c r="F47" s="196"/>
    </row>
    <row r="48" spans="1:6" ht="12.75" customHeight="1">
      <c r="A48" s="202"/>
      <c r="B48" s="196"/>
      <c r="C48" s="196"/>
      <c r="D48" s="196"/>
      <c r="E48" s="196"/>
      <c r="F48" s="196"/>
    </row>
    <row r="61" ht="12.75" customHeight="1">
      <c r="L61" s="17" t="s">
        <v>3</v>
      </c>
    </row>
    <row r="62" ht="12.75" customHeight="1">
      <c r="L62" s="17" t="s">
        <v>4</v>
      </c>
    </row>
    <row r="63" ht="12.75" customHeight="1">
      <c r="L63" s="17" t="s">
        <v>5</v>
      </c>
    </row>
    <row r="68" spans="31:34" ht="12.75" customHeight="1">
      <c r="AE68" s="446" t="s">
        <v>0</v>
      </c>
      <c r="AF68" s="446" t="s">
        <v>0</v>
      </c>
      <c r="AG68" s="17" t="s">
        <v>0</v>
      </c>
      <c r="AH68" s="17" t="s">
        <v>0</v>
      </c>
    </row>
  </sheetData>
  <sheetProtection sheet="1"/>
  <mergeCells count="11">
    <mergeCell ref="AE14:AF14"/>
    <mergeCell ref="AC12:AD12"/>
    <mergeCell ref="C14:D14"/>
    <mergeCell ref="E14:F14"/>
    <mergeCell ref="AC14:AD14"/>
    <mergeCell ref="B16:F16"/>
    <mergeCell ref="B28:F28"/>
    <mergeCell ref="B6:C7"/>
    <mergeCell ref="B8:C8"/>
    <mergeCell ref="B9:C9"/>
    <mergeCell ref="B10:C10"/>
  </mergeCells>
  <printOptions horizontalCentered="1"/>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5.xml><?xml version="1.0" encoding="utf-8"?>
<worksheet xmlns="http://schemas.openxmlformats.org/spreadsheetml/2006/main" xmlns:r="http://schemas.openxmlformats.org/officeDocument/2006/relationships">
  <dimension ref="A1:AM53"/>
  <sheetViews>
    <sheetView showGridLines="0" zoomScale="80" zoomScaleNormal="80" zoomScaleSheetLayoutView="100" workbookViewId="0" topLeftCell="A1">
      <selection activeCell="D23" sqref="D23"/>
    </sheetView>
  </sheetViews>
  <sheetFormatPr defaultColWidth="9.00390625" defaultRowHeight="12.75"/>
  <cols>
    <col min="1" max="1" width="10.25390625" style="0" customWidth="1"/>
    <col min="2" max="2" width="16.625" style="0" customWidth="1"/>
    <col min="3" max="3" width="14.625" style="0" customWidth="1"/>
    <col min="4" max="4" width="68.875" style="0" customWidth="1"/>
    <col min="5" max="5" width="11.625" style="0" customWidth="1"/>
    <col min="6" max="13" width="15.125" style="0" customWidth="1"/>
    <col min="14" max="19" width="1.625" style="0" hidden="1" customWidth="1"/>
    <col min="20" max="23" width="2.375" style="0" hidden="1" customWidth="1"/>
    <col min="24" max="24" width="1.75390625" style="0" hidden="1" customWidth="1"/>
    <col min="25" max="25" width="13.375" style="0" hidden="1" customWidth="1"/>
    <col min="26" max="26" width="5.625" style="0" customWidth="1"/>
    <col min="27" max="27" width="13.375" style="0" customWidth="1"/>
    <col min="28" max="28" width="16.625" style="0" customWidth="1"/>
    <col min="29" max="29" width="14.625" style="0" customWidth="1"/>
    <col min="30" max="30" width="55.75390625" style="0" customWidth="1"/>
    <col min="31" max="31" width="10.75390625" style="0" bestFit="1" customWidth="1"/>
    <col min="32" max="38" width="13.375" style="0" customWidth="1"/>
    <col min="39" max="39" width="19.00390625" style="0" customWidth="1"/>
  </cols>
  <sheetData>
    <row r="1" spans="1:39" ht="16.5" thickBot="1">
      <c r="A1" s="782" t="s">
        <v>0</v>
      </c>
      <c r="B1" s="669"/>
      <c r="C1" s="669" t="s">
        <v>0</v>
      </c>
      <c r="D1" s="670"/>
      <c r="E1" s="670"/>
      <c r="F1" s="670"/>
      <c r="G1" s="670"/>
      <c r="H1" s="670"/>
      <c r="I1" s="670"/>
      <c r="J1" s="670"/>
      <c r="K1" s="670"/>
      <c r="L1" s="670"/>
      <c r="M1" s="670"/>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row>
    <row r="2" spans="1:39" ht="16.5" customHeight="1">
      <c r="A2" s="832" t="s">
        <v>0</v>
      </c>
      <c r="B2" s="672"/>
      <c r="C2" s="672"/>
      <c r="D2" s="673"/>
      <c r="E2" s="673"/>
      <c r="F2" s="673"/>
      <c r="G2" s="673"/>
      <c r="H2" s="674" t="s">
        <v>110</v>
      </c>
      <c r="I2" s="1453" t="s">
        <v>0</v>
      </c>
      <c r="J2" s="1453"/>
      <c r="K2" s="787" t="s">
        <v>15</v>
      </c>
      <c r="L2" s="1454"/>
      <c r="M2" s="1455"/>
      <c r="N2" s="671"/>
      <c r="O2" s="671"/>
      <c r="P2" s="671"/>
      <c r="Q2" s="671"/>
      <c r="R2" s="671"/>
      <c r="S2" s="671"/>
      <c r="T2" s="671"/>
      <c r="U2" s="671"/>
      <c r="V2" s="671"/>
      <c r="W2" s="671"/>
      <c r="X2" s="671"/>
      <c r="Y2" s="671"/>
      <c r="Z2" s="671"/>
      <c r="AA2" s="671"/>
      <c r="AB2" s="671"/>
      <c r="AC2" s="671"/>
      <c r="AD2" s="834" t="s">
        <v>0</v>
      </c>
      <c r="AE2" s="671"/>
      <c r="AG2" s="671"/>
      <c r="AH2" s="671"/>
      <c r="AI2" s="671"/>
      <c r="AJ2" s="671"/>
      <c r="AK2" s="671"/>
      <c r="AL2" s="671"/>
      <c r="AM2" s="671"/>
    </row>
    <row r="3" spans="1:39" ht="16.5" customHeight="1">
      <c r="A3" s="675"/>
      <c r="B3" s="676" t="s">
        <v>0</v>
      </c>
      <c r="C3" s="676"/>
      <c r="D3" s="677"/>
      <c r="E3" s="677"/>
      <c r="F3" s="677"/>
      <c r="G3" s="677"/>
      <c r="H3" s="1341" t="s">
        <v>20</v>
      </c>
      <c r="I3" s="1244"/>
      <c r="J3" s="1244"/>
      <c r="K3" s="679"/>
      <c r="L3" s="680"/>
      <c r="M3" s="681"/>
      <c r="N3" s="671"/>
      <c r="O3" s="671"/>
      <c r="P3" s="671"/>
      <c r="Q3" s="671"/>
      <c r="R3" s="671"/>
      <c r="S3" s="671"/>
      <c r="T3" s="671"/>
      <c r="U3" s="671"/>
      <c r="V3" s="671"/>
      <c r="W3" s="671"/>
      <c r="X3" s="671"/>
      <c r="Y3" s="671"/>
      <c r="Z3" s="671"/>
      <c r="AA3" s="671"/>
      <c r="AB3" s="671"/>
      <c r="AC3" s="671"/>
      <c r="AD3" s="671"/>
      <c r="AE3" s="671"/>
      <c r="AG3" s="671"/>
      <c r="AH3" s="671"/>
      <c r="AI3" s="671"/>
      <c r="AJ3" s="671"/>
      <c r="AK3" s="671"/>
      <c r="AL3" s="671"/>
      <c r="AM3" s="671"/>
    </row>
    <row r="4" spans="1:39" ht="16.5" customHeight="1">
      <c r="A4" s="675"/>
      <c r="B4" s="676" t="s">
        <v>0</v>
      </c>
      <c r="C4" s="676"/>
      <c r="D4" s="677"/>
      <c r="E4" s="677"/>
      <c r="F4" s="677"/>
      <c r="G4" s="677"/>
      <c r="H4" s="1448" t="s">
        <v>0</v>
      </c>
      <c r="I4" s="1449"/>
      <c r="J4" s="1449"/>
      <c r="K4" s="1449"/>
      <c r="L4" s="1449"/>
      <c r="M4" s="1450"/>
      <c r="N4" s="671"/>
      <c r="O4" s="671"/>
      <c r="P4" s="671"/>
      <c r="Q4" s="671"/>
      <c r="R4" s="671"/>
      <c r="S4" s="671"/>
      <c r="T4" s="671"/>
      <c r="U4" s="671"/>
      <c r="V4" s="671"/>
      <c r="W4" s="671"/>
      <c r="X4" s="671"/>
      <c r="Y4" s="671"/>
      <c r="Z4" s="671"/>
      <c r="AA4" s="671"/>
      <c r="AB4" s="671"/>
      <c r="AC4" s="671"/>
      <c r="AD4" s="671"/>
      <c r="AE4" s="671"/>
      <c r="AG4" s="671"/>
      <c r="AH4" s="671"/>
      <c r="AI4" s="671"/>
      <c r="AJ4" s="671"/>
      <c r="AK4" s="671"/>
      <c r="AL4" s="671"/>
      <c r="AM4" s="671"/>
    </row>
    <row r="5" spans="1:39" ht="16.5" customHeight="1">
      <c r="A5" s="675"/>
      <c r="B5" s="676"/>
      <c r="C5" s="676"/>
      <c r="D5" s="1442" t="s">
        <v>233</v>
      </c>
      <c r="E5" s="1443"/>
      <c r="F5" s="1443"/>
      <c r="G5" s="1444"/>
      <c r="H5" s="1341" t="s">
        <v>16</v>
      </c>
      <c r="I5" s="1244"/>
      <c r="J5" s="680"/>
      <c r="K5" s="680"/>
      <c r="L5" s="680"/>
      <c r="M5" s="681"/>
      <c r="N5" s="682"/>
      <c r="O5" s="682"/>
      <c r="P5" s="682"/>
      <c r="Q5" s="682"/>
      <c r="R5" s="682"/>
      <c r="S5" s="682"/>
      <c r="T5" s="682"/>
      <c r="U5" s="682"/>
      <c r="V5" s="682"/>
      <c r="W5" s="682"/>
      <c r="X5" s="682"/>
      <c r="Y5" s="682"/>
      <c r="Z5" s="682"/>
      <c r="AA5" s="682"/>
      <c r="AB5" s="682"/>
      <c r="AC5" s="682"/>
      <c r="AD5" s="834" t="s">
        <v>236</v>
      </c>
      <c r="AE5" s="682"/>
      <c r="AF5" s="671" t="s">
        <v>232</v>
      </c>
      <c r="AG5" s="682"/>
      <c r="AH5" s="682"/>
      <c r="AI5" s="682"/>
      <c r="AJ5" s="682"/>
      <c r="AK5" s="682"/>
      <c r="AL5" s="682"/>
      <c r="AM5" s="682"/>
    </row>
    <row r="6" spans="1:39" ht="16.5" customHeight="1">
      <c r="A6" s="675"/>
      <c r="B6" s="683" t="s">
        <v>0</v>
      </c>
      <c r="C6" s="683"/>
      <c r="D6" s="1443"/>
      <c r="E6" s="1443"/>
      <c r="F6" s="1443"/>
      <c r="G6" s="1444"/>
      <c r="H6" s="1448" t="s">
        <v>0</v>
      </c>
      <c r="I6" s="1449"/>
      <c r="J6" s="1449"/>
      <c r="K6" s="1449"/>
      <c r="L6" s="1449"/>
      <c r="M6" s="1450"/>
      <c r="N6" s="671"/>
      <c r="O6" s="671"/>
      <c r="P6" s="671"/>
      <c r="Q6" s="671"/>
      <c r="R6" s="671"/>
      <c r="S6" s="671"/>
      <c r="T6" s="671"/>
      <c r="U6" s="671"/>
      <c r="V6" s="671"/>
      <c r="W6" s="671"/>
      <c r="X6" s="671"/>
      <c r="Y6" s="671"/>
      <c r="Z6" s="671"/>
      <c r="AA6" s="671"/>
      <c r="AB6" s="671"/>
      <c r="AC6" s="671"/>
      <c r="AD6" s="671"/>
      <c r="AE6" s="671"/>
      <c r="AF6" s="833" t="s">
        <v>234</v>
      </c>
      <c r="AG6" s="671"/>
      <c r="AH6" s="671"/>
      <c r="AI6" s="671"/>
      <c r="AJ6" s="671"/>
      <c r="AK6" s="671"/>
      <c r="AL6" s="671"/>
      <c r="AM6" s="671"/>
    </row>
    <row r="7" spans="1:39" ht="16.5" customHeight="1">
      <c r="A7" s="675"/>
      <c r="B7" s="676"/>
      <c r="C7" s="676"/>
      <c r="D7" s="1446" t="s">
        <v>10</v>
      </c>
      <c r="E7" s="1446"/>
      <c r="F7" s="1446"/>
      <c r="G7" s="1447"/>
      <c r="H7" s="684" t="s">
        <v>17</v>
      </c>
      <c r="I7" s="1451"/>
      <c r="J7" s="1451"/>
      <c r="K7" s="783" t="s">
        <v>18</v>
      </c>
      <c r="L7" s="1451"/>
      <c r="M7" s="1452"/>
      <c r="N7" s="671"/>
      <c r="O7" s="671"/>
      <c r="P7" s="671"/>
      <c r="Q7" s="671"/>
      <c r="R7" s="671"/>
      <c r="S7" s="671"/>
      <c r="T7" s="671"/>
      <c r="U7" s="671"/>
      <c r="V7" s="671"/>
      <c r="W7" s="671"/>
      <c r="X7" s="671"/>
      <c r="Y7" s="671"/>
      <c r="Z7" s="671"/>
      <c r="AA7" s="671"/>
      <c r="AB7" s="671"/>
      <c r="AC7" s="671"/>
      <c r="AD7" s="671"/>
      <c r="AE7" s="671"/>
      <c r="AF7" s="833" t="s">
        <v>235</v>
      </c>
      <c r="AG7" s="671"/>
      <c r="AH7" s="671"/>
      <c r="AI7" s="671"/>
      <c r="AJ7" s="671"/>
      <c r="AK7" s="671"/>
      <c r="AL7" s="671"/>
      <c r="AM7" s="671"/>
    </row>
    <row r="8" spans="1:39" ht="16.5" customHeight="1">
      <c r="A8" s="675"/>
      <c r="B8" s="676"/>
      <c r="C8" s="676"/>
      <c r="D8" s="1445" t="s">
        <v>311</v>
      </c>
      <c r="E8" s="1446"/>
      <c r="F8" s="1446"/>
      <c r="G8" s="1446"/>
      <c r="H8" s="678" t="s">
        <v>19</v>
      </c>
      <c r="I8" s="680"/>
      <c r="J8" s="680"/>
      <c r="K8" s="679"/>
      <c r="L8" s="680"/>
      <c r="M8" s="681"/>
      <c r="N8" s="671"/>
      <c r="O8" s="671"/>
      <c r="P8" s="671"/>
      <c r="Q8" s="671"/>
      <c r="R8" s="671"/>
      <c r="S8" s="671"/>
      <c r="T8" s="671"/>
      <c r="U8" s="671"/>
      <c r="V8" s="671"/>
      <c r="W8" s="671"/>
      <c r="X8" s="671"/>
      <c r="Y8" s="671"/>
      <c r="Z8" s="671"/>
      <c r="AA8" s="671"/>
      <c r="AB8" s="671"/>
      <c r="AC8" s="671"/>
      <c r="AD8" s="671"/>
      <c r="AE8" s="671"/>
      <c r="AF8" s="833" t="s">
        <v>237</v>
      </c>
      <c r="AG8" s="671"/>
      <c r="AH8" s="671"/>
      <c r="AI8" s="671"/>
      <c r="AJ8" s="671"/>
      <c r="AK8" s="671"/>
      <c r="AL8" s="671"/>
      <c r="AM8" s="671"/>
    </row>
    <row r="9" spans="1:39" ht="18">
      <c r="A9" s="675"/>
      <c r="B9" s="676"/>
      <c r="C9" s="676"/>
      <c r="D9" s="1446" t="s">
        <v>0</v>
      </c>
      <c r="E9" s="1446"/>
      <c r="F9" s="1446"/>
      <c r="G9" s="1446"/>
      <c r="H9" s="1438" t="s">
        <v>0</v>
      </c>
      <c r="I9" s="1439"/>
      <c r="J9" s="1439"/>
      <c r="K9" s="1439"/>
      <c r="L9" s="1439"/>
      <c r="M9" s="1440"/>
      <c r="N9" s="671"/>
      <c r="O9" s="671"/>
      <c r="P9" s="671"/>
      <c r="Q9" s="671"/>
      <c r="R9" s="671"/>
      <c r="S9" s="671"/>
      <c r="T9" s="671"/>
      <c r="U9" s="671"/>
      <c r="V9" s="671"/>
      <c r="W9" s="671"/>
      <c r="X9" s="671"/>
      <c r="Y9" s="671"/>
      <c r="Z9" s="671"/>
      <c r="AA9" s="671"/>
      <c r="AB9" s="671"/>
      <c r="AC9" s="671"/>
      <c r="AD9" s="834" t="s">
        <v>0</v>
      </c>
      <c r="AE9" s="671"/>
      <c r="AF9" s="833" t="s">
        <v>238</v>
      </c>
      <c r="AG9" s="671"/>
      <c r="AH9" s="671"/>
      <c r="AI9" s="671"/>
      <c r="AJ9" s="671"/>
      <c r="AK9" s="671"/>
      <c r="AL9" s="671"/>
      <c r="AM9" s="671"/>
    </row>
    <row r="10" spans="1:39" ht="20.25">
      <c r="A10" s="675"/>
      <c r="B10" s="676"/>
      <c r="C10" s="676"/>
      <c r="D10" s="689" t="s">
        <v>246</v>
      </c>
      <c r="E10" s="1441" t="s">
        <v>248</v>
      </c>
      <c r="F10" s="1441"/>
      <c r="G10" s="690"/>
      <c r="H10" s="691" t="s">
        <v>0</v>
      </c>
      <c r="I10" s="692"/>
      <c r="J10" s="686"/>
      <c r="K10" s="685"/>
      <c r="L10" s="687"/>
      <c r="M10" s="688"/>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row>
    <row r="11" spans="1:39" ht="15.75">
      <c r="A11" s="693"/>
      <c r="B11" s="694"/>
      <c r="C11" s="694"/>
      <c r="D11" s="677"/>
      <c r="E11" s="677"/>
      <c r="F11" s="695"/>
      <c r="G11" s="695"/>
      <c r="H11" s="695"/>
      <c r="I11" s="695"/>
      <c r="J11" s="696" t="s">
        <v>0</v>
      </c>
      <c r="K11" s="697"/>
      <c r="L11" s="677"/>
      <c r="M11" s="698"/>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row>
    <row r="12" spans="1:39" ht="15.75">
      <c r="A12" s="835" t="s">
        <v>0</v>
      </c>
      <c r="B12" s="700" t="s">
        <v>0</v>
      </c>
      <c r="C12" s="700"/>
      <c r="D12" s="701"/>
      <c r="E12" s="700"/>
      <c r="F12" s="1430" t="s">
        <v>6</v>
      </c>
      <c r="G12" s="1431"/>
      <c r="H12" s="1431"/>
      <c r="I12" s="1432"/>
      <c r="J12" s="1431" t="s">
        <v>9</v>
      </c>
      <c r="K12" s="1431"/>
      <c r="L12" s="1431"/>
      <c r="M12" s="1433"/>
      <c r="N12" s="671"/>
      <c r="O12" s="671"/>
      <c r="P12" s="671"/>
      <c r="Q12" s="671"/>
      <c r="R12" s="671"/>
      <c r="S12" s="671"/>
      <c r="T12" s="671"/>
      <c r="U12" s="671"/>
      <c r="V12" s="671"/>
      <c r="W12" s="671"/>
      <c r="X12" s="671"/>
      <c r="Y12" s="671"/>
      <c r="Z12" s="671"/>
      <c r="AA12" s="835" t="s">
        <v>0</v>
      </c>
      <c r="AB12" s="700" t="s">
        <v>0</v>
      </c>
      <c r="AC12" s="700"/>
      <c r="AD12" s="701"/>
      <c r="AE12" s="700"/>
      <c r="AF12" s="1430" t="s">
        <v>6</v>
      </c>
      <c r="AG12" s="1431"/>
      <c r="AH12" s="1431"/>
      <c r="AI12" s="1432"/>
      <c r="AJ12" s="1431" t="s">
        <v>9</v>
      </c>
      <c r="AK12" s="1431"/>
      <c r="AL12" s="1431"/>
      <c r="AM12" s="1433"/>
    </row>
    <row r="13" spans="1:39" ht="15.75">
      <c r="A13" s="699" t="s">
        <v>21</v>
      </c>
      <c r="B13" s="702" t="s">
        <v>210</v>
      </c>
      <c r="C13" s="836" t="s">
        <v>210</v>
      </c>
      <c r="D13" s="703"/>
      <c r="E13" s="837" t="s">
        <v>70</v>
      </c>
      <c r="F13" s="1434">
        <v>2014</v>
      </c>
      <c r="G13" s="1435"/>
      <c r="H13" s="1434">
        <v>2015</v>
      </c>
      <c r="I13" s="1435"/>
      <c r="J13" s="1434">
        <f>F13</f>
        <v>2014</v>
      </c>
      <c r="K13" s="1435"/>
      <c r="L13" s="1436">
        <f>H13</f>
        <v>2015</v>
      </c>
      <c r="M13" s="1437"/>
      <c r="N13" s="671"/>
      <c r="O13" s="671"/>
      <c r="P13" s="671"/>
      <c r="Q13" s="671"/>
      <c r="R13" s="671"/>
      <c r="S13" s="671"/>
      <c r="T13" s="671"/>
      <c r="U13" s="671"/>
      <c r="V13" s="671"/>
      <c r="W13" s="671"/>
      <c r="X13" s="671"/>
      <c r="Y13" s="671"/>
      <c r="Z13" s="671"/>
      <c r="AA13" s="699" t="s">
        <v>21</v>
      </c>
      <c r="AB13" s="702" t="s">
        <v>210</v>
      </c>
      <c r="AC13" s="836" t="s">
        <v>210</v>
      </c>
      <c r="AD13" s="703"/>
      <c r="AE13" s="837" t="s">
        <v>70</v>
      </c>
      <c r="AF13" s="1434">
        <f>F13</f>
        <v>2014</v>
      </c>
      <c r="AG13" s="1435"/>
      <c r="AH13" s="1434">
        <f>H13</f>
        <v>2015</v>
      </c>
      <c r="AI13" s="1435"/>
      <c r="AJ13" s="1434">
        <f>J13</f>
        <v>2014</v>
      </c>
      <c r="AK13" s="1435"/>
      <c r="AL13" s="1436">
        <f>L13</f>
        <v>2015</v>
      </c>
      <c r="AM13" s="1437"/>
    </row>
    <row r="14" spans="1:39" ht="15.75">
      <c r="A14" s="838" t="s">
        <v>11</v>
      </c>
      <c r="B14" s="963" t="s">
        <v>313</v>
      </c>
      <c r="C14" s="963" t="s">
        <v>322</v>
      </c>
      <c r="D14" s="839" t="s">
        <v>21</v>
      </c>
      <c r="E14" s="840" t="s">
        <v>12</v>
      </c>
      <c r="F14" s="704" t="s">
        <v>1</v>
      </c>
      <c r="G14" s="704" t="s">
        <v>148</v>
      </c>
      <c r="H14" s="704" t="s">
        <v>1</v>
      </c>
      <c r="I14" s="704" t="s">
        <v>148</v>
      </c>
      <c r="J14" s="704" t="s">
        <v>1</v>
      </c>
      <c r="K14" s="704" t="s">
        <v>148</v>
      </c>
      <c r="L14" s="704" t="s">
        <v>1</v>
      </c>
      <c r="M14" s="705" t="s">
        <v>148</v>
      </c>
      <c r="N14" s="671"/>
      <c r="O14" s="671"/>
      <c r="P14" s="671"/>
      <c r="Q14" s="671"/>
      <c r="R14" s="671"/>
      <c r="S14" s="671"/>
      <c r="T14" s="671"/>
      <c r="U14" s="671"/>
      <c r="V14" s="671"/>
      <c r="W14" s="671"/>
      <c r="X14" s="671"/>
      <c r="Y14" s="671"/>
      <c r="Z14" s="671"/>
      <c r="AA14" s="838" t="s">
        <v>11</v>
      </c>
      <c r="AB14" s="963" t="s">
        <v>313</v>
      </c>
      <c r="AC14" s="963" t="s">
        <v>322</v>
      </c>
      <c r="AD14" s="839" t="s">
        <v>21</v>
      </c>
      <c r="AE14" s="840" t="s">
        <v>12</v>
      </c>
      <c r="AF14" s="704" t="s">
        <v>1</v>
      </c>
      <c r="AG14" s="704" t="s">
        <v>148</v>
      </c>
      <c r="AH14" s="704" t="s">
        <v>1</v>
      </c>
      <c r="AI14" s="704" t="s">
        <v>148</v>
      </c>
      <c r="AJ14" s="704" t="s">
        <v>1</v>
      </c>
      <c r="AK14" s="704" t="s">
        <v>148</v>
      </c>
      <c r="AL14" s="704" t="s">
        <v>1</v>
      </c>
      <c r="AM14" s="705" t="s">
        <v>148</v>
      </c>
    </row>
    <row r="15" spans="1:39" ht="18">
      <c r="A15" s="841" t="s">
        <v>28</v>
      </c>
      <c r="B15" s="983" t="s">
        <v>336</v>
      </c>
      <c r="C15" s="842"/>
      <c r="D15" s="1200" t="s">
        <v>706</v>
      </c>
      <c r="E15" s="844" t="s">
        <v>270</v>
      </c>
      <c r="F15" s="845"/>
      <c r="G15" s="846"/>
      <c r="H15" s="845"/>
      <c r="I15" s="847"/>
      <c r="J15" s="845"/>
      <c r="K15" s="847"/>
      <c r="L15" s="845"/>
      <c r="M15" s="848"/>
      <c r="N15" s="710"/>
      <c r="O15" s="710"/>
      <c r="P15" s="710"/>
      <c r="Q15" s="710"/>
      <c r="R15" s="710"/>
      <c r="S15" s="710"/>
      <c r="T15" s="710"/>
      <c r="U15" s="710"/>
      <c r="V15" s="710"/>
      <c r="W15" s="710"/>
      <c r="X15" s="710"/>
      <c r="Y15" s="710"/>
      <c r="Z15" s="710"/>
      <c r="AA15" s="841" t="s">
        <v>28</v>
      </c>
      <c r="AB15" s="983" t="s">
        <v>336</v>
      </c>
      <c r="AC15" s="842"/>
      <c r="AD15" s="843" t="str">
        <f>D15</f>
        <v>Industrial Roundwood, Coniferous</v>
      </c>
      <c r="AE15" s="844" t="s">
        <v>270</v>
      </c>
      <c r="AF15" s="849" t="s">
        <v>0</v>
      </c>
      <c r="AG15" s="850" t="s">
        <v>0</v>
      </c>
      <c r="AH15" s="849" t="s">
        <v>0</v>
      </c>
      <c r="AI15" s="851" t="s">
        <v>0</v>
      </c>
      <c r="AJ15" s="849" t="s">
        <v>0</v>
      </c>
      <c r="AK15" s="851" t="s">
        <v>0</v>
      </c>
      <c r="AL15" s="849" t="s">
        <v>0</v>
      </c>
      <c r="AM15" s="852" t="s">
        <v>0</v>
      </c>
    </row>
    <row r="16" spans="1:39" ht="18">
      <c r="A16" s="711"/>
      <c r="B16" s="984" t="s">
        <v>337</v>
      </c>
      <c r="C16" s="712"/>
      <c r="D16" s="919" t="s">
        <v>255</v>
      </c>
      <c r="E16" s="853" t="s">
        <v>270</v>
      </c>
      <c r="F16" s="706"/>
      <c r="G16" s="707"/>
      <c r="H16" s="706"/>
      <c r="I16" s="708"/>
      <c r="J16" s="706"/>
      <c r="K16" s="708"/>
      <c r="L16" s="706"/>
      <c r="M16" s="709"/>
      <c r="N16" s="710"/>
      <c r="O16" s="710"/>
      <c r="P16" s="710"/>
      <c r="Q16" s="710"/>
      <c r="R16" s="710"/>
      <c r="S16" s="710"/>
      <c r="T16" s="710"/>
      <c r="U16" s="710"/>
      <c r="V16" s="710"/>
      <c r="W16" s="710"/>
      <c r="X16" s="710"/>
      <c r="Y16" s="710"/>
      <c r="Z16" s="710"/>
      <c r="AA16" s="711"/>
      <c r="AB16" s="984" t="s">
        <v>337</v>
      </c>
      <c r="AC16" s="712"/>
      <c r="AD16" s="919" t="s">
        <v>255</v>
      </c>
      <c r="AE16" s="853" t="s">
        <v>270</v>
      </c>
      <c r="AF16" s="854" t="str">
        <f>IF(AND(ISNUMBER(F16),ISNUMBER(F17),ISNUMBER(F18)),IF((F17+F18)&gt;=F16,"subitems as large as total",""),"incomplete data")</f>
        <v>incomplete data</v>
      </c>
      <c r="AG16" s="855" t="str">
        <f aca="true" t="shared" si="0" ref="AG16:AM16">IF(AND(ISNUMBER(G16),ISNUMBER(G17),ISNUMBER(G18)),IF((G17+G18)&gt;=G16,"subitems as large as total",""),"incomplete data")</f>
        <v>incomplete data</v>
      </c>
      <c r="AH16" s="854" t="str">
        <f t="shared" si="0"/>
        <v>incomplete data</v>
      </c>
      <c r="AI16" s="856" t="str">
        <f t="shared" si="0"/>
        <v>incomplete data</v>
      </c>
      <c r="AJ16" s="854" t="str">
        <f t="shared" si="0"/>
        <v>incomplete data</v>
      </c>
      <c r="AK16" s="856" t="str">
        <f t="shared" si="0"/>
        <v>incomplete data</v>
      </c>
      <c r="AL16" s="854" t="str">
        <f t="shared" si="0"/>
        <v>incomplete data</v>
      </c>
      <c r="AM16" s="857" t="str">
        <f t="shared" si="0"/>
        <v>incomplete data</v>
      </c>
    </row>
    <row r="17" spans="1:39" ht="18">
      <c r="A17" s="711"/>
      <c r="B17" s="985"/>
      <c r="C17" s="712" t="s">
        <v>211</v>
      </c>
      <c r="D17" s="917" t="s">
        <v>256</v>
      </c>
      <c r="E17" s="853" t="s">
        <v>270</v>
      </c>
      <c r="F17" s="859"/>
      <c r="G17" s="860"/>
      <c r="H17" s="859"/>
      <c r="I17" s="861"/>
      <c r="J17" s="859"/>
      <c r="K17" s="861"/>
      <c r="L17" s="859"/>
      <c r="M17" s="862"/>
      <c r="N17" s="710"/>
      <c r="O17" s="710"/>
      <c r="P17" s="710"/>
      <c r="Q17" s="710"/>
      <c r="R17" s="710"/>
      <c r="S17" s="710"/>
      <c r="T17" s="710"/>
      <c r="U17" s="710"/>
      <c r="V17" s="710"/>
      <c r="W17" s="710"/>
      <c r="X17" s="710"/>
      <c r="Y17" s="710"/>
      <c r="Z17" s="710"/>
      <c r="AA17" s="711"/>
      <c r="AB17" s="985"/>
      <c r="AC17" s="712" t="s">
        <v>211</v>
      </c>
      <c r="AD17" s="917" t="s">
        <v>256</v>
      </c>
      <c r="AE17" s="853" t="s">
        <v>270</v>
      </c>
      <c r="AF17" s="863"/>
      <c r="AG17" s="864"/>
      <c r="AH17" s="863"/>
      <c r="AI17" s="865"/>
      <c r="AJ17" s="863"/>
      <c r="AK17" s="865"/>
      <c r="AL17" s="863"/>
      <c r="AM17" s="866"/>
    </row>
    <row r="18" spans="1:39" ht="18">
      <c r="A18" s="711"/>
      <c r="B18" s="986"/>
      <c r="C18" s="712" t="s">
        <v>214</v>
      </c>
      <c r="D18" s="920" t="s">
        <v>257</v>
      </c>
      <c r="E18" s="868" t="s">
        <v>270</v>
      </c>
      <c r="F18" s="859"/>
      <c r="G18" s="860"/>
      <c r="H18" s="859"/>
      <c r="I18" s="861"/>
      <c r="J18" s="859"/>
      <c r="K18" s="861"/>
      <c r="L18" s="859"/>
      <c r="M18" s="862"/>
      <c r="N18" s="710"/>
      <c r="O18" s="710"/>
      <c r="P18" s="710"/>
      <c r="Q18" s="710"/>
      <c r="R18" s="710"/>
      <c r="S18" s="710"/>
      <c r="T18" s="710"/>
      <c r="U18" s="710"/>
      <c r="V18" s="710"/>
      <c r="W18" s="710"/>
      <c r="X18" s="710"/>
      <c r="Y18" s="710"/>
      <c r="Z18" s="710"/>
      <c r="AA18" s="711"/>
      <c r="AB18" s="986"/>
      <c r="AC18" s="712" t="s">
        <v>214</v>
      </c>
      <c r="AD18" s="920" t="s">
        <v>257</v>
      </c>
      <c r="AE18" s="868" t="s">
        <v>270</v>
      </c>
      <c r="AF18" s="863"/>
      <c r="AG18" s="864"/>
      <c r="AH18" s="863"/>
      <c r="AI18" s="865"/>
      <c r="AJ18" s="863"/>
      <c r="AK18" s="865"/>
      <c r="AL18" s="863"/>
      <c r="AM18" s="866"/>
    </row>
    <row r="19" spans="1:39" ht="18">
      <c r="A19" s="711"/>
      <c r="B19" s="984" t="s">
        <v>337</v>
      </c>
      <c r="C19" s="712"/>
      <c r="D19" s="921" t="s">
        <v>258</v>
      </c>
      <c r="E19" s="924" t="s">
        <v>270</v>
      </c>
      <c r="F19" s="713"/>
      <c r="G19" s="714"/>
      <c r="H19" s="715"/>
      <c r="I19" s="716"/>
      <c r="J19" s="715"/>
      <c r="K19" s="716"/>
      <c r="L19" s="715"/>
      <c r="M19" s="717"/>
      <c r="N19" s="710"/>
      <c r="O19" s="710"/>
      <c r="P19" s="710"/>
      <c r="Q19" s="710"/>
      <c r="R19" s="710"/>
      <c r="S19" s="710"/>
      <c r="T19" s="710"/>
      <c r="U19" s="710"/>
      <c r="V19" s="710"/>
      <c r="W19" s="710"/>
      <c r="X19" s="710"/>
      <c r="Y19" s="710"/>
      <c r="Z19" s="710"/>
      <c r="AA19" s="711"/>
      <c r="AB19" s="984" t="s">
        <v>337</v>
      </c>
      <c r="AC19" s="712"/>
      <c r="AD19" s="921" t="s">
        <v>258</v>
      </c>
      <c r="AE19" s="924" t="s">
        <v>270</v>
      </c>
      <c r="AF19" s="854" t="str">
        <f>IF(AND(ISNUMBER(F19),ISNUMBER(F20),ISNUMBER(F21)),IF((F20+F21)&gt;=F19,"subitems as large as total",""),"incomplete data")</f>
        <v>incomplete data</v>
      </c>
      <c r="AG19" s="864" t="str">
        <f aca="true" t="shared" si="1" ref="AG19:AM19">IF(AND(ISNUMBER(G19),ISNUMBER(G20),ISNUMBER(G21)),IF((G20+G21)&gt;=G19,"subitems as large as total",""),"incomplete data")</f>
        <v>incomplete data</v>
      </c>
      <c r="AH19" s="863" t="str">
        <f t="shared" si="1"/>
        <v>incomplete data</v>
      </c>
      <c r="AI19" s="865" t="str">
        <f t="shared" si="1"/>
        <v>incomplete data</v>
      </c>
      <c r="AJ19" s="863" t="str">
        <f t="shared" si="1"/>
        <v>incomplete data</v>
      </c>
      <c r="AK19" s="865" t="str">
        <f t="shared" si="1"/>
        <v>incomplete data</v>
      </c>
      <c r="AL19" s="863" t="str">
        <f t="shared" si="1"/>
        <v>incomplete data</v>
      </c>
      <c r="AM19" s="866" t="str">
        <f t="shared" si="1"/>
        <v>incomplete data</v>
      </c>
    </row>
    <row r="20" spans="1:39" ht="18">
      <c r="A20" s="711"/>
      <c r="B20" s="985"/>
      <c r="C20" s="712" t="s">
        <v>212</v>
      </c>
      <c r="D20" s="917" t="s">
        <v>259</v>
      </c>
      <c r="E20" s="925" t="s">
        <v>270</v>
      </c>
      <c r="F20" s="859"/>
      <c r="G20" s="860"/>
      <c r="H20" s="859"/>
      <c r="I20" s="861"/>
      <c r="J20" s="859"/>
      <c r="K20" s="861"/>
      <c r="L20" s="859"/>
      <c r="M20" s="862"/>
      <c r="N20" s="710"/>
      <c r="O20" s="710"/>
      <c r="P20" s="710"/>
      <c r="Q20" s="710"/>
      <c r="R20" s="710"/>
      <c r="S20" s="710"/>
      <c r="T20" s="710"/>
      <c r="U20" s="710"/>
      <c r="V20" s="710"/>
      <c r="W20" s="710"/>
      <c r="X20" s="710"/>
      <c r="Y20" s="710"/>
      <c r="Z20" s="710"/>
      <c r="AA20" s="711"/>
      <c r="AB20" s="985"/>
      <c r="AC20" s="712" t="s">
        <v>212</v>
      </c>
      <c r="AD20" s="917" t="s">
        <v>259</v>
      </c>
      <c r="AE20" s="925" t="s">
        <v>270</v>
      </c>
      <c r="AF20" s="863"/>
      <c r="AG20" s="864"/>
      <c r="AH20" s="863"/>
      <c r="AI20" s="865"/>
      <c r="AJ20" s="863"/>
      <c r="AK20" s="865"/>
      <c r="AL20" s="863"/>
      <c r="AM20" s="866"/>
    </row>
    <row r="21" spans="1:39" ht="18">
      <c r="A21" s="711"/>
      <c r="B21" s="986"/>
      <c r="C21" s="712" t="s">
        <v>215</v>
      </c>
      <c r="D21" s="920" t="s">
        <v>260</v>
      </c>
      <c r="E21" s="868" t="s">
        <v>270</v>
      </c>
      <c r="F21" s="859"/>
      <c r="G21" s="860"/>
      <c r="H21" s="859"/>
      <c r="I21" s="861"/>
      <c r="J21" s="859"/>
      <c r="K21" s="861"/>
      <c r="L21" s="859"/>
      <c r="M21" s="862"/>
      <c r="N21" s="710"/>
      <c r="O21" s="710"/>
      <c r="P21" s="710"/>
      <c r="Q21" s="710"/>
      <c r="R21" s="710"/>
      <c r="S21" s="710"/>
      <c r="T21" s="710"/>
      <c r="U21" s="710"/>
      <c r="V21" s="710"/>
      <c r="W21" s="710"/>
      <c r="X21" s="710"/>
      <c r="Y21" s="710"/>
      <c r="Z21" s="710"/>
      <c r="AA21" s="711"/>
      <c r="AB21" s="986"/>
      <c r="AC21" s="712" t="s">
        <v>215</v>
      </c>
      <c r="AD21" s="920" t="s">
        <v>260</v>
      </c>
      <c r="AE21" s="868" t="s">
        <v>270</v>
      </c>
      <c r="AF21" s="863"/>
      <c r="AG21" s="864"/>
      <c r="AH21" s="863"/>
      <c r="AI21" s="865"/>
      <c r="AJ21" s="863"/>
      <c r="AK21" s="865"/>
      <c r="AL21" s="863"/>
      <c r="AM21" s="866"/>
    </row>
    <row r="22" spans="1:39" ht="18">
      <c r="A22" s="711"/>
      <c r="B22" s="984" t="s">
        <v>337</v>
      </c>
      <c r="C22" s="712"/>
      <c r="D22" s="869" t="s">
        <v>239</v>
      </c>
      <c r="E22" s="924" t="s">
        <v>270</v>
      </c>
      <c r="F22" s="715"/>
      <c r="G22" s="707"/>
      <c r="H22" s="706"/>
      <c r="I22" s="708"/>
      <c r="J22" s="706"/>
      <c r="K22" s="708"/>
      <c r="L22" s="706"/>
      <c r="M22" s="709"/>
      <c r="N22" s="710"/>
      <c r="O22" s="710"/>
      <c r="P22" s="710"/>
      <c r="Q22" s="710"/>
      <c r="R22" s="710"/>
      <c r="S22" s="710"/>
      <c r="T22" s="710"/>
      <c r="U22" s="710"/>
      <c r="V22" s="710"/>
      <c r="W22" s="710"/>
      <c r="X22" s="710"/>
      <c r="Y22" s="710"/>
      <c r="Z22" s="710"/>
      <c r="AA22" s="711"/>
      <c r="AB22" s="984" t="s">
        <v>337</v>
      </c>
      <c r="AC22" s="712"/>
      <c r="AD22" s="869" t="s">
        <v>239</v>
      </c>
      <c r="AE22" s="924" t="s">
        <v>270</v>
      </c>
      <c r="AF22" s="854" t="str">
        <f>IF(AND(ISNUMBER(F22),ISNUMBER(F23),ISNUMBER(F24)),IF((F23+F24)&gt;=F22,"subitems as large as total",""),"incomplete data")</f>
        <v>incomplete data</v>
      </c>
      <c r="AG22" s="855" t="str">
        <f aca="true" t="shared" si="2" ref="AG22:AM22">IF(AND(ISNUMBER(G22),ISNUMBER(G23),ISNUMBER(G24)),IF((G23+G24)&gt;=G22,"subitems as large as total",""),"incomplete data")</f>
        <v>incomplete data</v>
      </c>
      <c r="AH22" s="854" t="str">
        <f t="shared" si="2"/>
        <v>incomplete data</v>
      </c>
      <c r="AI22" s="856" t="str">
        <f t="shared" si="2"/>
        <v>incomplete data</v>
      </c>
      <c r="AJ22" s="854" t="str">
        <f t="shared" si="2"/>
        <v>incomplete data</v>
      </c>
      <c r="AK22" s="856" t="str">
        <f t="shared" si="2"/>
        <v>incomplete data</v>
      </c>
      <c r="AL22" s="854" t="str">
        <f t="shared" si="2"/>
        <v>incomplete data</v>
      </c>
      <c r="AM22" s="857" t="str">
        <f t="shared" si="2"/>
        <v>incomplete data</v>
      </c>
    </row>
    <row r="23" spans="1:39" ht="18">
      <c r="A23" s="711"/>
      <c r="B23" s="720"/>
      <c r="C23" s="712" t="s">
        <v>213</v>
      </c>
      <c r="D23" s="858" t="s">
        <v>240</v>
      </c>
      <c r="E23" s="925" t="s">
        <v>270</v>
      </c>
      <c r="F23" s="859"/>
      <c r="G23" s="860"/>
      <c r="H23" s="859"/>
      <c r="I23" s="861"/>
      <c r="J23" s="859"/>
      <c r="K23" s="861"/>
      <c r="L23" s="859"/>
      <c r="M23" s="862"/>
      <c r="N23" s="710"/>
      <c r="O23" s="710"/>
      <c r="P23" s="710"/>
      <c r="Q23" s="710"/>
      <c r="R23" s="710"/>
      <c r="S23" s="710"/>
      <c r="T23" s="710"/>
      <c r="U23" s="710"/>
      <c r="V23" s="710"/>
      <c r="W23" s="710"/>
      <c r="X23" s="710"/>
      <c r="Y23" s="710"/>
      <c r="Z23" s="710"/>
      <c r="AA23" s="711"/>
      <c r="AB23" s="720"/>
      <c r="AC23" s="712" t="s">
        <v>213</v>
      </c>
      <c r="AD23" s="858" t="s">
        <v>240</v>
      </c>
      <c r="AE23" s="925" t="s">
        <v>270</v>
      </c>
      <c r="AF23" s="863"/>
      <c r="AG23" s="864"/>
      <c r="AH23" s="863"/>
      <c r="AI23" s="865"/>
      <c r="AJ23" s="863"/>
      <c r="AK23" s="865"/>
      <c r="AL23" s="863"/>
      <c r="AM23" s="866"/>
    </row>
    <row r="24" spans="1:39" ht="18">
      <c r="A24" s="711"/>
      <c r="B24" s="881"/>
      <c r="C24" s="712" t="s">
        <v>216</v>
      </c>
      <c r="D24" s="867" t="s">
        <v>241</v>
      </c>
      <c r="E24" s="868" t="s">
        <v>270</v>
      </c>
      <c r="F24" s="859"/>
      <c r="G24" s="860"/>
      <c r="H24" s="859"/>
      <c r="I24" s="861"/>
      <c r="J24" s="859"/>
      <c r="K24" s="861"/>
      <c r="L24" s="859"/>
      <c r="M24" s="862"/>
      <c r="N24" s="710"/>
      <c r="O24" s="710"/>
      <c r="P24" s="710"/>
      <c r="Q24" s="710"/>
      <c r="R24" s="710"/>
      <c r="S24" s="710"/>
      <c r="T24" s="710"/>
      <c r="U24" s="710"/>
      <c r="V24" s="710"/>
      <c r="W24" s="710"/>
      <c r="X24" s="710"/>
      <c r="Y24" s="710"/>
      <c r="Z24" s="710"/>
      <c r="AA24" s="711"/>
      <c r="AB24" s="881"/>
      <c r="AC24" s="712" t="s">
        <v>216</v>
      </c>
      <c r="AD24" s="867" t="s">
        <v>241</v>
      </c>
      <c r="AE24" s="868" t="s">
        <v>270</v>
      </c>
      <c r="AF24" s="863"/>
      <c r="AG24" s="864"/>
      <c r="AH24" s="863"/>
      <c r="AI24" s="865"/>
      <c r="AJ24" s="863"/>
      <c r="AK24" s="865"/>
      <c r="AL24" s="863"/>
      <c r="AM24" s="866"/>
    </row>
    <row r="25" spans="1:39" ht="31.5">
      <c r="A25" s="841" t="s">
        <v>93</v>
      </c>
      <c r="B25" s="987" t="s">
        <v>338</v>
      </c>
      <c r="C25" s="842"/>
      <c r="D25" s="1200" t="s">
        <v>707</v>
      </c>
      <c r="E25" s="844" t="s">
        <v>270</v>
      </c>
      <c r="F25" s="870"/>
      <c r="G25" s="846"/>
      <c r="H25" s="845"/>
      <c r="I25" s="847"/>
      <c r="J25" s="845"/>
      <c r="K25" s="847"/>
      <c r="L25" s="845"/>
      <c r="M25" s="848"/>
      <c r="N25" s="710"/>
      <c r="O25" s="710"/>
      <c r="P25" s="710"/>
      <c r="Q25" s="710"/>
      <c r="R25" s="710"/>
      <c r="S25" s="710"/>
      <c r="T25" s="710"/>
      <c r="U25" s="710"/>
      <c r="V25" s="710"/>
      <c r="W25" s="710"/>
      <c r="X25" s="710"/>
      <c r="Y25" s="710"/>
      <c r="Z25" s="710"/>
      <c r="AA25" s="841" t="s">
        <v>93</v>
      </c>
      <c r="AB25" s="987" t="s">
        <v>338</v>
      </c>
      <c r="AC25" s="842"/>
      <c r="AD25" s="843" t="str">
        <f>D25</f>
        <v>Industrial Roundwood, Non-Coniferous</v>
      </c>
      <c r="AE25" s="844" t="s">
        <v>270</v>
      </c>
      <c r="AF25" s="849" t="s">
        <v>0</v>
      </c>
      <c r="AG25" s="850" t="s">
        <v>0</v>
      </c>
      <c r="AH25" s="849" t="s">
        <v>0</v>
      </c>
      <c r="AI25" s="851" t="s">
        <v>0</v>
      </c>
      <c r="AJ25" s="849" t="s">
        <v>0</v>
      </c>
      <c r="AK25" s="851" t="s">
        <v>0</v>
      </c>
      <c r="AL25" s="849" t="s">
        <v>0</v>
      </c>
      <c r="AM25" s="852" t="s">
        <v>0</v>
      </c>
    </row>
    <row r="26" spans="1:39" ht="18">
      <c r="A26" s="711"/>
      <c r="B26" s="914">
        <v>4403.91</v>
      </c>
      <c r="C26" s="712"/>
      <c r="D26" s="917" t="s">
        <v>261</v>
      </c>
      <c r="E26" s="853" t="s">
        <v>270</v>
      </c>
      <c r="F26" s="715"/>
      <c r="G26" s="714"/>
      <c r="H26" s="715"/>
      <c r="I26" s="716"/>
      <c r="J26" s="715"/>
      <c r="K26" s="716"/>
      <c r="L26" s="715"/>
      <c r="M26" s="717"/>
      <c r="N26" s="710"/>
      <c r="O26" s="710"/>
      <c r="P26" s="710"/>
      <c r="Q26" s="710"/>
      <c r="R26" s="710"/>
      <c r="S26" s="710"/>
      <c r="T26" s="710"/>
      <c r="U26" s="710"/>
      <c r="V26" s="710"/>
      <c r="W26" s="710"/>
      <c r="X26" s="710"/>
      <c r="Y26" s="710"/>
      <c r="Z26" s="710"/>
      <c r="AA26" s="711"/>
      <c r="AB26" s="914">
        <v>4403.91</v>
      </c>
      <c r="AC26" s="712"/>
      <c r="AD26" s="917" t="s">
        <v>261</v>
      </c>
      <c r="AE26" s="853" t="s">
        <v>270</v>
      </c>
      <c r="AF26" s="854" t="str">
        <f>IF(AND(ISNUMBER(F26),ISNUMBER(F27),ISNUMBER(F28)),IF((F27+F28)&gt;=F26,"subitems as large as total",""),"incomplete data")</f>
        <v>incomplete data</v>
      </c>
      <c r="AG26" s="864" t="str">
        <f aca="true" t="shared" si="3" ref="AG26:AM26">IF(AND(ISNUMBER(G26),ISNUMBER(G27),ISNUMBER(G28)),IF((G27+G28)&gt;=G26,"subitems as large as total",""),"incomplete data")</f>
        <v>incomplete data</v>
      </c>
      <c r="AH26" s="863" t="str">
        <f t="shared" si="3"/>
        <v>incomplete data</v>
      </c>
      <c r="AI26" s="865" t="str">
        <f t="shared" si="3"/>
        <v>incomplete data</v>
      </c>
      <c r="AJ26" s="863" t="str">
        <f t="shared" si="3"/>
        <v>incomplete data</v>
      </c>
      <c r="AK26" s="865" t="str">
        <f t="shared" si="3"/>
        <v>incomplete data</v>
      </c>
      <c r="AL26" s="863" t="str">
        <f t="shared" si="3"/>
        <v>incomplete data</v>
      </c>
      <c r="AM26" s="866" t="str">
        <f t="shared" si="3"/>
        <v>incomplete data</v>
      </c>
    </row>
    <row r="27" spans="1:39" ht="18">
      <c r="A27" s="711"/>
      <c r="B27" s="720"/>
      <c r="C27" s="712" t="s">
        <v>217</v>
      </c>
      <c r="D27" s="871" t="s">
        <v>240</v>
      </c>
      <c r="E27" s="853" t="s">
        <v>270</v>
      </c>
      <c r="F27" s="859"/>
      <c r="G27" s="860"/>
      <c r="H27" s="859"/>
      <c r="I27" s="861"/>
      <c r="J27" s="859"/>
      <c r="K27" s="861"/>
      <c r="L27" s="859"/>
      <c r="M27" s="862"/>
      <c r="N27" s="710"/>
      <c r="O27" s="710"/>
      <c r="P27" s="710"/>
      <c r="Q27" s="710"/>
      <c r="R27" s="710"/>
      <c r="S27" s="710"/>
      <c r="T27" s="710"/>
      <c r="U27" s="710"/>
      <c r="V27" s="710"/>
      <c r="W27" s="710"/>
      <c r="X27" s="710"/>
      <c r="Y27" s="710"/>
      <c r="Z27" s="710"/>
      <c r="AA27" s="711"/>
      <c r="AB27" s="720"/>
      <c r="AC27" s="712" t="s">
        <v>217</v>
      </c>
      <c r="AD27" s="871" t="s">
        <v>240</v>
      </c>
      <c r="AE27" s="853" t="s">
        <v>270</v>
      </c>
      <c r="AF27" s="863"/>
      <c r="AG27" s="864"/>
      <c r="AH27" s="863"/>
      <c r="AI27" s="865"/>
      <c r="AJ27" s="863"/>
      <c r="AK27" s="865"/>
      <c r="AL27" s="863"/>
      <c r="AM27" s="866"/>
    </row>
    <row r="28" spans="1:39" ht="18">
      <c r="A28" s="711"/>
      <c r="B28" s="881"/>
      <c r="C28" s="712" t="s">
        <v>220</v>
      </c>
      <c r="D28" s="872" t="s">
        <v>241</v>
      </c>
      <c r="E28" s="868" t="s">
        <v>270</v>
      </c>
      <c r="F28" s="859"/>
      <c r="G28" s="860"/>
      <c r="H28" s="859"/>
      <c r="I28" s="861"/>
      <c r="J28" s="859"/>
      <c r="K28" s="861"/>
      <c r="L28" s="859"/>
      <c r="M28" s="862"/>
      <c r="N28" s="710"/>
      <c r="O28" s="710"/>
      <c r="P28" s="710"/>
      <c r="Q28" s="710"/>
      <c r="R28" s="710"/>
      <c r="S28" s="710"/>
      <c r="T28" s="710"/>
      <c r="U28" s="710"/>
      <c r="V28" s="710"/>
      <c r="W28" s="710"/>
      <c r="X28" s="710"/>
      <c r="Y28" s="710"/>
      <c r="Z28" s="710"/>
      <c r="AA28" s="711"/>
      <c r="AB28" s="881"/>
      <c r="AC28" s="712" t="s">
        <v>220</v>
      </c>
      <c r="AD28" s="872" t="s">
        <v>241</v>
      </c>
      <c r="AE28" s="868" t="s">
        <v>270</v>
      </c>
      <c r="AF28" s="863"/>
      <c r="AG28" s="864"/>
      <c r="AH28" s="863"/>
      <c r="AI28" s="865"/>
      <c r="AJ28" s="863"/>
      <c r="AK28" s="865"/>
      <c r="AL28" s="863"/>
      <c r="AM28" s="866"/>
    </row>
    <row r="29" spans="1:39" ht="18">
      <c r="A29" s="711"/>
      <c r="B29" s="914">
        <v>4403.92</v>
      </c>
      <c r="C29" s="712"/>
      <c r="D29" s="917" t="s">
        <v>262</v>
      </c>
      <c r="E29" s="853" t="s">
        <v>270</v>
      </c>
      <c r="F29" s="706"/>
      <c r="G29" s="707"/>
      <c r="H29" s="706"/>
      <c r="I29" s="708"/>
      <c r="J29" s="706"/>
      <c r="K29" s="708"/>
      <c r="L29" s="706"/>
      <c r="M29" s="709"/>
      <c r="N29" s="718"/>
      <c r="O29" s="718"/>
      <c r="P29" s="718"/>
      <c r="Q29" s="718"/>
      <c r="R29" s="718"/>
      <c r="S29" s="718"/>
      <c r="T29" s="718"/>
      <c r="U29" s="718"/>
      <c r="V29" s="718"/>
      <c r="W29" s="718"/>
      <c r="X29" s="718"/>
      <c r="Y29" s="718"/>
      <c r="Z29" s="718"/>
      <c r="AA29" s="711"/>
      <c r="AB29" s="914">
        <v>4403.92</v>
      </c>
      <c r="AC29" s="712"/>
      <c r="AD29" s="917" t="s">
        <v>262</v>
      </c>
      <c r="AE29" s="853" t="s">
        <v>270</v>
      </c>
      <c r="AF29" s="854" t="str">
        <f>IF(AND(ISNUMBER(F29),ISNUMBER(F30),ISNUMBER(F31)),IF((F30+F31)&gt;=F29,"subitems as large as total",""),"incomplete data")</f>
        <v>incomplete data</v>
      </c>
      <c r="AG29" s="855" t="str">
        <f aca="true" t="shared" si="4" ref="AG29:AM29">IF(AND(ISNUMBER(G29),ISNUMBER(G30),ISNUMBER(G31)),IF((G30+G31)&gt;=G29,"subitems as large as total",""),"incomplete data")</f>
        <v>incomplete data</v>
      </c>
      <c r="AH29" s="854" t="str">
        <f t="shared" si="4"/>
        <v>incomplete data</v>
      </c>
      <c r="AI29" s="856" t="str">
        <f t="shared" si="4"/>
        <v>incomplete data</v>
      </c>
      <c r="AJ29" s="854" t="str">
        <f t="shared" si="4"/>
        <v>incomplete data</v>
      </c>
      <c r="AK29" s="856" t="str">
        <f t="shared" si="4"/>
        <v>incomplete data</v>
      </c>
      <c r="AL29" s="854" t="str">
        <f t="shared" si="4"/>
        <v>incomplete data</v>
      </c>
      <c r="AM29" s="857" t="str">
        <f t="shared" si="4"/>
        <v>incomplete data</v>
      </c>
    </row>
    <row r="30" spans="1:39" ht="18">
      <c r="A30" s="711"/>
      <c r="B30" s="720"/>
      <c r="C30" s="712" t="s">
        <v>218</v>
      </c>
      <c r="D30" s="871" t="s">
        <v>240</v>
      </c>
      <c r="E30" s="853" t="s">
        <v>270</v>
      </c>
      <c r="F30" s="859"/>
      <c r="G30" s="860"/>
      <c r="H30" s="859"/>
      <c r="I30" s="861"/>
      <c r="J30" s="859"/>
      <c r="K30" s="861"/>
      <c r="L30" s="859"/>
      <c r="M30" s="862"/>
      <c r="N30" s="718"/>
      <c r="O30" s="718"/>
      <c r="P30" s="718"/>
      <c r="Q30" s="718"/>
      <c r="R30" s="718"/>
      <c r="S30" s="718"/>
      <c r="T30" s="718"/>
      <c r="U30" s="718"/>
      <c r="V30" s="718"/>
      <c r="W30" s="718"/>
      <c r="X30" s="718"/>
      <c r="Y30" s="718"/>
      <c r="Z30" s="718"/>
      <c r="AA30" s="711"/>
      <c r="AB30" s="720"/>
      <c r="AC30" s="712" t="s">
        <v>218</v>
      </c>
      <c r="AD30" s="871" t="s">
        <v>240</v>
      </c>
      <c r="AE30" s="853" t="s">
        <v>270</v>
      </c>
      <c r="AF30" s="863"/>
      <c r="AG30" s="864"/>
      <c r="AH30" s="863"/>
      <c r="AI30" s="865"/>
      <c r="AJ30" s="863"/>
      <c r="AK30" s="865"/>
      <c r="AL30" s="863"/>
      <c r="AM30" s="866"/>
    </row>
    <row r="31" spans="1:39" ht="18">
      <c r="A31" s="711"/>
      <c r="B31" s="881"/>
      <c r="C31" s="712" t="s">
        <v>221</v>
      </c>
      <c r="D31" s="872" t="s">
        <v>241</v>
      </c>
      <c r="E31" s="868" t="s">
        <v>270</v>
      </c>
      <c r="F31" s="859"/>
      <c r="G31" s="860"/>
      <c r="H31" s="859"/>
      <c r="I31" s="861"/>
      <c r="J31" s="859"/>
      <c r="K31" s="861"/>
      <c r="L31" s="859"/>
      <c r="M31" s="862"/>
      <c r="N31" s="718"/>
      <c r="O31" s="718"/>
      <c r="P31" s="718"/>
      <c r="Q31" s="718"/>
      <c r="R31" s="718"/>
      <c r="S31" s="718"/>
      <c r="T31" s="718"/>
      <c r="U31" s="718"/>
      <c r="V31" s="718"/>
      <c r="W31" s="718"/>
      <c r="X31" s="718"/>
      <c r="Y31" s="718"/>
      <c r="Z31" s="718"/>
      <c r="AA31" s="711"/>
      <c r="AB31" s="881"/>
      <c r="AC31" s="712" t="s">
        <v>221</v>
      </c>
      <c r="AD31" s="872" t="s">
        <v>241</v>
      </c>
      <c r="AE31" s="868" t="s">
        <v>270</v>
      </c>
      <c r="AF31" s="863"/>
      <c r="AG31" s="864"/>
      <c r="AH31" s="863"/>
      <c r="AI31" s="865"/>
      <c r="AJ31" s="863"/>
      <c r="AK31" s="865"/>
      <c r="AL31" s="863"/>
      <c r="AM31" s="866"/>
    </row>
    <row r="32" spans="1:39" ht="18">
      <c r="A32" s="711"/>
      <c r="B32" s="984" t="s">
        <v>339</v>
      </c>
      <c r="C32" s="712"/>
      <c r="D32" s="917" t="s">
        <v>263</v>
      </c>
      <c r="E32" s="853" t="s">
        <v>270</v>
      </c>
      <c r="F32" s="715"/>
      <c r="G32" s="714"/>
      <c r="H32" s="715"/>
      <c r="I32" s="716"/>
      <c r="J32" s="715"/>
      <c r="K32" s="716"/>
      <c r="L32" s="715"/>
      <c r="M32" s="717"/>
      <c r="N32" s="710"/>
      <c r="O32" s="710"/>
      <c r="P32" s="710"/>
      <c r="Q32" s="710"/>
      <c r="R32" s="710"/>
      <c r="S32" s="710"/>
      <c r="T32" s="710"/>
      <c r="U32" s="710"/>
      <c r="V32" s="710"/>
      <c r="W32" s="710"/>
      <c r="X32" s="710"/>
      <c r="Y32" s="710"/>
      <c r="Z32" s="710"/>
      <c r="AA32" s="711"/>
      <c r="AB32" s="984" t="s">
        <v>339</v>
      </c>
      <c r="AC32" s="712"/>
      <c r="AD32" s="917" t="s">
        <v>263</v>
      </c>
      <c r="AE32" s="853" t="s">
        <v>270</v>
      </c>
      <c r="AF32" s="854" t="str">
        <f>IF(AND(ISNUMBER(F32),ISNUMBER(F33),ISNUMBER(F34)),IF((F33+F34)&gt;=F32,"subitems as large as total",""),"incomplete data")</f>
        <v>incomplete data</v>
      </c>
      <c r="AG32" s="864" t="str">
        <f aca="true" t="shared" si="5" ref="AG32:AM32">IF(AND(ISNUMBER(G32),ISNUMBER(G33),ISNUMBER(G34)),IF((G33+G34)&gt;=G32,"subitems as large as total",""),"incomplete data")</f>
        <v>incomplete data</v>
      </c>
      <c r="AH32" s="863" t="str">
        <f t="shared" si="5"/>
        <v>incomplete data</v>
      </c>
      <c r="AI32" s="865" t="str">
        <f t="shared" si="5"/>
        <v>incomplete data</v>
      </c>
      <c r="AJ32" s="863" t="str">
        <f t="shared" si="5"/>
        <v>incomplete data</v>
      </c>
      <c r="AK32" s="865" t="str">
        <f t="shared" si="5"/>
        <v>incomplete data</v>
      </c>
      <c r="AL32" s="863" t="str">
        <f t="shared" si="5"/>
        <v>incomplete data</v>
      </c>
      <c r="AM32" s="866" t="str">
        <f t="shared" si="5"/>
        <v>incomplete data</v>
      </c>
    </row>
    <row r="33" spans="1:39" ht="18">
      <c r="A33" s="711"/>
      <c r="B33" s="720"/>
      <c r="C33" s="712" t="s">
        <v>219</v>
      </c>
      <c r="D33" s="871" t="s">
        <v>240</v>
      </c>
      <c r="E33" s="853" t="s">
        <v>270</v>
      </c>
      <c r="F33" s="859"/>
      <c r="G33" s="860"/>
      <c r="H33" s="859"/>
      <c r="I33" s="861"/>
      <c r="J33" s="859"/>
      <c r="K33" s="861"/>
      <c r="L33" s="859"/>
      <c r="M33" s="862"/>
      <c r="N33" s="710"/>
      <c r="O33" s="710"/>
      <c r="P33" s="710"/>
      <c r="Q33" s="710"/>
      <c r="R33" s="710"/>
      <c r="S33" s="710"/>
      <c r="T33" s="710"/>
      <c r="U33" s="710"/>
      <c r="V33" s="710"/>
      <c r="W33" s="710"/>
      <c r="X33" s="710"/>
      <c r="Y33" s="710"/>
      <c r="Z33" s="710"/>
      <c r="AA33" s="711"/>
      <c r="AB33" s="720"/>
      <c r="AC33" s="712" t="s">
        <v>219</v>
      </c>
      <c r="AD33" s="871" t="s">
        <v>240</v>
      </c>
      <c r="AE33" s="853" t="s">
        <v>270</v>
      </c>
      <c r="AF33" s="863"/>
      <c r="AG33" s="864"/>
      <c r="AH33" s="863"/>
      <c r="AI33" s="865"/>
      <c r="AJ33" s="863"/>
      <c r="AK33" s="865"/>
      <c r="AL33" s="863"/>
      <c r="AM33" s="866"/>
    </row>
    <row r="34" spans="1:39" ht="18">
      <c r="A34" s="711"/>
      <c r="B34" s="720"/>
      <c r="C34" s="712" t="s">
        <v>222</v>
      </c>
      <c r="D34" s="872" t="s">
        <v>241</v>
      </c>
      <c r="E34" s="868" t="s">
        <v>270</v>
      </c>
      <c r="F34" s="859"/>
      <c r="G34" s="860"/>
      <c r="H34" s="859"/>
      <c r="I34" s="861"/>
      <c r="J34" s="859"/>
      <c r="K34" s="861"/>
      <c r="L34" s="859"/>
      <c r="M34" s="862"/>
      <c r="N34" s="710"/>
      <c r="O34" s="710"/>
      <c r="P34" s="710"/>
      <c r="Q34" s="710"/>
      <c r="R34" s="710"/>
      <c r="S34" s="710"/>
      <c r="T34" s="710"/>
      <c r="U34" s="710"/>
      <c r="V34" s="710"/>
      <c r="W34" s="710"/>
      <c r="X34" s="710"/>
      <c r="Y34" s="710"/>
      <c r="Z34" s="710"/>
      <c r="AA34" s="711"/>
      <c r="AB34" s="720"/>
      <c r="AC34" s="712" t="s">
        <v>222</v>
      </c>
      <c r="AD34" s="872" t="s">
        <v>241</v>
      </c>
      <c r="AE34" s="868" t="s">
        <v>270</v>
      </c>
      <c r="AF34" s="863"/>
      <c r="AG34" s="864"/>
      <c r="AH34" s="863"/>
      <c r="AI34" s="865"/>
      <c r="AJ34" s="863"/>
      <c r="AK34" s="865"/>
      <c r="AL34" s="863"/>
      <c r="AM34" s="866"/>
    </row>
    <row r="35" spans="1:39" ht="18">
      <c r="A35" s="711"/>
      <c r="B35" s="985" t="s">
        <v>339</v>
      </c>
      <c r="C35" s="712" t="s">
        <v>242</v>
      </c>
      <c r="D35" s="918" t="s">
        <v>272</v>
      </c>
      <c r="E35" s="868" t="s">
        <v>270</v>
      </c>
      <c r="F35" s="873"/>
      <c r="G35" s="874"/>
      <c r="H35" s="873"/>
      <c r="I35" s="875"/>
      <c r="J35" s="873"/>
      <c r="K35" s="875"/>
      <c r="L35" s="873"/>
      <c r="M35" s="876"/>
      <c r="N35" s="710"/>
      <c r="O35" s="710"/>
      <c r="P35" s="710"/>
      <c r="Q35" s="710"/>
      <c r="R35" s="710"/>
      <c r="S35" s="710"/>
      <c r="T35" s="710"/>
      <c r="U35" s="710"/>
      <c r="V35" s="710"/>
      <c r="W35" s="710"/>
      <c r="X35" s="710"/>
      <c r="Y35" s="710"/>
      <c r="Z35" s="710"/>
      <c r="AA35" s="711"/>
      <c r="AB35" s="985" t="s">
        <v>339</v>
      </c>
      <c r="AC35" s="712" t="s">
        <v>242</v>
      </c>
      <c r="AD35" s="928" t="s">
        <v>272</v>
      </c>
      <c r="AE35" s="868" t="s">
        <v>270</v>
      </c>
      <c r="AF35" s="863"/>
      <c r="AG35" s="864"/>
      <c r="AH35" s="863"/>
      <c r="AI35" s="865"/>
      <c r="AJ35" s="863"/>
      <c r="AK35" s="865"/>
      <c r="AL35" s="863"/>
      <c r="AM35" s="866"/>
    </row>
    <row r="36" spans="1:39" ht="18">
      <c r="A36" s="877"/>
      <c r="B36" s="986" t="s">
        <v>339</v>
      </c>
      <c r="C36" s="712" t="s">
        <v>223</v>
      </c>
      <c r="D36" s="918" t="s">
        <v>264</v>
      </c>
      <c r="E36" s="868" t="s">
        <v>270</v>
      </c>
      <c r="F36" s="859"/>
      <c r="G36" s="860"/>
      <c r="H36" s="859"/>
      <c r="I36" s="861"/>
      <c r="J36" s="859"/>
      <c r="K36" s="861"/>
      <c r="L36" s="859"/>
      <c r="M36" s="862"/>
      <c r="N36" s="710"/>
      <c r="O36" s="710"/>
      <c r="P36" s="710"/>
      <c r="Q36" s="710"/>
      <c r="R36" s="710"/>
      <c r="S36" s="710"/>
      <c r="T36" s="710"/>
      <c r="U36" s="710"/>
      <c r="V36" s="710"/>
      <c r="W36" s="710"/>
      <c r="X36" s="710"/>
      <c r="Y36" s="710"/>
      <c r="Z36" s="710"/>
      <c r="AA36" s="877"/>
      <c r="AB36" s="986" t="s">
        <v>339</v>
      </c>
      <c r="AC36" s="712" t="s">
        <v>223</v>
      </c>
      <c r="AD36" s="918" t="s">
        <v>264</v>
      </c>
      <c r="AE36" s="868" t="s">
        <v>270</v>
      </c>
      <c r="AF36" s="863"/>
      <c r="AG36" s="864"/>
      <c r="AH36" s="863"/>
      <c r="AI36" s="865"/>
      <c r="AJ36" s="863"/>
      <c r="AK36" s="865"/>
      <c r="AL36" s="863"/>
      <c r="AM36" s="866"/>
    </row>
    <row r="37" spans="1:39" ht="18">
      <c r="A37" s="878" t="s">
        <v>33</v>
      </c>
      <c r="B37" s="988" t="s">
        <v>340</v>
      </c>
      <c r="C37" s="879"/>
      <c r="D37" s="880" t="s">
        <v>203</v>
      </c>
      <c r="E37" s="844" t="s">
        <v>247</v>
      </c>
      <c r="F37" s="845"/>
      <c r="G37" s="847"/>
      <c r="H37" s="845"/>
      <c r="I37" s="847"/>
      <c r="J37" s="845"/>
      <c r="K37" s="847"/>
      <c r="L37" s="845"/>
      <c r="M37" s="848"/>
      <c r="N37" s="710"/>
      <c r="O37" s="710"/>
      <c r="P37" s="710"/>
      <c r="Q37" s="710"/>
      <c r="R37" s="710"/>
      <c r="S37" s="710"/>
      <c r="T37" s="710"/>
      <c r="U37" s="710"/>
      <c r="V37" s="710"/>
      <c r="W37" s="710"/>
      <c r="X37" s="710"/>
      <c r="Y37" s="710"/>
      <c r="Z37" s="710"/>
      <c r="AA37" s="878" t="s">
        <v>33</v>
      </c>
      <c r="AB37" s="988" t="s">
        <v>340</v>
      </c>
      <c r="AC37" s="879"/>
      <c r="AD37" s="880" t="s">
        <v>203</v>
      </c>
      <c r="AE37" s="844" t="s">
        <v>247</v>
      </c>
      <c r="AF37" s="849" t="s">
        <v>0</v>
      </c>
      <c r="AG37" s="851" t="s">
        <v>0</v>
      </c>
      <c r="AH37" s="849" t="s">
        <v>0</v>
      </c>
      <c r="AI37" s="851" t="s">
        <v>0</v>
      </c>
      <c r="AJ37" s="849" t="s">
        <v>0</v>
      </c>
      <c r="AK37" s="851" t="s">
        <v>0</v>
      </c>
      <c r="AL37" s="849" t="s">
        <v>0</v>
      </c>
      <c r="AM37" s="852" t="s">
        <v>0</v>
      </c>
    </row>
    <row r="38" spans="1:39" ht="18">
      <c r="A38" s="711"/>
      <c r="B38" s="989" t="s">
        <v>341</v>
      </c>
      <c r="C38" s="720"/>
      <c r="D38" s="917" t="s">
        <v>265</v>
      </c>
      <c r="E38" s="853" t="s">
        <v>247</v>
      </c>
      <c r="F38" s="715"/>
      <c r="G38" s="716"/>
      <c r="H38" s="715"/>
      <c r="I38" s="716"/>
      <c r="J38" s="715"/>
      <c r="K38" s="716"/>
      <c r="L38" s="715"/>
      <c r="M38" s="717"/>
      <c r="N38" s="710"/>
      <c r="O38" s="710"/>
      <c r="P38" s="710"/>
      <c r="Q38" s="710"/>
      <c r="R38" s="710"/>
      <c r="S38" s="710"/>
      <c r="T38" s="710"/>
      <c r="U38" s="710"/>
      <c r="V38" s="710"/>
      <c r="W38" s="710"/>
      <c r="X38" s="710"/>
      <c r="Y38" s="710"/>
      <c r="Z38" s="710"/>
      <c r="AA38" s="711"/>
      <c r="AB38" s="989" t="s">
        <v>341</v>
      </c>
      <c r="AC38" s="720"/>
      <c r="AD38" s="917" t="s">
        <v>265</v>
      </c>
      <c r="AE38" s="853" t="s">
        <v>247</v>
      </c>
      <c r="AF38" s="863"/>
      <c r="AG38" s="865"/>
      <c r="AH38" s="863"/>
      <c r="AI38" s="865"/>
      <c r="AJ38" s="863"/>
      <c r="AK38" s="865"/>
      <c r="AL38" s="863"/>
      <c r="AM38" s="866"/>
    </row>
    <row r="39" spans="1:39" ht="18">
      <c r="A39" s="711"/>
      <c r="B39" s="989" t="s">
        <v>341</v>
      </c>
      <c r="C39" s="881"/>
      <c r="D39" s="922" t="s">
        <v>266</v>
      </c>
      <c r="E39" s="882" t="s">
        <v>247</v>
      </c>
      <c r="F39" s="706"/>
      <c r="G39" s="708"/>
      <c r="H39" s="706"/>
      <c r="I39" s="708"/>
      <c r="J39" s="706"/>
      <c r="K39" s="708"/>
      <c r="L39" s="706"/>
      <c r="M39" s="709"/>
      <c r="N39" s="710"/>
      <c r="O39" s="710"/>
      <c r="P39" s="710"/>
      <c r="Q39" s="710"/>
      <c r="R39" s="710"/>
      <c r="S39" s="710"/>
      <c r="T39" s="710"/>
      <c r="U39" s="710"/>
      <c r="V39" s="710"/>
      <c r="W39" s="710"/>
      <c r="X39" s="710"/>
      <c r="Y39" s="710"/>
      <c r="Z39" s="710"/>
      <c r="AA39" s="711"/>
      <c r="AB39" s="989" t="s">
        <v>341</v>
      </c>
      <c r="AC39" s="881"/>
      <c r="AD39" s="922" t="s">
        <v>266</v>
      </c>
      <c r="AE39" s="882" t="s">
        <v>247</v>
      </c>
      <c r="AF39" s="854"/>
      <c r="AG39" s="856"/>
      <c r="AH39" s="854"/>
      <c r="AI39" s="856"/>
      <c r="AJ39" s="854"/>
      <c r="AK39" s="856"/>
      <c r="AL39" s="854"/>
      <c r="AM39" s="857"/>
    </row>
    <row r="40" spans="1:39" ht="55.5" customHeight="1">
      <c r="A40" s="841" t="s">
        <v>96</v>
      </c>
      <c r="B40" s="991" t="s">
        <v>343</v>
      </c>
      <c r="C40" s="883"/>
      <c r="D40" s="843" t="s">
        <v>204</v>
      </c>
      <c r="E40" s="844" t="s">
        <v>247</v>
      </c>
      <c r="F40" s="845"/>
      <c r="G40" s="847"/>
      <c r="H40" s="845"/>
      <c r="I40" s="847"/>
      <c r="J40" s="845"/>
      <c r="K40" s="847"/>
      <c r="L40" s="845"/>
      <c r="M40" s="848"/>
      <c r="N40" s="710"/>
      <c r="O40" s="710"/>
      <c r="P40" s="710"/>
      <c r="Q40" s="710"/>
      <c r="R40" s="710"/>
      <c r="S40" s="710"/>
      <c r="T40" s="710"/>
      <c r="U40" s="710"/>
      <c r="V40" s="710"/>
      <c r="W40" s="710"/>
      <c r="X40" s="710"/>
      <c r="Y40" s="710"/>
      <c r="Z40" s="710"/>
      <c r="AA40" s="841" t="s">
        <v>96</v>
      </c>
      <c r="AB40" s="991" t="s">
        <v>343</v>
      </c>
      <c r="AC40" s="883"/>
      <c r="AD40" s="843" t="s">
        <v>204</v>
      </c>
      <c r="AE40" s="844" t="s">
        <v>247</v>
      </c>
      <c r="AF40" s="849" t="s">
        <v>0</v>
      </c>
      <c r="AG40" s="851" t="s">
        <v>0</v>
      </c>
      <c r="AH40" s="849" t="s">
        <v>0</v>
      </c>
      <c r="AI40" s="851" t="s">
        <v>0</v>
      </c>
      <c r="AJ40" s="849" t="s">
        <v>0</v>
      </c>
      <c r="AK40" s="851" t="s">
        <v>0</v>
      </c>
      <c r="AL40" s="849" t="s">
        <v>0</v>
      </c>
      <c r="AM40" s="852" t="s">
        <v>0</v>
      </c>
    </row>
    <row r="41" spans="1:39" ht="18">
      <c r="A41" s="711"/>
      <c r="B41" s="719">
        <v>4407.91</v>
      </c>
      <c r="C41" s="720"/>
      <c r="D41" s="917" t="s">
        <v>261</v>
      </c>
      <c r="E41" s="853" t="s">
        <v>247</v>
      </c>
      <c r="F41" s="706"/>
      <c r="G41" s="708"/>
      <c r="H41" s="706"/>
      <c r="I41" s="708"/>
      <c r="J41" s="706"/>
      <c r="K41" s="708"/>
      <c r="L41" s="706"/>
      <c r="M41" s="709"/>
      <c r="N41" s="710"/>
      <c r="O41" s="710"/>
      <c r="P41" s="710"/>
      <c r="Q41" s="710"/>
      <c r="R41" s="710"/>
      <c r="S41" s="710"/>
      <c r="T41" s="710"/>
      <c r="U41" s="710"/>
      <c r="V41" s="710"/>
      <c r="W41" s="710"/>
      <c r="X41" s="710"/>
      <c r="Y41" s="710"/>
      <c r="Z41" s="710"/>
      <c r="AA41" s="711"/>
      <c r="AB41" s="719">
        <v>4407.91</v>
      </c>
      <c r="AC41" s="720"/>
      <c r="AD41" s="917" t="s">
        <v>261</v>
      </c>
      <c r="AE41" s="853" t="s">
        <v>247</v>
      </c>
      <c r="AF41" s="854"/>
      <c r="AG41" s="856"/>
      <c r="AH41" s="854"/>
      <c r="AI41" s="856"/>
      <c r="AJ41" s="854"/>
      <c r="AK41" s="856"/>
      <c r="AL41" s="854"/>
      <c r="AM41" s="857"/>
    </row>
    <row r="42" spans="1:39" ht="18">
      <c r="A42" s="711"/>
      <c r="B42" s="719">
        <v>4407.92</v>
      </c>
      <c r="C42" s="720"/>
      <c r="D42" s="917" t="s">
        <v>262</v>
      </c>
      <c r="E42" s="853" t="s">
        <v>247</v>
      </c>
      <c r="F42" s="706"/>
      <c r="G42" s="708"/>
      <c r="H42" s="706"/>
      <c r="I42" s="708"/>
      <c r="J42" s="706"/>
      <c r="K42" s="708"/>
      <c r="L42" s="706"/>
      <c r="M42" s="709"/>
      <c r="N42" s="710"/>
      <c r="O42" s="710"/>
      <c r="P42" s="710"/>
      <c r="Q42" s="710"/>
      <c r="R42" s="710"/>
      <c r="S42" s="710"/>
      <c r="T42" s="710"/>
      <c r="U42" s="710"/>
      <c r="V42" s="710"/>
      <c r="W42" s="710"/>
      <c r="X42" s="710"/>
      <c r="Y42" s="710"/>
      <c r="Z42" s="710"/>
      <c r="AA42" s="711"/>
      <c r="AB42" s="719">
        <v>4407.92</v>
      </c>
      <c r="AC42" s="720"/>
      <c r="AD42" s="917" t="s">
        <v>262</v>
      </c>
      <c r="AE42" s="853" t="s">
        <v>247</v>
      </c>
      <c r="AF42" s="854"/>
      <c r="AG42" s="856"/>
      <c r="AH42" s="854"/>
      <c r="AI42" s="856"/>
      <c r="AJ42" s="854"/>
      <c r="AK42" s="856"/>
      <c r="AL42" s="854"/>
      <c r="AM42" s="857"/>
    </row>
    <row r="43" spans="1:39" ht="18">
      <c r="A43" s="711"/>
      <c r="B43" s="719">
        <v>4407.93</v>
      </c>
      <c r="C43" s="720"/>
      <c r="D43" s="917" t="s">
        <v>267</v>
      </c>
      <c r="E43" s="853" t="s">
        <v>247</v>
      </c>
      <c r="F43" s="706"/>
      <c r="G43" s="708"/>
      <c r="H43" s="706"/>
      <c r="I43" s="708"/>
      <c r="J43" s="706"/>
      <c r="K43" s="708"/>
      <c r="L43" s="706"/>
      <c r="M43" s="709"/>
      <c r="N43" s="710"/>
      <c r="O43" s="710"/>
      <c r="P43" s="710"/>
      <c r="Q43" s="710"/>
      <c r="R43" s="710"/>
      <c r="S43" s="710"/>
      <c r="T43" s="710"/>
      <c r="U43" s="710"/>
      <c r="V43" s="710"/>
      <c r="W43" s="710"/>
      <c r="X43" s="710"/>
      <c r="Y43" s="710"/>
      <c r="Z43" s="710"/>
      <c r="AA43" s="711"/>
      <c r="AB43" s="719">
        <v>4407.93</v>
      </c>
      <c r="AC43" s="720"/>
      <c r="AD43" s="917" t="s">
        <v>267</v>
      </c>
      <c r="AE43" s="853" t="s">
        <v>247</v>
      </c>
      <c r="AF43" s="854"/>
      <c r="AG43" s="856"/>
      <c r="AH43" s="854"/>
      <c r="AI43" s="856"/>
      <c r="AJ43" s="854"/>
      <c r="AK43" s="856"/>
      <c r="AL43" s="854"/>
      <c r="AM43" s="857"/>
    </row>
    <row r="44" spans="1:39" ht="18">
      <c r="A44" s="711"/>
      <c r="B44" s="719">
        <v>4407.94</v>
      </c>
      <c r="C44" s="720"/>
      <c r="D44" s="917" t="s">
        <v>268</v>
      </c>
      <c r="E44" s="853" t="s">
        <v>247</v>
      </c>
      <c r="F44" s="706"/>
      <c r="G44" s="708"/>
      <c r="H44" s="706"/>
      <c r="I44" s="708"/>
      <c r="J44" s="706"/>
      <c r="K44" s="708"/>
      <c r="L44" s="706"/>
      <c r="M44" s="709"/>
      <c r="N44" s="710"/>
      <c r="O44" s="710"/>
      <c r="P44" s="710"/>
      <c r="Q44" s="710"/>
      <c r="R44" s="710"/>
      <c r="S44" s="710"/>
      <c r="T44" s="710"/>
      <c r="U44" s="710"/>
      <c r="V44" s="710"/>
      <c r="W44" s="710"/>
      <c r="X44" s="710"/>
      <c r="Y44" s="710"/>
      <c r="Z44" s="710"/>
      <c r="AA44" s="711"/>
      <c r="AB44" s="719">
        <v>4407.94</v>
      </c>
      <c r="AC44" s="720"/>
      <c r="AD44" s="917" t="s">
        <v>268</v>
      </c>
      <c r="AE44" s="853" t="s">
        <v>247</v>
      </c>
      <c r="AF44" s="854"/>
      <c r="AG44" s="856"/>
      <c r="AH44" s="854"/>
      <c r="AI44" s="856"/>
      <c r="AJ44" s="854"/>
      <c r="AK44" s="856"/>
      <c r="AL44" s="854"/>
      <c r="AM44" s="857"/>
    </row>
    <row r="45" spans="1:39" ht="18">
      <c r="A45" s="711"/>
      <c r="B45" s="719">
        <v>4407.95</v>
      </c>
      <c r="C45" s="720"/>
      <c r="D45" s="917" t="s">
        <v>269</v>
      </c>
      <c r="E45" s="853" t="s">
        <v>247</v>
      </c>
      <c r="F45" s="706"/>
      <c r="G45" s="708"/>
      <c r="H45" s="706"/>
      <c r="I45" s="708"/>
      <c r="J45" s="706"/>
      <c r="K45" s="708"/>
      <c r="L45" s="706"/>
      <c r="M45" s="709"/>
      <c r="N45" s="710"/>
      <c r="O45" s="710"/>
      <c r="P45" s="710"/>
      <c r="Q45" s="710"/>
      <c r="R45" s="710"/>
      <c r="S45" s="710"/>
      <c r="T45" s="710"/>
      <c r="U45" s="710"/>
      <c r="V45" s="710"/>
      <c r="W45" s="710"/>
      <c r="X45" s="710"/>
      <c r="Y45" s="710"/>
      <c r="Z45" s="710"/>
      <c r="AA45" s="711"/>
      <c r="AB45" s="719">
        <v>4407.95</v>
      </c>
      <c r="AC45" s="720"/>
      <c r="AD45" s="917" t="s">
        <v>269</v>
      </c>
      <c r="AE45" s="853" t="s">
        <v>247</v>
      </c>
      <c r="AF45" s="854"/>
      <c r="AG45" s="856"/>
      <c r="AH45" s="854"/>
      <c r="AI45" s="856"/>
      <c r="AJ45" s="854"/>
      <c r="AK45" s="856"/>
      <c r="AL45" s="854"/>
      <c r="AM45" s="857"/>
    </row>
    <row r="46" spans="1:39" ht="18">
      <c r="A46" s="711"/>
      <c r="B46" s="989" t="s">
        <v>342</v>
      </c>
      <c r="C46" s="965"/>
      <c r="D46" s="928" t="s">
        <v>272</v>
      </c>
      <c r="E46" s="853" t="s">
        <v>247</v>
      </c>
      <c r="F46" s="715"/>
      <c r="G46" s="716"/>
      <c r="H46" s="715"/>
      <c r="I46" s="716"/>
      <c r="J46" s="715"/>
      <c r="K46" s="716"/>
      <c r="L46" s="715"/>
      <c r="M46" s="717"/>
      <c r="N46" s="710"/>
      <c r="O46" s="710"/>
      <c r="P46" s="710"/>
      <c r="Q46" s="710"/>
      <c r="R46" s="710"/>
      <c r="S46" s="710"/>
      <c r="T46" s="710"/>
      <c r="U46" s="710"/>
      <c r="V46" s="710"/>
      <c r="W46" s="710"/>
      <c r="X46" s="710"/>
      <c r="Y46" s="710"/>
      <c r="Z46" s="710"/>
      <c r="AA46" s="711"/>
      <c r="AB46" s="989" t="s">
        <v>342</v>
      </c>
      <c r="AC46" s="965"/>
      <c r="AD46" s="928" t="s">
        <v>272</v>
      </c>
      <c r="AE46" s="853" t="s">
        <v>247</v>
      </c>
      <c r="AF46" s="863"/>
      <c r="AG46" s="865"/>
      <c r="AH46" s="863"/>
      <c r="AI46" s="865"/>
      <c r="AJ46" s="863"/>
      <c r="AK46" s="865"/>
      <c r="AL46" s="863"/>
      <c r="AM46" s="866"/>
    </row>
    <row r="47" spans="1:39" ht="18.75" thickBot="1">
      <c r="A47" s="884"/>
      <c r="B47" s="990" t="s">
        <v>342</v>
      </c>
      <c r="C47" s="964"/>
      <c r="D47" s="923" t="s">
        <v>263</v>
      </c>
      <c r="E47" s="885" t="s">
        <v>247</v>
      </c>
      <c r="F47" s="886"/>
      <c r="G47" s="887"/>
      <c r="H47" s="886"/>
      <c r="I47" s="887"/>
      <c r="J47" s="886"/>
      <c r="K47" s="887"/>
      <c r="L47" s="886"/>
      <c r="M47" s="888"/>
      <c r="N47" s="710"/>
      <c r="O47" s="710"/>
      <c r="P47" s="710"/>
      <c r="Q47" s="710"/>
      <c r="R47" s="710"/>
      <c r="S47" s="710"/>
      <c r="T47" s="710"/>
      <c r="U47" s="710"/>
      <c r="V47" s="710"/>
      <c r="W47" s="710"/>
      <c r="X47" s="710"/>
      <c r="Y47" s="710"/>
      <c r="Z47" s="710"/>
      <c r="AA47" s="884"/>
      <c r="AB47" s="990" t="s">
        <v>342</v>
      </c>
      <c r="AC47" s="964"/>
      <c r="AD47" s="923" t="s">
        <v>263</v>
      </c>
      <c r="AE47" s="885" t="s">
        <v>247</v>
      </c>
      <c r="AF47" s="889"/>
      <c r="AG47" s="890"/>
      <c r="AH47" s="889"/>
      <c r="AI47" s="890"/>
      <c r="AJ47" s="889"/>
      <c r="AK47" s="890"/>
      <c r="AL47" s="889"/>
      <c r="AM47" s="891"/>
    </row>
    <row r="48" spans="1:39" ht="18.75" customHeight="1">
      <c r="A48" s="892" t="s">
        <v>243</v>
      </c>
      <c r="B48" s="892"/>
      <c r="C48" s="892"/>
      <c r="D48" s="893"/>
      <c r="E48" s="893"/>
      <c r="F48" s="894"/>
      <c r="G48" s="894"/>
      <c r="H48" s="894"/>
      <c r="I48" s="671"/>
      <c r="J48" s="671"/>
      <c r="K48" s="671"/>
      <c r="L48" s="671"/>
      <c r="M48" s="671"/>
      <c r="N48" s="671"/>
      <c r="O48" s="671"/>
      <c r="P48" s="671"/>
      <c r="Q48" s="671"/>
      <c r="R48" s="671"/>
      <c r="S48" s="671"/>
      <c r="T48" s="671"/>
      <c r="U48" s="671"/>
      <c r="V48" s="671"/>
      <c r="W48" s="671"/>
      <c r="X48" s="671"/>
      <c r="Y48" s="671"/>
      <c r="Z48" s="671"/>
      <c r="AA48" s="671"/>
      <c r="AB48" s="671"/>
      <c r="AC48" s="671"/>
      <c r="AD48" s="671"/>
      <c r="AE48" s="671"/>
      <c r="AF48" s="671"/>
      <c r="AG48" s="671"/>
      <c r="AH48" s="671"/>
      <c r="AI48" s="671"/>
      <c r="AJ48" s="671"/>
      <c r="AK48" s="671"/>
      <c r="AL48" s="671"/>
      <c r="AM48" s="671"/>
    </row>
    <row r="49" spans="1:39" ht="18" customHeight="1">
      <c r="A49" s="781" t="s">
        <v>244</v>
      </c>
      <c r="B49" s="781"/>
      <c r="C49" s="781"/>
      <c r="D49" s="670"/>
      <c r="E49" s="670"/>
      <c r="F49" s="671"/>
      <c r="G49" s="671"/>
      <c r="H49" s="671"/>
      <c r="I49" s="671"/>
      <c r="J49" s="671"/>
      <c r="K49" s="671"/>
      <c r="L49" s="671"/>
      <c r="M49" s="671"/>
      <c r="N49" s="671"/>
      <c r="O49" s="671"/>
      <c r="P49" s="671"/>
      <c r="Q49" s="671"/>
      <c r="R49" s="671"/>
      <c r="S49" s="671"/>
      <c r="T49" s="671"/>
      <c r="U49" s="671"/>
      <c r="V49" s="671"/>
      <c r="W49" s="671"/>
      <c r="X49" s="671"/>
      <c r="Y49" s="671"/>
      <c r="Z49" s="671"/>
      <c r="AA49" s="671"/>
      <c r="AB49" s="671"/>
      <c r="AC49" s="671"/>
      <c r="AD49" s="671"/>
      <c r="AE49" s="671"/>
      <c r="AF49" s="671"/>
      <c r="AG49" s="671"/>
      <c r="AH49" s="671"/>
      <c r="AI49" s="671"/>
      <c r="AJ49" s="671"/>
      <c r="AK49" s="671"/>
      <c r="AL49" s="671"/>
      <c r="AM49" s="671"/>
    </row>
    <row r="50" spans="1:39" ht="15">
      <c r="A50" s="781" t="s">
        <v>245</v>
      </c>
      <c r="B50" s="781"/>
      <c r="C50" s="781"/>
      <c r="D50" s="670"/>
      <c r="E50" s="670"/>
      <c r="F50" s="671"/>
      <c r="G50" s="671"/>
      <c r="H50" s="671"/>
      <c r="I50" s="671"/>
      <c r="J50" s="671"/>
      <c r="K50" s="671"/>
      <c r="L50" s="671"/>
      <c r="M50" s="671"/>
      <c r="N50" s="671"/>
      <c r="O50" s="671"/>
      <c r="P50" s="671"/>
      <c r="Q50" s="671"/>
      <c r="R50" s="671"/>
      <c r="S50" s="671"/>
      <c r="T50" s="671"/>
      <c r="U50" s="671"/>
      <c r="V50" s="671"/>
      <c r="W50" s="671"/>
      <c r="X50" s="671"/>
      <c r="Y50" s="671"/>
      <c r="Z50" s="671"/>
      <c r="AA50" s="671"/>
      <c r="AB50" s="671"/>
      <c r="AC50" s="671"/>
      <c r="AD50" s="671"/>
      <c r="AE50" s="671"/>
      <c r="AF50" s="671"/>
      <c r="AG50" s="671"/>
      <c r="AH50" s="671"/>
      <c r="AI50" s="671"/>
      <c r="AJ50" s="671"/>
      <c r="AK50" s="671"/>
      <c r="AL50" s="671"/>
      <c r="AM50" s="671"/>
    </row>
    <row r="51" spans="1:39" ht="20.25" customHeight="1">
      <c r="A51" s="926" t="s">
        <v>271</v>
      </c>
      <c r="B51" s="781"/>
      <c r="C51" s="781"/>
      <c r="D51" s="670"/>
      <c r="E51" s="670"/>
      <c r="F51" s="671"/>
      <c r="G51" s="671"/>
      <c r="H51" s="671"/>
      <c r="I51" s="671"/>
      <c r="J51" s="671"/>
      <c r="K51" s="671"/>
      <c r="L51" s="671"/>
      <c r="M51" s="671"/>
      <c r="N51" s="671"/>
      <c r="O51" s="671"/>
      <c r="P51" s="671"/>
      <c r="Q51" s="671"/>
      <c r="R51" s="671"/>
      <c r="S51" s="671"/>
      <c r="T51" s="671"/>
      <c r="U51" s="671"/>
      <c r="V51" s="671"/>
      <c r="W51" s="671"/>
      <c r="X51" s="671"/>
      <c r="Y51" s="671"/>
      <c r="Z51" s="671"/>
      <c r="AA51" s="671"/>
      <c r="AB51" s="671"/>
      <c r="AC51" s="671"/>
      <c r="AD51" s="671"/>
      <c r="AE51" s="671"/>
      <c r="AF51" s="671"/>
      <c r="AG51" s="671"/>
      <c r="AH51" s="671"/>
      <c r="AI51" s="671"/>
      <c r="AJ51" s="671"/>
      <c r="AK51" s="671"/>
      <c r="AL51" s="671"/>
      <c r="AM51" s="671"/>
    </row>
    <row r="52" spans="1:39" ht="15">
      <c r="A52" s="781"/>
      <c r="B52" s="781"/>
      <c r="C52" s="781"/>
      <c r="D52" s="670"/>
      <c r="E52" s="670"/>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1"/>
    </row>
    <row r="53" spans="1:39" ht="15">
      <c r="A53" s="781"/>
      <c r="B53" s="781"/>
      <c r="C53" s="781"/>
      <c r="D53" s="670"/>
      <c r="E53" s="670"/>
      <c r="F53" s="671"/>
      <c r="G53" s="671"/>
      <c r="H53" s="671"/>
      <c r="I53" s="671"/>
      <c r="J53" s="671"/>
      <c r="K53" s="671"/>
      <c r="L53" s="671"/>
      <c r="M53" s="671"/>
      <c r="N53" s="671"/>
      <c r="O53" s="671"/>
      <c r="P53" s="671"/>
      <c r="Q53" s="671"/>
      <c r="R53" s="671"/>
      <c r="S53" s="671"/>
      <c r="T53" s="671"/>
      <c r="U53" s="671"/>
      <c r="V53" s="671"/>
      <c r="W53" s="671"/>
      <c r="X53" s="671"/>
      <c r="Y53" s="671"/>
      <c r="Z53" s="671"/>
      <c r="AA53" s="671"/>
      <c r="AB53" s="671"/>
      <c r="AC53" s="671"/>
      <c r="AD53" s="671"/>
      <c r="AE53" s="671"/>
      <c r="AF53" s="671"/>
      <c r="AG53" s="671"/>
      <c r="AH53" s="671"/>
      <c r="AI53" s="671"/>
      <c r="AJ53" s="671"/>
      <c r="AK53" s="671"/>
      <c r="AL53" s="671"/>
      <c r="AM53" s="671"/>
    </row>
  </sheetData>
  <sheetProtection sheet="1"/>
  <mergeCells count="26">
    <mergeCell ref="I7:J7"/>
    <mergeCell ref="L7:M7"/>
    <mergeCell ref="I2:J2"/>
    <mergeCell ref="L2:M2"/>
    <mergeCell ref="H3:J3"/>
    <mergeCell ref="H4:M4"/>
    <mergeCell ref="H9:M9"/>
    <mergeCell ref="F12:I12"/>
    <mergeCell ref="J12:M12"/>
    <mergeCell ref="E10:F10"/>
    <mergeCell ref="D5:G6"/>
    <mergeCell ref="D8:G8"/>
    <mergeCell ref="D7:G7"/>
    <mergeCell ref="D9:G9"/>
    <mergeCell ref="H5:I5"/>
    <mergeCell ref="H6:M6"/>
    <mergeCell ref="AF12:AI12"/>
    <mergeCell ref="AJ12:AM12"/>
    <mergeCell ref="F13:G13"/>
    <mergeCell ref="H13:I13"/>
    <mergeCell ref="J13:K13"/>
    <mergeCell ref="L13:M13"/>
    <mergeCell ref="AF13:AG13"/>
    <mergeCell ref="AH13:AI13"/>
    <mergeCell ref="AJ13:AK13"/>
    <mergeCell ref="AL13:AM13"/>
  </mergeCells>
  <printOptions horizontalCentered="1" verticalCentered="1"/>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showGridLines="0" zoomScale="70" zoomScaleNormal="70" zoomScalePageLayoutView="0" workbookViewId="0" topLeftCell="A1">
      <selection activeCell="B25" sqref="B25"/>
    </sheetView>
  </sheetViews>
  <sheetFormatPr defaultColWidth="9.625" defaultRowHeight="12.75"/>
  <cols>
    <col min="1" max="1" width="9.375" style="150" customWidth="1"/>
    <col min="2" max="2" width="48.125" style="112" customWidth="1"/>
    <col min="3" max="3" width="9.25390625" style="112" bestFit="1" customWidth="1"/>
    <col min="4" max="8" width="17.25390625" style="112" customWidth="1"/>
    <col min="9" max="16384" width="9.625" style="112" customWidth="1"/>
  </cols>
  <sheetData>
    <row r="1" spans="1:5" ht="12.75" customHeight="1" thickBot="1">
      <c r="A1" s="1303"/>
      <c r="B1" s="1304"/>
      <c r="C1" s="1304"/>
      <c r="D1" s="1304"/>
      <c r="E1" s="230"/>
    </row>
    <row r="2" spans="1:8" ht="12.75" customHeight="1">
      <c r="A2" s="231"/>
      <c r="B2" s="113" t="s">
        <v>0</v>
      </c>
      <c r="C2" s="114"/>
      <c r="D2" s="115"/>
      <c r="E2" s="582" t="s">
        <v>110</v>
      </c>
      <c r="F2" s="583"/>
      <c r="G2" s="582" t="s">
        <v>15</v>
      </c>
      <c r="H2" s="584"/>
    </row>
    <row r="3" spans="1:8" ht="12.75" customHeight="1">
      <c r="A3" s="232"/>
      <c r="B3" s="116" t="s">
        <v>0</v>
      </c>
      <c r="C3" s="117"/>
      <c r="D3" s="117"/>
      <c r="E3" s="585" t="s">
        <v>20</v>
      </c>
      <c r="F3" s="586"/>
      <c r="G3" s="587"/>
      <c r="H3" s="588"/>
    </row>
    <row r="4" spans="1:8" ht="12.75" customHeight="1">
      <c r="A4" s="232"/>
      <c r="B4" s="116" t="s">
        <v>0</v>
      </c>
      <c r="C4" s="117"/>
      <c r="D4" s="117"/>
      <c r="E4" s="1305" t="s">
        <v>0</v>
      </c>
      <c r="F4" s="1294"/>
      <c r="G4" s="1294"/>
      <c r="H4" s="1295"/>
    </row>
    <row r="5" spans="1:8" ht="12.75" customHeight="1">
      <c r="A5" s="232"/>
      <c r="B5" s="116"/>
      <c r="C5" s="117"/>
      <c r="D5" s="1290"/>
      <c r="E5" s="585" t="s">
        <v>16</v>
      </c>
      <c r="F5" s="589"/>
      <c r="G5" s="589"/>
      <c r="H5" s="590"/>
    </row>
    <row r="6" spans="1:8" ht="12.75" customHeight="1">
      <c r="A6" s="232"/>
      <c r="B6" s="116"/>
      <c r="C6" s="117"/>
      <c r="D6" s="1290"/>
      <c r="E6" s="1293"/>
      <c r="F6" s="1296"/>
      <c r="G6" s="1296"/>
      <c r="H6" s="1297"/>
    </row>
    <row r="7" spans="1:8" ht="12.75" customHeight="1">
      <c r="A7" s="232"/>
      <c r="B7" s="1306" t="s">
        <v>111</v>
      </c>
      <c r="C7" s="1307"/>
      <c r="D7" s="1291"/>
      <c r="E7" s="1293" t="s">
        <v>0</v>
      </c>
      <c r="F7" s="1294"/>
      <c r="G7" s="1294"/>
      <c r="H7" s="1295"/>
    </row>
    <row r="8" spans="1:8" ht="12.75" customHeight="1">
      <c r="A8" s="232"/>
      <c r="B8" s="1307"/>
      <c r="C8" s="1307"/>
      <c r="D8" s="1291"/>
      <c r="E8" s="591" t="s">
        <v>17</v>
      </c>
      <c r="F8" s="592"/>
      <c r="G8" s="591" t="s">
        <v>18</v>
      </c>
      <c r="H8" s="588"/>
    </row>
    <row r="9" spans="1:8" ht="18" customHeight="1">
      <c r="A9" s="232"/>
      <c r="B9" s="1302" t="s">
        <v>10</v>
      </c>
      <c r="C9" s="1302"/>
      <c r="D9" s="119"/>
      <c r="E9" s="591" t="s">
        <v>19</v>
      </c>
      <c r="F9" s="587"/>
      <c r="G9" s="587"/>
      <c r="H9" s="588"/>
    </row>
    <row r="10" spans="1:8" ht="17.25" customHeight="1">
      <c r="A10" s="232"/>
      <c r="B10" s="1302" t="s">
        <v>704</v>
      </c>
      <c r="C10" s="1302"/>
      <c r="D10" s="120"/>
      <c r="E10" s="1298" t="s">
        <v>0</v>
      </c>
      <c r="F10" s="1299"/>
      <c r="G10" s="1299"/>
      <c r="H10" s="1300"/>
    </row>
    <row r="11" spans="1:8" ht="15" customHeight="1">
      <c r="A11" s="232"/>
      <c r="B11" s="252"/>
      <c r="C11" s="252"/>
      <c r="D11" s="120"/>
      <c r="E11" s="447"/>
      <c r="F11" s="448"/>
      <c r="G11" s="448"/>
      <c r="H11" s="449"/>
    </row>
    <row r="12" spans="1:8" ht="21.75" customHeight="1">
      <c r="A12" s="232"/>
      <c r="B12" s="1301" t="s">
        <v>200</v>
      </c>
      <c r="C12" s="1301"/>
      <c r="D12" s="1301"/>
      <c r="E12" s="559" t="s">
        <v>166</v>
      </c>
      <c r="F12" s="279" t="s">
        <v>0</v>
      </c>
      <c r="G12" s="283"/>
      <c r="H12" s="285"/>
    </row>
    <row r="13" spans="1:8" ht="15.75">
      <c r="A13" s="233" t="s">
        <v>0</v>
      </c>
      <c r="B13" s="122"/>
      <c r="C13" s="123"/>
      <c r="D13" s="123"/>
      <c r="E13" s="124"/>
      <c r="F13" s="117"/>
      <c r="G13" s="117"/>
      <c r="H13" s="121"/>
    </row>
    <row r="14" spans="1:8" ht="15.75">
      <c r="A14" s="127" t="s">
        <v>21</v>
      </c>
      <c r="B14" s="125"/>
      <c r="C14" s="126" t="s">
        <v>70</v>
      </c>
      <c r="D14" s="126" t="s">
        <v>103</v>
      </c>
      <c r="E14" s="1288" t="s">
        <v>112</v>
      </c>
      <c r="F14" s="1292"/>
      <c r="G14" s="1288" t="s">
        <v>113</v>
      </c>
      <c r="H14" s="1289"/>
    </row>
    <row r="15" spans="1:8" ht="12.75" customHeight="1">
      <c r="A15" s="127" t="s">
        <v>11</v>
      </c>
      <c r="B15" s="128" t="s">
        <v>21</v>
      </c>
      <c r="C15" s="213" t="s">
        <v>71</v>
      </c>
      <c r="D15" s="129" t="s">
        <v>12</v>
      </c>
      <c r="E15" s="130" t="s">
        <v>12</v>
      </c>
      <c r="F15" s="130" t="s">
        <v>148</v>
      </c>
      <c r="G15" s="130" t="s">
        <v>12</v>
      </c>
      <c r="H15" s="222" t="s">
        <v>148</v>
      </c>
    </row>
    <row r="16" spans="1:8" ht="12.75" customHeight="1">
      <c r="A16" s="131"/>
      <c r="B16" s="132"/>
      <c r="C16" s="217"/>
      <c r="D16" s="129"/>
      <c r="E16" s="130"/>
      <c r="F16" s="277" t="s">
        <v>0</v>
      </c>
      <c r="G16" s="130"/>
      <c r="H16" s="284" t="s">
        <v>159</v>
      </c>
    </row>
    <row r="17" spans="1:8" s="138" customFormat="1" ht="22.5" customHeight="1">
      <c r="A17" s="133">
        <v>1.2</v>
      </c>
      <c r="B17" s="214" t="s">
        <v>700</v>
      </c>
      <c r="C17" s="244" t="s">
        <v>252</v>
      </c>
      <c r="D17" s="134" t="s">
        <v>0</v>
      </c>
      <c r="E17" s="135"/>
      <c r="F17" s="136"/>
      <c r="G17" s="135"/>
      <c r="H17" s="137"/>
    </row>
    <row r="18" spans="1:8" s="138" customFormat="1" ht="22.5" customHeight="1">
      <c r="A18" s="133" t="s">
        <v>28</v>
      </c>
      <c r="B18" s="218" t="s">
        <v>7</v>
      </c>
      <c r="C18" s="244" t="s">
        <v>252</v>
      </c>
      <c r="D18" s="139"/>
      <c r="E18" s="140"/>
      <c r="F18" s="141"/>
      <c r="G18" s="140"/>
      <c r="H18" s="142"/>
    </row>
    <row r="19" spans="1:8" s="138" customFormat="1" ht="22.5" customHeight="1">
      <c r="A19" s="133" t="s">
        <v>93</v>
      </c>
      <c r="B19" s="218" t="s">
        <v>8</v>
      </c>
      <c r="C19" s="244" t="s">
        <v>252</v>
      </c>
      <c r="D19" s="139"/>
      <c r="E19" s="140"/>
      <c r="F19" s="141"/>
      <c r="G19" s="140"/>
      <c r="H19" s="142"/>
    </row>
    <row r="20" spans="1:8" s="138" customFormat="1" ht="22.5" customHeight="1">
      <c r="A20" s="133" t="s">
        <v>147</v>
      </c>
      <c r="B20" s="219" t="s">
        <v>127</v>
      </c>
      <c r="C20" s="244" t="s">
        <v>252</v>
      </c>
      <c r="D20" s="139"/>
      <c r="E20" s="140"/>
      <c r="F20" s="141"/>
      <c r="G20" s="140"/>
      <c r="H20" s="142"/>
    </row>
    <row r="21" spans="1:8" s="138" customFormat="1" ht="22.5" customHeight="1">
      <c r="A21" s="143">
        <v>5</v>
      </c>
      <c r="B21" s="215" t="s">
        <v>57</v>
      </c>
      <c r="C21" s="244" t="s">
        <v>155</v>
      </c>
      <c r="D21" s="139"/>
      <c r="E21" s="140"/>
      <c r="F21" s="141"/>
      <c r="G21" s="140"/>
      <c r="H21" s="142"/>
    </row>
    <row r="22" spans="1:8" s="138" customFormat="1" ht="22.5" customHeight="1">
      <c r="A22" s="133" t="s">
        <v>33</v>
      </c>
      <c r="B22" s="218" t="s">
        <v>7</v>
      </c>
      <c r="C22" s="244" t="s">
        <v>155</v>
      </c>
      <c r="D22" s="139"/>
      <c r="E22" s="140"/>
      <c r="F22" s="141"/>
      <c r="G22" s="140"/>
      <c r="H22" s="142"/>
    </row>
    <row r="23" spans="1:8" s="138" customFormat="1" ht="22.5" customHeight="1">
      <c r="A23" s="133" t="s">
        <v>96</v>
      </c>
      <c r="B23" s="220" t="s">
        <v>8</v>
      </c>
      <c r="C23" s="244" t="s">
        <v>155</v>
      </c>
      <c r="D23" s="139"/>
      <c r="E23" s="140"/>
      <c r="F23" s="141"/>
      <c r="G23" s="140"/>
      <c r="H23" s="142"/>
    </row>
    <row r="24" spans="1:8" s="138" customFormat="1" ht="22.5" customHeight="1">
      <c r="A24" s="144" t="s">
        <v>143</v>
      </c>
      <c r="B24" s="219" t="s">
        <v>127</v>
      </c>
      <c r="C24" s="244" t="s">
        <v>155</v>
      </c>
      <c r="D24" s="139"/>
      <c r="E24" s="140"/>
      <c r="F24" s="141"/>
      <c r="G24" s="140"/>
      <c r="H24" s="142"/>
    </row>
    <row r="25" spans="1:8" s="138" customFormat="1" ht="22.5" customHeight="1">
      <c r="A25" s="133">
        <v>6.1</v>
      </c>
      <c r="B25" s="216" t="s">
        <v>58</v>
      </c>
      <c r="C25" s="244" t="s">
        <v>155</v>
      </c>
      <c r="D25" s="139"/>
      <c r="E25" s="140"/>
      <c r="F25" s="141"/>
      <c r="G25" s="140"/>
      <c r="H25" s="142"/>
    </row>
    <row r="26" spans="1:8" s="138" customFormat="1" ht="22.5" customHeight="1">
      <c r="A26" s="133" t="s">
        <v>34</v>
      </c>
      <c r="B26" s="220" t="s">
        <v>7</v>
      </c>
      <c r="C26" s="244" t="s">
        <v>155</v>
      </c>
      <c r="D26" s="139"/>
      <c r="E26" s="140"/>
      <c r="F26" s="141"/>
      <c r="G26" s="140"/>
      <c r="H26" s="142"/>
    </row>
    <row r="27" spans="1:8" s="138" customFormat="1" ht="22.5" customHeight="1">
      <c r="A27" s="133" t="s">
        <v>98</v>
      </c>
      <c r="B27" s="220" t="s">
        <v>8</v>
      </c>
      <c r="C27" s="244" t="s">
        <v>155</v>
      </c>
      <c r="D27" s="139"/>
      <c r="E27" s="140"/>
      <c r="F27" s="141"/>
      <c r="G27" s="140"/>
      <c r="H27" s="142"/>
    </row>
    <row r="28" spans="1:8" s="138" customFormat="1" ht="22.5" customHeight="1">
      <c r="A28" s="144" t="s">
        <v>144</v>
      </c>
      <c r="B28" s="219" t="s">
        <v>127</v>
      </c>
      <c r="C28" s="244" t="s">
        <v>155</v>
      </c>
      <c r="D28" s="139"/>
      <c r="E28" s="140"/>
      <c r="F28" s="141"/>
      <c r="G28" s="140"/>
      <c r="H28" s="142"/>
    </row>
    <row r="29" spans="1:8" s="138" customFormat="1" ht="22.5" customHeight="1">
      <c r="A29" s="133">
        <v>6.2</v>
      </c>
      <c r="B29" s="216" t="s">
        <v>61</v>
      </c>
      <c r="C29" s="244" t="s">
        <v>155</v>
      </c>
      <c r="D29" s="139"/>
      <c r="E29" s="140"/>
      <c r="F29" s="141"/>
      <c r="G29" s="140"/>
      <c r="H29" s="142"/>
    </row>
    <row r="30" spans="1:8" s="138" customFormat="1" ht="22.5" customHeight="1">
      <c r="A30" s="133" t="s">
        <v>35</v>
      </c>
      <c r="B30" s="220" t="s">
        <v>7</v>
      </c>
      <c r="C30" s="244" t="s">
        <v>155</v>
      </c>
      <c r="D30" s="139"/>
      <c r="E30" s="140"/>
      <c r="F30" s="141"/>
      <c r="G30" s="140"/>
      <c r="H30" s="142"/>
    </row>
    <row r="31" spans="1:8" s="138" customFormat="1" ht="22.5" customHeight="1">
      <c r="A31" s="133" t="s">
        <v>99</v>
      </c>
      <c r="B31" s="220" t="s">
        <v>8</v>
      </c>
      <c r="C31" s="244" t="s">
        <v>155</v>
      </c>
      <c r="D31" s="139"/>
      <c r="E31" s="140"/>
      <c r="F31" s="141"/>
      <c r="G31" s="140"/>
      <c r="H31" s="142"/>
    </row>
    <row r="32" spans="1:8" s="138" customFormat="1" ht="22.5" customHeight="1" thickBot="1">
      <c r="A32" s="145" t="s">
        <v>145</v>
      </c>
      <c r="B32" s="221" t="s">
        <v>127</v>
      </c>
      <c r="C32" s="245" t="s">
        <v>155</v>
      </c>
      <c r="D32" s="146"/>
      <c r="E32" s="147"/>
      <c r="F32" s="148"/>
      <c r="G32" s="147"/>
      <c r="H32" s="149"/>
    </row>
    <row r="33" spans="1:8" ht="18" customHeight="1">
      <c r="A33" s="572"/>
      <c r="B33" s="434" t="s">
        <v>253</v>
      </c>
      <c r="C33" s="572"/>
      <c r="D33" s="573"/>
      <c r="E33" s="573"/>
      <c r="F33" s="573"/>
      <c r="G33" s="573"/>
      <c r="H33" s="573"/>
    </row>
    <row r="34" spans="1:8" ht="12.75" customHeight="1">
      <c r="A34" s="572" t="s">
        <v>0</v>
      </c>
      <c r="B34" s="572"/>
      <c r="C34" s="572"/>
      <c r="D34" s="573"/>
      <c r="E34" s="573"/>
      <c r="F34" s="573"/>
      <c r="G34" s="573"/>
      <c r="H34" s="573"/>
    </row>
    <row r="35" spans="1:8" ht="12.75" customHeight="1">
      <c r="A35" s="573"/>
      <c r="B35" s="573"/>
      <c r="C35" s="573"/>
      <c r="D35" s="573"/>
      <c r="E35" s="573"/>
      <c r="F35" s="573"/>
      <c r="G35" s="573"/>
      <c r="H35" s="573"/>
    </row>
    <row r="36" spans="1:8" ht="12.75" customHeight="1">
      <c r="A36" s="573"/>
      <c r="B36" s="573"/>
      <c r="C36" s="573"/>
      <c r="D36" s="573"/>
      <c r="E36" s="573"/>
      <c r="F36" s="573"/>
      <c r="G36" s="573"/>
      <c r="H36" s="573"/>
    </row>
    <row r="37" spans="1:8" ht="12.75" customHeight="1">
      <c r="A37" s="573"/>
      <c r="B37" s="573"/>
      <c r="C37" s="573"/>
      <c r="D37" s="573"/>
      <c r="E37" s="573"/>
      <c r="F37" s="573"/>
      <c r="G37" s="573"/>
      <c r="H37" s="573"/>
    </row>
    <row r="38" spans="1:8" ht="12.75" customHeight="1">
      <c r="A38" s="573"/>
      <c r="B38" s="573"/>
      <c r="C38" s="573"/>
      <c r="D38" s="573"/>
      <c r="E38" s="573"/>
      <c r="F38" s="573"/>
      <c r="G38" s="573"/>
      <c r="H38" s="573"/>
    </row>
    <row r="39" spans="1:8" ht="12.75" customHeight="1">
      <c r="A39" s="573"/>
      <c r="B39" s="573"/>
      <c r="C39" s="573"/>
      <c r="D39" s="573"/>
      <c r="E39" s="573"/>
      <c r="F39" s="573"/>
      <c r="G39" s="573"/>
      <c r="H39" s="573"/>
    </row>
    <row r="40" spans="1:8" ht="12.75" customHeight="1">
      <c r="A40" s="573"/>
      <c r="B40" s="573"/>
      <c r="C40" s="573"/>
      <c r="D40" s="573"/>
      <c r="E40" s="573"/>
      <c r="F40" s="573"/>
      <c r="G40" s="573"/>
      <c r="H40" s="573"/>
    </row>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mergeCells count="12">
    <mergeCell ref="A1:D1"/>
    <mergeCell ref="E4:H4"/>
    <mergeCell ref="B7:C8"/>
    <mergeCell ref="G14:H14"/>
    <mergeCell ref="D5:D8"/>
    <mergeCell ref="E14:F14"/>
    <mergeCell ref="E7:H7"/>
    <mergeCell ref="E6:H6"/>
    <mergeCell ref="E10:H10"/>
    <mergeCell ref="B12:D12"/>
    <mergeCell ref="B10:C10"/>
    <mergeCell ref="B9:C9"/>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70"/>
  <sheetViews>
    <sheetView showGridLines="0" zoomScale="70" zoomScaleNormal="70" zoomScalePageLayoutView="0" workbookViewId="0" topLeftCell="A1">
      <selection activeCell="B37" sqref="B37"/>
    </sheetView>
  </sheetViews>
  <sheetFormatPr defaultColWidth="9.625" defaultRowHeight="12.75"/>
  <cols>
    <col min="1" max="1" width="9.875" style="151" customWidth="1"/>
    <col min="2" max="2" width="37.375" style="188" customWidth="1"/>
    <col min="3" max="4" width="27.75390625" style="152" customWidth="1"/>
    <col min="5" max="12" width="15.375" style="152" customWidth="1"/>
    <col min="13" max="16384" width="9.625" style="152" customWidth="1"/>
  </cols>
  <sheetData>
    <row r="1" spans="1:12" ht="15" customHeight="1" thickBot="1">
      <c r="A1" s="151" t="s">
        <v>0</v>
      </c>
      <c r="B1" s="224"/>
      <c r="C1" s="189"/>
      <c r="D1" s="189"/>
      <c r="E1" s="189"/>
      <c r="F1" s="189"/>
      <c r="G1" s="189"/>
      <c r="H1" s="189"/>
      <c r="I1" s="189"/>
      <c r="J1" s="189"/>
      <c r="K1" s="189"/>
      <c r="L1" s="189"/>
    </row>
    <row r="2" spans="1:12" ht="15" customHeight="1">
      <c r="A2" s="225"/>
      <c r="B2" s="153" t="s">
        <v>0</v>
      </c>
      <c r="C2" s="154"/>
      <c r="D2" s="154"/>
      <c r="E2" s="154"/>
      <c r="F2" s="154"/>
      <c r="G2" s="620" t="s">
        <v>114</v>
      </c>
      <c r="H2" s="621"/>
      <c r="I2" s="622"/>
      <c r="J2" s="582" t="s">
        <v>15</v>
      </c>
      <c r="K2" s="1342"/>
      <c r="L2" s="1343"/>
    </row>
    <row r="3" spans="1:12" ht="15" customHeight="1">
      <c r="A3" s="226"/>
      <c r="B3" s="118" t="s">
        <v>0</v>
      </c>
      <c r="C3" s="1351" t="s">
        <v>115</v>
      </c>
      <c r="D3" s="1351"/>
      <c r="E3" s="1352"/>
      <c r="F3" s="1352"/>
      <c r="G3" s="1341" t="s">
        <v>20</v>
      </c>
      <c r="H3" s="1244"/>
      <c r="I3" s="1244"/>
      <c r="J3" s="587"/>
      <c r="K3" s="587"/>
      <c r="L3" s="588"/>
    </row>
    <row r="4" spans="1:12" ht="15" customHeight="1">
      <c r="A4" s="226"/>
      <c r="B4" s="118" t="s">
        <v>0</v>
      </c>
      <c r="C4" s="1352"/>
      <c r="D4" s="1352"/>
      <c r="E4" s="1352"/>
      <c r="F4" s="1352"/>
      <c r="G4" s="1314" t="s">
        <v>0</v>
      </c>
      <c r="H4" s="1315"/>
      <c r="I4" s="1316"/>
      <c r="J4" s="1317"/>
      <c r="K4" s="1317"/>
      <c r="L4" s="1318"/>
    </row>
    <row r="5" spans="1:12" ht="15" customHeight="1">
      <c r="A5" s="226"/>
      <c r="B5" s="118"/>
      <c r="C5" s="1352"/>
      <c r="D5" s="1352"/>
      <c r="E5" s="1352"/>
      <c r="F5" s="1352"/>
      <c r="G5" s="1322" t="s">
        <v>16</v>
      </c>
      <c r="H5" s="1323"/>
      <c r="I5" s="623"/>
      <c r="J5" s="623"/>
      <c r="K5" s="623"/>
      <c r="L5" s="624"/>
    </row>
    <row r="6" spans="1:12" ht="15" customHeight="1">
      <c r="A6" s="226"/>
      <c r="B6" s="118"/>
      <c r="C6" s="155"/>
      <c r="D6" s="155"/>
      <c r="E6" s="156"/>
      <c r="F6" s="157"/>
      <c r="G6" s="1353"/>
      <c r="H6" s="1312"/>
      <c r="I6" s="1354"/>
      <c r="J6" s="1354"/>
      <c r="K6" s="1354"/>
      <c r="L6" s="1313"/>
    </row>
    <row r="7" spans="1:12" ht="15" customHeight="1">
      <c r="A7" s="226"/>
      <c r="B7" s="158" t="s">
        <v>0</v>
      </c>
      <c r="C7" s="1302" t="s">
        <v>10</v>
      </c>
      <c r="D7" s="1302"/>
      <c r="E7" s="1347"/>
      <c r="F7" s="1347"/>
      <c r="G7" s="1311" t="s">
        <v>0</v>
      </c>
      <c r="H7" s="1312"/>
      <c r="I7" s="1312"/>
      <c r="J7" s="1312"/>
      <c r="K7" s="1312"/>
      <c r="L7" s="1313"/>
    </row>
    <row r="8" spans="1:12" ht="15" customHeight="1">
      <c r="A8" s="226"/>
      <c r="B8" s="159"/>
      <c r="C8" s="1348" t="s">
        <v>116</v>
      </c>
      <c r="D8" s="1348"/>
      <c r="E8" s="1349"/>
      <c r="F8" s="1350"/>
      <c r="G8" s="625" t="s">
        <v>17</v>
      </c>
      <c r="H8" s="626"/>
      <c r="I8" s="587"/>
      <c r="J8" s="591" t="s">
        <v>18</v>
      </c>
      <c r="K8" s="1324"/>
      <c r="L8" s="1325"/>
    </row>
    <row r="9" spans="1:12" ht="15" customHeight="1">
      <c r="A9" s="226"/>
      <c r="B9" s="159"/>
      <c r="C9" s="160"/>
      <c r="D9" s="160"/>
      <c r="E9" s="160"/>
      <c r="F9" s="161"/>
      <c r="G9" s="585" t="s">
        <v>19</v>
      </c>
      <c r="H9" s="1319"/>
      <c r="I9" s="1320"/>
      <c r="J9" s="1319"/>
      <c r="K9" s="1320"/>
      <c r="L9" s="1321"/>
    </row>
    <row r="10" spans="1:12" ht="15" customHeight="1">
      <c r="A10" s="226"/>
      <c r="B10" s="159"/>
      <c r="C10" s="160"/>
      <c r="D10" s="160"/>
      <c r="E10" s="291"/>
      <c r="F10" s="161"/>
      <c r="G10" s="451"/>
      <c r="H10" s="451"/>
      <c r="I10" s="451"/>
      <c r="J10" s="451"/>
      <c r="K10" s="451"/>
      <c r="L10" s="452"/>
    </row>
    <row r="11" spans="1:12" ht="24" customHeight="1">
      <c r="A11" s="226"/>
      <c r="B11" s="159"/>
      <c r="C11"/>
      <c r="D11" s="560" t="s">
        <v>200</v>
      </c>
      <c r="E11" s="1326" t="s">
        <v>208</v>
      </c>
      <c r="F11" s="1326"/>
      <c r="G11" s="450" t="s">
        <v>0</v>
      </c>
      <c r="H11" s="286"/>
      <c r="I11" s="286"/>
      <c r="J11" s="286"/>
      <c r="K11" s="286"/>
      <c r="L11" s="287"/>
    </row>
    <row r="12" spans="1:12" ht="15" customHeight="1">
      <c r="A12" s="227"/>
      <c r="B12" s="162"/>
      <c r="C12" s="163"/>
      <c r="D12" s="163"/>
      <c r="E12" s="164"/>
      <c r="F12" s="164"/>
      <c r="G12" s="1344" t="s">
        <v>0</v>
      </c>
      <c r="H12" s="1345"/>
      <c r="I12" s="1345"/>
      <c r="J12" s="1345"/>
      <c r="K12" s="1345"/>
      <c r="L12" s="1346"/>
    </row>
    <row r="13" spans="1:12" s="168" customFormat="1" ht="15" customHeight="1">
      <c r="A13" s="165" t="s">
        <v>0</v>
      </c>
      <c r="B13" s="166" t="s">
        <v>0</v>
      </c>
      <c r="C13" s="167" t="s">
        <v>0</v>
      </c>
      <c r="D13" s="167" t="s">
        <v>0</v>
      </c>
      <c r="E13" s="1331" t="s">
        <v>6</v>
      </c>
      <c r="F13" s="1332"/>
      <c r="G13" s="1332"/>
      <c r="H13" s="1337"/>
      <c r="I13" s="1331" t="s">
        <v>9</v>
      </c>
      <c r="J13" s="1332"/>
      <c r="K13" s="1332"/>
      <c r="L13" s="1333"/>
    </row>
    <row r="14" spans="1:12" ht="15" customHeight="1">
      <c r="A14" s="169" t="s">
        <v>21</v>
      </c>
      <c r="B14" s="170" t="s">
        <v>117</v>
      </c>
      <c r="C14" s="170" t="s">
        <v>0</v>
      </c>
      <c r="D14" s="170" t="s">
        <v>0</v>
      </c>
      <c r="E14" s="1334">
        <v>2014</v>
      </c>
      <c r="F14" s="1335"/>
      <c r="G14" s="1334">
        <v>2015</v>
      </c>
      <c r="H14" s="1335"/>
      <c r="I14" s="1334">
        <f>E14</f>
        <v>2014</v>
      </c>
      <c r="J14" s="1335"/>
      <c r="K14" s="1334">
        <f>G14</f>
        <v>2015</v>
      </c>
      <c r="L14" s="1336"/>
    </row>
    <row r="15" spans="1:12" ht="15" customHeight="1">
      <c r="A15" s="169" t="s">
        <v>0</v>
      </c>
      <c r="B15" s="170" t="s">
        <v>319</v>
      </c>
      <c r="C15" s="170" t="s">
        <v>206</v>
      </c>
      <c r="D15" s="170" t="s">
        <v>207</v>
      </c>
      <c r="E15" s="171" t="s">
        <v>1</v>
      </c>
      <c r="F15" s="172" t="s">
        <v>148</v>
      </c>
      <c r="G15" s="172" t="s">
        <v>1</v>
      </c>
      <c r="H15" s="172" t="s">
        <v>148</v>
      </c>
      <c r="I15" s="172" t="s">
        <v>1</v>
      </c>
      <c r="J15" s="172" t="s">
        <v>148</v>
      </c>
      <c r="K15" s="172" t="s">
        <v>1</v>
      </c>
      <c r="L15" s="223" t="s">
        <v>148</v>
      </c>
    </row>
    <row r="16" spans="1:12" ht="15" customHeight="1">
      <c r="A16" s="169" t="s">
        <v>0</v>
      </c>
      <c r="B16" s="173" t="s">
        <v>0</v>
      </c>
      <c r="C16" s="174"/>
      <c r="D16" s="174"/>
      <c r="E16" s="246" t="s">
        <v>251</v>
      </c>
      <c r="F16" s="277" t="s">
        <v>0</v>
      </c>
      <c r="G16" s="246" t="s">
        <v>251</v>
      </c>
      <c r="H16" s="277" t="s">
        <v>0</v>
      </c>
      <c r="I16" s="246" t="s">
        <v>251</v>
      </c>
      <c r="J16" s="277" t="s">
        <v>0</v>
      </c>
      <c r="K16" s="246" t="s">
        <v>251</v>
      </c>
      <c r="L16" s="284" t="s">
        <v>0</v>
      </c>
    </row>
    <row r="17" spans="1:12" s="541" customFormat="1" ht="16.5" customHeight="1">
      <c r="A17" s="791" t="s">
        <v>147</v>
      </c>
      <c r="B17" s="537" t="s">
        <v>329</v>
      </c>
      <c r="C17" s="538" t="s">
        <v>0</v>
      </c>
      <c r="D17" s="538"/>
      <c r="E17" s="539"/>
      <c r="F17" s="539"/>
      <c r="G17" s="539"/>
      <c r="H17" s="539"/>
      <c r="I17" s="539"/>
      <c r="J17" s="539"/>
      <c r="K17" s="539"/>
      <c r="L17" s="540"/>
    </row>
    <row r="18" spans="1:12" s="177" customFormat="1" ht="16.5" customHeight="1">
      <c r="A18" s="1308" t="s">
        <v>705</v>
      </c>
      <c r="B18" s="966" t="s">
        <v>0</v>
      </c>
      <c r="C18" s="180"/>
      <c r="D18" s="180"/>
      <c r="E18" s="178"/>
      <c r="F18" s="178"/>
      <c r="G18" s="178"/>
      <c r="H18" s="178"/>
      <c r="I18" s="178"/>
      <c r="J18" s="178"/>
      <c r="K18" s="178"/>
      <c r="L18" s="179"/>
    </row>
    <row r="19" spans="1:12" s="177" customFormat="1" ht="16.5" customHeight="1">
      <c r="A19" s="1309"/>
      <c r="B19" s="966"/>
      <c r="C19" s="792"/>
      <c r="D19" s="792"/>
      <c r="E19" s="175"/>
      <c r="F19" s="175"/>
      <c r="G19" s="175"/>
      <c r="H19" s="175"/>
      <c r="I19" s="175"/>
      <c r="J19" s="175"/>
      <c r="K19" s="175"/>
      <c r="L19" s="176"/>
    </row>
    <row r="20" spans="1:12" s="177" customFormat="1" ht="16.5" customHeight="1">
      <c r="A20" s="1309"/>
      <c r="B20" s="966"/>
      <c r="C20" s="792"/>
      <c r="D20" s="792"/>
      <c r="E20" s="175"/>
      <c r="F20" s="175"/>
      <c r="G20" s="175"/>
      <c r="H20" s="175"/>
      <c r="I20" s="175"/>
      <c r="J20" s="175"/>
      <c r="K20" s="175"/>
      <c r="L20" s="176"/>
    </row>
    <row r="21" spans="1:12" s="177" customFormat="1" ht="16.5" customHeight="1">
      <c r="A21" s="1309"/>
      <c r="B21" s="966"/>
      <c r="C21" s="792"/>
      <c r="D21" s="792"/>
      <c r="E21" s="175"/>
      <c r="F21" s="175"/>
      <c r="G21" s="175"/>
      <c r="H21" s="175"/>
      <c r="I21" s="175"/>
      <c r="J21" s="175"/>
      <c r="K21" s="175"/>
      <c r="L21" s="176"/>
    </row>
    <row r="22" spans="1:12" s="177" customFormat="1" ht="16.5" customHeight="1">
      <c r="A22" s="1309"/>
      <c r="B22" s="966"/>
      <c r="C22" s="792"/>
      <c r="D22" s="792"/>
      <c r="E22" s="175"/>
      <c r="F22" s="175"/>
      <c r="G22" s="175"/>
      <c r="H22" s="175"/>
      <c r="I22" s="175"/>
      <c r="J22" s="175"/>
      <c r="K22" s="175"/>
      <c r="L22" s="176"/>
    </row>
    <row r="23" spans="1:12" s="177" customFormat="1" ht="16.5" customHeight="1">
      <c r="A23" s="1309"/>
      <c r="B23" s="966"/>
      <c r="C23" s="792"/>
      <c r="D23" s="792"/>
      <c r="E23" s="175"/>
      <c r="F23" s="175"/>
      <c r="G23" s="175"/>
      <c r="H23" s="175"/>
      <c r="I23" s="175"/>
      <c r="J23" s="175"/>
      <c r="K23" s="175"/>
      <c r="L23" s="176"/>
    </row>
    <row r="24" spans="1:12" s="177" customFormat="1" ht="16.5" customHeight="1">
      <c r="A24" s="1309"/>
      <c r="B24" s="966"/>
      <c r="C24" s="792"/>
      <c r="D24" s="792"/>
      <c r="E24" s="175"/>
      <c r="F24" s="175"/>
      <c r="G24" s="175"/>
      <c r="H24" s="175"/>
      <c r="I24" s="175"/>
      <c r="J24" s="175"/>
      <c r="K24" s="175"/>
      <c r="L24" s="176"/>
    </row>
    <row r="25" spans="1:12" s="177" customFormat="1" ht="16.5" customHeight="1">
      <c r="A25" s="1309"/>
      <c r="B25" s="966"/>
      <c r="C25" s="792"/>
      <c r="D25" s="792"/>
      <c r="E25" s="175"/>
      <c r="F25" s="175"/>
      <c r="G25" s="175"/>
      <c r="H25" s="175"/>
      <c r="I25" s="175"/>
      <c r="J25" s="175"/>
      <c r="K25" s="175"/>
      <c r="L25" s="176"/>
    </row>
    <row r="26" spans="1:12" s="177" customFormat="1" ht="16.5" customHeight="1">
      <c r="A26" s="1310"/>
      <c r="B26" s="967"/>
      <c r="C26" s="180"/>
      <c r="D26" s="180"/>
      <c r="E26" s="175"/>
      <c r="F26" s="175"/>
      <c r="G26" s="175"/>
      <c r="H26" s="175"/>
      <c r="I26" s="175"/>
      <c r="J26" s="175"/>
      <c r="K26" s="175"/>
      <c r="L26" s="176"/>
    </row>
    <row r="27" spans="1:12" s="541" customFormat="1" ht="16.5" customHeight="1">
      <c r="A27" s="791" t="s">
        <v>143</v>
      </c>
      <c r="B27" s="1327" t="s">
        <v>330</v>
      </c>
      <c r="C27" s="538"/>
      <c r="D27" s="538"/>
      <c r="E27" s="539"/>
      <c r="F27" s="539"/>
      <c r="G27" s="539"/>
      <c r="H27" s="539"/>
      <c r="I27" s="539"/>
      <c r="J27" s="539"/>
      <c r="K27" s="539"/>
      <c r="L27" s="540"/>
    </row>
    <row r="28" spans="1:12" s="177" customFormat="1" ht="16.5" customHeight="1">
      <c r="A28" s="1308" t="s">
        <v>197</v>
      </c>
      <c r="B28" s="1328"/>
      <c r="C28" s="792"/>
      <c r="D28" s="792"/>
      <c r="E28" s="175"/>
      <c r="F28" s="175"/>
      <c r="G28" s="175" t="s">
        <v>0</v>
      </c>
      <c r="H28" s="175"/>
      <c r="I28" s="175"/>
      <c r="J28" s="175"/>
      <c r="K28" s="175"/>
      <c r="L28" s="176"/>
    </row>
    <row r="29" spans="1:12" s="177" customFormat="1" ht="16.5" customHeight="1">
      <c r="A29" s="1309"/>
      <c r="B29" s="966"/>
      <c r="C29" s="792"/>
      <c r="D29" s="792"/>
      <c r="E29" s="175"/>
      <c r="F29" s="175"/>
      <c r="G29" s="175"/>
      <c r="H29" s="175"/>
      <c r="I29" s="175"/>
      <c r="J29" s="175"/>
      <c r="K29" s="175"/>
      <c r="L29" s="176"/>
    </row>
    <row r="30" spans="1:12" s="177" customFormat="1" ht="16.5" customHeight="1">
      <c r="A30" s="1309"/>
      <c r="B30" s="966"/>
      <c r="C30" s="792"/>
      <c r="D30" s="792"/>
      <c r="E30" s="175"/>
      <c r="F30" s="175"/>
      <c r="G30" s="175"/>
      <c r="H30" s="175"/>
      <c r="I30" s="175"/>
      <c r="J30" s="175"/>
      <c r="K30" s="175"/>
      <c r="L30" s="176"/>
    </row>
    <row r="31" spans="1:12" s="181" customFormat="1" ht="16.5" customHeight="1">
      <c r="A31" s="1309"/>
      <c r="B31" s="966"/>
      <c r="C31" s="792"/>
      <c r="D31" s="792"/>
      <c r="E31" s="175"/>
      <c r="F31" s="175"/>
      <c r="G31" s="175"/>
      <c r="H31" s="175"/>
      <c r="I31" s="175"/>
      <c r="J31" s="175"/>
      <c r="K31" s="175"/>
      <c r="L31" s="176"/>
    </row>
    <row r="32" spans="1:12" s="177" customFormat="1" ht="16.5" customHeight="1">
      <c r="A32" s="1309"/>
      <c r="B32" s="966"/>
      <c r="C32" s="792"/>
      <c r="D32" s="792"/>
      <c r="E32" s="175"/>
      <c r="F32" s="175"/>
      <c r="G32" s="175"/>
      <c r="H32" s="175"/>
      <c r="I32" s="175"/>
      <c r="J32" s="175"/>
      <c r="K32" s="175"/>
      <c r="L32" s="176"/>
    </row>
    <row r="33" spans="1:12" s="177" customFormat="1" ht="16.5" customHeight="1">
      <c r="A33" s="1309"/>
      <c r="B33" s="966"/>
      <c r="C33" s="792"/>
      <c r="D33" s="792"/>
      <c r="E33" s="175"/>
      <c r="F33" s="175"/>
      <c r="G33" s="175"/>
      <c r="H33" s="175"/>
      <c r="I33" s="175"/>
      <c r="J33" s="175"/>
      <c r="K33" s="175"/>
      <c r="L33" s="176"/>
    </row>
    <row r="34" spans="1:12" s="177" customFormat="1" ht="16.5" customHeight="1">
      <c r="A34" s="1309"/>
      <c r="B34" s="966"/>
      <c r="C34" s="792"/>
      <c r="D34" s="792"/>
      <c r="E34" s="175"/>
      <c r="F34" s="175"/>
      <c r="G34" s="175"/>
      <c r="H34" s="175"/>
      <c r="I34" s="175"/>
      <c r="J34" s="175"/>
      <c r="K34" s="175"/>
      <c r="L34" s="176"/>
    </row>
    <row r="35" spans="1:12" s="177" customFormat="1" ht="16.5" customHeight="1">
      <c r="A35" s="1309"/>
      <c r="B35" s="966"/>
      <c r="C35" s="792"/>
      <c r="D35" s="792"/>
      <c r="E35" s="175"/>
      <c r="F35" s="175"/>
      <c r="G35" s="175"/>
      <c r="H35" s="175"/>
      <c r="I35" s="175"/>
      <c r="J35" s="175"/>
      <c r="K35" s="175"/>
      <c r="L35" s="176"/>
    </row>
    <row r="36" spans="1:12" s="177" customFormat="1" ht="16.5" customHeight="1">
      <c r="A36" s="1310"/>
      <c r="B36" s="967"/>
      <c r="C36" s="182"/>
      <c r="D36" s="182"/>
      <c r="E36" s="175"/>
      <c r="F36" s="175"/>
      <c r="G36" s="175"/>
      <c r="H36" s="175"/>
      <c r="I36" s="175"/>
      <c r="J36" s="175"/>
      <c r="K36" s="175"/>
      <c r="L36" s="176"/>
    </row>
    <row r="37" spans="1:12" s="541" customFormat="1" ht="16.5" customHeight="1">
      <c r="A37" s="791" t="s">
        <v>144</v>
      </c>
      <c r="B37" s="546" t="s">
        <v>331</v>
      </c>
      <c r="C37" s="538"/>
      <c r="D37" s="538"/>
      <c r="E37" s="539"/>
      <c r="F37" s="539"/>
      <c r="G37" s="539"/>
      <c r="H37" s="539"/>
      <c r="I37" s="539"/>
      <c r="J37" s="539"/>
      <c r="K37" s="539"/>
      <c r="L37" s="540"/>
    </row>
    <row r="38" spans="1:12" s="177" customFormat="1" ht="16.5" customHeight="1">
      <c r="A38" s="1308" t="s">
        <v>199</v>
      </c>
      <c r="B38" s="968"/>
      <c r="C38" s="792"/>
      <c r="D38" s="792"/>
      <c r="E38" s="175"/>
      <c r="F38" s="175"/>
      <c r="G38" s="175"/>
      <c r="H38" s="175"/>
      <c r="I38" s="175"/>
      <c r="J38" s="175"/>
      <c r="K38" s="175"/>
      <c r="L38" s="176"/>
    </row>
    <row r="39" spans="1:12" s="177" customFormat="1" ht="16.5" customHeight="1">
      <c r="A39" s="1309"/>
      <c r="B39" s="968"/>
      <c r="C39" s="792"/>
      <c r="D39" s="792"/>
      <c r="E39" s="175"/>
      <c r="F39" s="175"/>
      <c r="G39" s="175"/>
      <c r="H39" s="175"/>
      <c r="I39" s="175"/>
      <c r="J39" s="175"/>
      <c r="K39" s="175"/>
      <c r="L39" s="176"/>
    </row>
    <row r="40" spans="1:12" s="177" customFormat="1" ht="16.5" customHeight="1">
      <c r="A40" s="1309"/>
      <c r="B40" s="968"/>
      <c r="C40" s="792"/>
      <c r="D40" s="792"/>
      <c r="E40" s="175"/>
      <c r="F40" s="175"/>
      <c r="G40" s="175"/>
      <c r="H40" s="175"/>
      <c r="I40" s="175"/>
      <c r="J40" s="175"/>
      <c r="K40" s="175"/>
      <c r="L40" s="176"/>
    </row>
    <row r="41" spans="1:12" s="177" customFormat="1" ht="16.5" customHeight="1">
      <c r="A41" s="1309"/>
      <c r="B41" s="968"/>
      <c r="C41" s="792"/>
      <c r="D41" s="792"/>
      <c r="E41" s="178"/>
      <c r="F41" s="178"/>
      <c r="G41" s="178"/>
      <c r="H41" s="178"/>
      <c r="I41" s="178"/>
      <c r="J41" s="178"/>
      <c r="K41" s="178"/>
      <c r="L41" s="179"/>
    </row>
    <row r="42" spans="1:12" s="177" customFormat="1" ht="16.5" customHeight="1">
      <c r="A42" s="1309"/>
      <c r="B42" s="968"/>
      <c r="C42" s="792"/>
      <c r="D42" s="792"/>
      <c r="E42" s="178"/>
      <c r="F42" s="178"/>
      <c r="G42" s="178"/>
      <c r="H42" s="178"/>
      <c r="I42" s="178"/>
      <c r="J42" s="178"/>
      <c r="K42" s="178"/>
      <c r="L42" s="179"/>
    </row>
    <row r="43" spans="1:12" s="177" customFormat="1" ht="16.5" customHeight="1">
      <c r="A43" s="1309"/>
      <c r="B43" s="968"/>
      <c r="C43" s="792"/>
      <c r="D43" s="792"/>
      <c r="E43" s="178"/>
      <c r="F43" s="178"/>
      <c r="G43" s="178"/>
      <c r="H43" s="178"/>
      <c r="I43" s="178"/>
      <c r="J43" s="178"/>
      <c r="K43" s="178"/>
      <c r="L43" s="179"/>
    </row>
    <row r="44" spans="1:12" s="177" customFormat="1" ht="16.5" customHeight="1">
      <c r="A44" s="1309"/>
      <c r="B44" s="968"/>
      <c r="C44" s="792"/>
      <c r="D44" s="792"/>
      <c r="E44" s="178"/>
      <c r="F44" s="178"/>
      <c r="G44" s="178"/>
      <c r="H44" s="178"/>
      <c r="I44" s="178"/>
      <c r="J44" s="178"/>
      <c r="K44" s="178"/>
      <c r="L44" s="179"/>
    </row>
    <row r="45" spans="1:12" s="177" customFormat="1" ht="16.5" customHeight="1">
      <c r="A45" s="1309"/>
      <c r="B45" s="968"/>
      <c r="C45" s="792"/>
      <c r="D45" s="792"/>
      <c r="E45" s="178"/>
      <c r="F45" s="178"/>
      <c r="G45" s="178"/>
      <c r="H45" s="178"/>
      <c r="I45" s="178"/>
      <c r="J45" s="178"/>
      <c r="K45" s="178"/>
      <c r="L45" s="179"/>
    </row>
    <row r="46" spans="1:12" s="177" customFormat="1" ht="16.5" customHeight="1">
      <c r="A46" s="1310"/>
      <c r="B46" s="969"/>
      <c r="C46" s="182"/>
      <c r="D46" s="182"/>
      <c r="E46" s="178"/>
      <c r="F46" s="178"/>
      <c r="G46" s="178"/>
      <c r="H46" s="178"/>
      <c r="I46" s="178"/>
      <c r="J46" s="178"/>
      <c r="K46" s="178"/>
      <c r="L46" s="179"/>
    </row>
    <row r="47" spans="1:12" s="541" customFormat="1" ht="17.25" customHeight="1">
      <c r="A47" s="791" t="s">
        <v>145</v>
      </c>
      <c r="B47" s="982" t="s">
        <v>320</v>
      </c>
      <c r="C47" s="538"/>
      <c r="D47" s="538"/>
      <c r="E47" s="543"/>
      <c r="F47" s="543"/>
      <c r="G47" s="543"/>
      <c r="H47" s="543"/>
      <c r="I47" s="543"/>
      <c r="J47" s="543"/>
      <c r="K47" s="543"/>
      <c r="L47" s="544"/>
    </row>
    <row r="48" spans="1:12" s="177" customFormat="1" ht="16.5" customHeight="1">
      <c r="A48" s="1338" t="s">
        <v>198</v>
      </c>
      <c r="B48" s="545" t="s">
        <v>332</v>
      </c>
      <c r="C48" s="792"/>
      <c r="D48" s="792"/>
      <c r="E48" s="178"/>
      <c r="F48" s="178"/>
      <c r="G48" s="178"/>
      <c r="H48" s="178"/>
      <c r="I48" s="178"/>
      <c r="J48" s="178"/>
      <c r="K48" s="178"/>
      <c r="L48" s="179"/>
    </row>
    <row r="49" spans="1:12" s="177" customFormat="1" ht="16.5" customHeight="1">
      <c r="A49" s="1339"/>
      <c r="B49" s="981" t="s">
        <v>321</v>
      </c>
      <c r="C49" s="792"/>
      <c r="D49" s="792"/>
      <c r="E49" s="178"/>
      <c r="F49" s="178"/>
      <c r="G49" s="178"/>
      <c r="H49" s="178"/>
      <c r="I49" s="178"/>
      <c r="J49" s="178"/>
      <c r="K49" s="178"/>
      <c r="L49" s="179"/>
    </row>
    <row r="50" spans="1:12" s="177" customFormat="1" ht="16.5" customHeight="1">
      <c r="A50" s="1339"/>
      <c r="B50" s="542" t="s">
        <v>333</v>
      </c>
      <c r="C50" s="792"/>
      <c r="D50" s="792"/>
      <c r="E50" s="178"/>
      <c r="F50" s="178"/>
      <c r="G50" s="178"/>
      <c r="H50" s="178"/>
      <c r="I50" s="178"/>
      <c r="J50" s="178"/>
      <c r="K50" s="178"/>
      <c r="L50" s="179"/>
    </row>
    <row r="51" spans="1:12" s="177" customFormat="1" ht="16.5" customHeight="1">
      <c r="A51" s="1339"/>
      <c r="B51" s="545" t="s">
        <v>334</v>
      </c>
      <c r="C51" s="792"/>
      <c r="D51" s="792"/>
      <c r="E51" s="178"/>
      <c r="F51" s="178"/>
      <c r="G51" s="178"/>
      <c r="H51" s="178"/>
      <c r="I51" s="178"/>
      <c r="J51" s="178"/>
      <c r="K51" s="178"/>
      <c r="L51" s="179"/>
    </row>
    <row r="52" spans="1:12" s="177" customFormat="1" ht="16.5" customHeight="1">
      <c r="A52" s="1339"/>
      <c r="B52" s="545" t="s">
        <v>335</v>
      </c>
      <c r="C52" s="792"/>
      <c r="D52" s="792"/>
      <c r="E52" s="178"/>
      <c r="F52" s="178"/>
      <c r="G52" s="178"/>
      <c r="H52" s="178"/>
      <c r="I52" s="178"/>
      <c r="J52" s="178"/>
      <c r="K52" s="178"/>
      <c r="L52" s="179"/>
    </row>
    <row r="53" spans="1:12" s="177" customFormat="1" ht="16.5" customHeight="1">
      <c r="A53" s="1339"/>
      <c r="B53" s="970"/>
      <c r="C53" s="792"/>
      <c r="D53" s="792"/>
      <c r="E53" s="178"/>
      <c r="F53" s="178"/>
      <c r="G53" s="178"/>
      <c r="H53" s="178"/>
      <c r="I53" s="178"/>
      <c r="J53" s="178"/>
      <c r="K53" s="178"/>
      <c r="L53" s="179"/>
    </row>
    <row r="54" spans="1:12" s="177" customFormat="1" ht="16.5" customHeight="1">
      <c r="A54" s="1339"/>
      <c r="B54" s="970"/>
      <c r="C54" s="792"/>
      <c r="D54" s="792"/>
      <c r="E54" s="178"/>
      <c r="F54" s="178"/>
      <c r="G54" s="178"/>
      <c r="H54" s="178"/>
      <c r="I54" s="178"/>
      <c r="J54" s="178"/>
      <c r="K54" s="178"/>
      <c r="L54" s="179"/>
    </row>
    <row r="55" spans="1:12" s="177" customFormat="1" ht="16.5" customHeight="1">
      <c r="A55" s="1339"/>
      <c r="B55" s="970"/>
      <c r="C55" s="792"/>
      <c r="D55" s="792"/>
      <c r="E55" s="178"/>
      <c r="F55" s="178"/>
      <c r="G55" s="178"/>
      <c r="H55" s="178"/>
      <c r="I55" s="178"/>
      <c r="J55" s="178"/>
      <c r="K55" s="178"/>
      <c r="L55" s="179"/>
    </row>
    <row r="56" spans="1:12" s="177" customFormat="1" ht="16.5" customHeight="1" thickBot="1">
      <c r="A56" s="1340"/>
      <c r="B56" s="971"/>
      <c r="C56" s="183"/>
      <c r="D56" s="183"/>
      <c r="E56" s="184"/>
      <c r="F56" s="184"/>
      <c r="G56" s="184"/>
      <c r="H56" s="184"/>
      <c r="I56" s="184"/>
      <c r="J56" s="184"/>
      <c r="K56" s="184"/>
      <c r="L56" s="185"/>
    </row>
    <row r="57" spans="1:12" ht="16.5" customHeight="1">
      <c r="A57" s="186"/>
      <c r="B57" s="159"/>
      <c r="C57" s="163"/>
      <c r="D57" s="163"/>
      <c r="E57" s="187"/>
      <c r="F57" s="187"/>
      <c r="G57" s="187"/>
      <c r="H57" s="187"/>
      <c r="I57" s="187"/>
      <c r="J57" s="187"/>
      <c r="K57" s="187"/>
      <c r="L57" s="187"/>
    </row>
    <row r="58" spans="1:12" ht="43.5" customHeight="1">
      <c r="A58" s="1329" t="s">
        <v>209</v>
      </c>
      <c r="B58" s="1330"/>
      <c r="C58" s="1330"/>
      <c r="D58" s="1330"/>
      <c r="E58" s="1330"/>
      <c r="F58" s="1330"/>
      <c r="G58" s="1330"/>
      <c r="H58" s="1330"/>
      <c r="I58" s="1330"/>
      <c r="J58" s="1330"/>
      <c r="K58" s="1330"/>
      <c r="L58" s="1330"/>
    </row>
    <row r="59" spans="1:12" ht="16.5" customHeight="1">
      <c r="A59" s="574" t="s">
        <v>0</v>
      </c>
      <c r="B59" s="575"/>
      <c r="C59" s="576"/>
      <c r="D59" s="576"/>
      <c r="E59" s="576"/>
      <c r="F59" s="576"/>
      <c r="G59" s="576"/>
      <c r="H59" s="576"/>
      <c r="I59" s="576"/>
      <c r="J59" s="576"/>
      <c r="K59" s="576"/>
      <c r="L59" s="576"/>
    </row>
    <row r="60" spans="1:12" ht="15" customHeight="1">
      <c r="A60" s="577"/>
      <c r="B60" s="577"/>
      <c r="C60" s="578"/>
      <c r="D60" s="578"/>
      <c r="E60" s="578"/>
      <c r="F60" s="578"/>
      <c r="G60" s="578"/>
      <c r="H60" s="578"/>
      <c r="I60" s="578"/>
      <c r="J60" s="578"/>
      <c r="K60" s="578"/>
      <c r="L60" s="578"/>
    </row>
    <row r="61" spans="1:12" ht="14.25" customHeight="1">
      <c r="A61" s="577"/>
      <c r="B61" s="577"/>
      <c r="C61" s="578"/>
      <c r="D61" s="578"/>
      <c r="E61" s="578"/>
      <c r="F61" s="578"/>
      <c r="G61" s="578"/>
      <c r="H61" s="578"/>
      <c r="I61" s="578"/>
      <c r="J61" s="578"/>
      <c r="K61" s="578"/>
      <c r="L61" s="578"/>
    </row>
    <row r="62" spans="1:12" ht="14.25" customHeight="1">
      <c r="A62" s="577"/>
      <c r="B62" s="577"/>
      <c r="C62" s="578"/>
      <c r="D62" s="578"/>
      <c r="E62" s="578"/>
      <c r="F62" s="578"/>
      <c r="G62" s="578"/>
      <c r="H62" s="578"/>
      <c r="I62" s="578"/>
      <c r="J62" s="578"/>
      <c r="K62" s="578"/>
      <c r="L62" s="578"/>
    </row>
    <row r="63" spans="1:12" ht="12.75" customHeight="1">
      <c r="A63" s="577"/>
      <c r="B63" s="577"/>
      <c r="C63" s="578"/>
      <c r="D63" s="578"/>
      <c r="E63" s="578"/>
      <c r="F63" s="578"/>
      <c r="G63" s="578"/>
      <c r="H63" s="578"/>
      <c r="I63" s="578"/>
      <c r="J63" s="578"/>
      <c r="K63" s="578"/>
      <c r="L63" s="578"/>
    </row>
    <row r="64" spans="1:12" ht="12.75" customHeight="1">
      <c r="A64" s="577"/>
      <c r="B64" s="577"/>
      <c r="C64" s="578"/>
      <c r="D64" s="578"/>
      <c r="E64" s="578"/>
      <c r="F64" s="578"/>
      <c r="G64" s="578"/>
      <c r="H64" s="578"/>
      <c r="I64" s="578"/>
      <c r="J64" s="578"/>
      <c r="K64" s="578"/>
      <c r="L64" s="578"/>
    </row>
    <row r="65" spans="1:12" ht="12.75" customHeight="1">
      <c r="A65" s="577"/>
      <c r="B65" s="577"/>
      <c r="C65" s="578"/>
      <c r="D65" s="578"/>
      <c r="E65" s="578"/>
      <c r="F65" s="578"/>
      <c r="G65" s="578"/>
      <c r="H65" s="578"/>
      <c r="I65" s="578"/>
      <c r="J65" s="578"/>
      <c r="K65" s="578"/>
      <c r="L65" s="578"/>
    </row>
    <row r="66" spans="1:12" ht="12.75" customHeight="1">
      <c r="A66" s="577"/>
      <c r="B66" s="577"/>
      <c r="C66" s="578"/>
      <c r="D66" s="578"/>
      <c r="E66" s="578"/>
      <c r="F66" s="578"/>
      <c r="G66" s="578"/>
      <c r="H66" s="578"/>
      <c r="I66" s="578"/>
      <c r="J66" s="578"/>
      <c r="K66" s="578"/>
      <c r="L66" s="578"/>
    </row>
    <row r="67" spans="1:12" ht="12.75" customHeight="1">
      <c r="A67" s="577"/>
      <c r="B67" s="577"/>
      <c r="C67" s="578"/>
      <c r="D67" s="578"/>
      <c r="E67" s="578"/>
      <c r="F67" s="578"/>
      <c r="G67" s="578"/>
      <c r="H67" s="578"/>
      <c r="I67" s="578"/>
      <c r="J67" s="578"/>
      <c r="K67" s="578"/>
      <c r="L67" s="578"/>
    </row>
    <row r="68" spans="1:12" ht="12.75" customHeight="1">
      <c r="A68" s="577"/>
      <c r="B68" s="577"/>
      <c r="C68" s="578"/>
      <c r="D68" s="578"/>
      <c r="E68" s="578"/>
      <c r="F68" s="578"/>
      <c r="G68" s="578"/>
      <c r="H68" s="578"/>
      <c r="I68" s="578"/>
      <c r="J68" s="578"/>
      <c r="K68" s="578"/>
      <c r="L68" s="578"/>
    </row>
    <row r="69" spans="1:12" ht="12.75" customHeight="1">
      <c r="A69" s="577"/>
      <c r="B69" s="577"/>
      <c r="C69" s="578"/>
      <c r="D69" s="578"/>
      <c r="E69" s="578"/>
      <c r="F69" s="578"/>
      <c r="G69" s="578"/>
      <c r="H69" s="578"/>
      <c r="I69" s="578"/>
      <c r="J69" s="578"/>
      <c r="K69" s="578"/>
      <c r="L69" s="578"/>
    </row>
    <row r="70" spans="1:12" ht="12.75" customHeight="1">
      <c r="A70" s="577"/>
      <c r="B70" s="577"/>
      <c r="C70" s="578"/>
      <c r="D70" s="578"/>
      <c r="E70" s="578"/>
      <c r="F70" s="578"/>
      <c r="G70" s="578"/>
      <c r="H70" s="578"/>
      <c r="I70" s="578"/>
      <c r="J70" s="578"/>
      <c r="K70" s="578"/>
      <c r="L70" s="578"/>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sheetProtection sheet="1"/>
  <mergeCells count="25">
    <mergeCell ref="G3:I3"/>
    <mergeCell ref="K2:L2"/>
    <mergeCell ref="G12:L12"/>
    <mergeCell ref="C7:F7"/>
    <mergeCell ref="C8:F8"/>
    <mergeCell ref="C3:F5"/>
    <mergeCell ref="G6:L6"/>
    <mergeCell ref="A58:L58"/>
    <mergeCell ref="I13:L13"/>
    <mergeCell ref="G14:H14"/>
    <mergeCell ref="K14:L14"/>
    <mergeCell ref="E13:H13"/>
    <mergeCell ref="A38:A46"/>
    <mergeCell ref="A48:A56"/>
    <mergeCell ref="E14:F14"/>
    <mergeCell ref="I14:J14"/>
    <mergeCell ref="A18:A26"/>
    <mergeCell ref="A28:A36"/>
    <mergeCell ref="G7:L7"/>
    <mergeCell ref="G4:L4"/>
    <mergeCell ref="H9:L9"/>
    <mergeCell ref="G5:H5"/>
    <mergeCell ref="K8:L8"/>
    <mergeCell ref="E11:F11"/>
    <mergeCell ref="B27:B28"/>
  </mergeCells>
  <printOptions horizontalCentered="1"/>
  <pageMargins left="0" right="0" top="0" bottom="0" header="0" footer="0"/>
  <pageSetup fitToHeight="1" fitToWidth="1" horizontalDpi="600" verticalDpi="600" orientation="landscape" paperSize="9" scale="6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60"/>
  <sheetViews>
    <sheetView showGridLines="0" zoomScale="90" zoomScaleNormal="90" zoomScalePageLayoutView="0" workbookViewId="0" topLeftCell="A1">
      <selection activeCell="B26" sqref="B26:N26"/>
    </sheetView>
  </sheetViews>
  <sheetFormatPr defaultColWidth="9.625" defaultRowHeight="12.75"/>
  <cols>
    <col min="1" max="1" width="3.25390625" style="637" customWidth="1"/>
    <col min="2" max="2" width="21.375" style="668" customWidth="1"/>
    <col min="3" max="3" width="10.375" style="640" customWidth="1"/>
    <col min="4" max="4" width="14.375" style="640" customWidth="1"/>
    <col min="5" max="5" width="19.375" style="640" customWidth="1"/>
    <col min="6" max="6" width="10.375" style="640" customWidth="1"/>
    <col min="7" max="7" width="14.375" style="640" customWidth="1"/>
    <col min="8" max="8" width="19.375" style="640" customWidth="1"/>
    <col min="9" max="9" width="10.375" style="640" customWidth="1"/>
    <col min="10" max="10" width="14.375" style="640" customWidth="1"/>
    <col min="11" max="11" width="19.375" style="640" customWidth="1"/>
    <col min="12" max="12" width="10.375" style="640" customWidth="1"/>
    <col min="13" max="13" width="14.375" style="640" customWidth="1"/>
    <col min="14" max="14" width="19.375" style="640" customWidth="1"/>
    <col min="15" max="16384" width="9.625" style="640" customWidth="1"/>
  </cols>
  <sheetData>
    <row r="1" spans="2:14" ht="12.75" customHeight="1" thickBot="1">
      <c r="B1" s="638"/>
      <c r="C1" s="639"/>
      <c r="D1" s="639"/>
      <c r="E1" s="639"/>
      <c r="F1" s="639"/>
      <c r="G1" s="639"/>
      <c r="H1" s="639"/>
      <c r="I1" s="639"/>
      <c r="J1" s="639"/>
      <c r="K1" s="639"/>
      <c r="L1" s="639"/>
      <c r="M1" s="639"/>
      <c r="N1" s="639"/>
    </row>
    <row r="2" spans="1:14" ht="14.25" customHeight="1">
      <c r="A2" s="641"/>
      <c r="B2" s="642" t="s">
        <v>0</v>
      </c>
      <c r="C2" s="643"/>
      <c r="D2" s="643"/>
      <c r="E2" s="643"/>
      <c r="F2" s="643"/>
      <c r="G2" s="643"/>
      <c r="H2" s="643"/>
      <c r="I2" s="627" t="s">
        <v>60</v>
      </c>
      <c r="J2" s="1355"/>
      <c r="K2" s="1355"/>
      <c r="L2" s="786" t="s">
        <v>15</v>
      </c>
      <c r="M2" s="1355"/>
      <c r="N2" s="1356"/>
    </row>
    <row r="3" spans="1:14" ht="14.25" customHeight="1">
      <c r="A3" s="644"/>
      <c r="B3" s="645" t="s">
        <v>0</v>
      </c>
      <c r="C3" s="646"/>
      <c r="D3" s="646"/>
      <c r="E3" s="646"/>
      <c r="F3" s="646"/>
      <c r="G3" s="646"/>
      <c r="H3" s="647"/>
      <c r="I3" s="628" t="s">
        <v>20</v>
      </c>
      <c r="J3" s="629"/>
      <c r="K3" s="630"/>
      <c r="L3" s="1357"/>
      <c r="M3" s="1358"/>
      <c r="N3" s="1359"/>
    </row>
    <row r="4" spans="1:14" ht="14.25" customHeight="1">
      <c r="A4" s="644"/>
      <c r="B4" s="645" t="s">
        <v>0</v>
      </c>
      <c r="C4" s="648"/>
      <c r="D4" s="648"/>
      <c r="E4" s="649"/>
      <c r="F4" s="649"/>
      <c r="G4" s="649"/>
      <c r="H4" s="648"/>
      <c r="I4" s="1360" t="s">
        <v>0</v>
      </c>
      <c r="J4" s="1361"/>
      <c r="K4" s="1362"/>
      <c r="L4" s="1363"/>
      <c r="M4" s="1364"/>
      <c r="N4" s="1365"/>
    </row>
    <row r="5" spans="1:14" ht="14.25" customHeight="1">
      <c r="A5" s="644"/>
      <c r="B5" s="645"/>
      <c r="C5" s="649"/>
      <c r="D5" s="649"/>
      <c r="E5" s="1366" t="s">
        <v>118</v>
      </c>
      <c r="F5" s="1366"/>
      <c r="G5" s="1366"/>
      <c r="H5" s="1367"/>
      <c r="I5" s="634" t="s">
        <v>16</v>
      </c>
      <c r="J5" s="630"/>
      <c r="K5" s="632"/>
      <c r="L5" s="632"/>
      <c r="M5" s="632"/>
      <c r="N5" s="633"/>
    </row>
    <row r="6" spans="1:14" ht="14.25" customHeight="1">
      <c r="A6" s="644"/>
      <c r="B6" s="645"/>
      <c r="C6" s="649"/>
      <c r="D6" s="649"/>
      <c r="E6" s="1366"/>
      <c r="F6" s="1366"/>
      <c r="G6" s="1366"/>
      <c r="H6" s="1367"/>
      <c r="I6" s="1368"/>
      <c r="J6" s="1361"/>
      <c r="K6" s="1363"/>
      <c r="L6" s="1361"/>
      <c r="M6" s="1363"/>
      <c r="N6" s="1365"/>
    </row>
    <row r="7" spans="1:14" ht="14.25" customHeight="1">
      <c r="A7" s="644"/>
      <c r="B7" s="650"/>
      <c r="C7" s="651"/>
      <c r="D7" s="651"/>
      <c r="E7" s="1373" t="s">
        <v>10</v>
      </c>
      <c r="F7" s="1373"/>
      <c r="G7" s="1373"/>
      <c r="H7" s="1374"/>
      <c r="I7" s="1360" t="s">
        <v>0</v>
      </c>
      <c r="J7" s="1361"/>
      <c r="K7" s="1361"/>
      <c r="L7" s="1361"/>
      <c r="M7" s="1361"/>
      <c r="N7" s="1365"/>
    </row>
    <row r="8" spans="1:14" ht="14.25" customHeight="1">
      <c r="A8" s="644"/>
      <c r="B8" s="650"/>
      <c r="C8" s="651"/>
      <c r="D8" s="651"/>
      <c r="E8" s="1373" t="s">
        <v>119</v>
      </c>
      <c r="F8" s="1373"/>
      <c r="G8" s="1373"/>
      <c r="H8" s="1374"/>
      <c r="I8" s="635" t="s">
        <v>120</v>
      </c>
      <c r="J8" s="631"/>
      <c r="K8" s="631"/>
      <c r="L8" s="785" t="s">
        <v>18</v>
      </c>
      <c r="M8" s="1377"/>
      <c r="N8" s="1378"/>
    </row>
    <row r="9" spans="1:14" ht="14.25" customHeight="1">
      <c r="A9" s="644"/>
      <c r="B9" s="650" t="s">
        <v>180</v>
      </c>
      <c r="C9" s="652"/>
      <c r="D9" s="652"/>
      <c r="E9" s="1379" t="s">
        <v>121</v>
      </c>
      <c r="F9" s="1379"/>
      <c r="G9" s="1379"/>
      <c r="H9" s="1380"/>
      <c r="I9" s="636" t="s">
        <v>19</v>
      </c>
      <c r="J9" s="1381"/>
      <c r="K9" s="1381"/>
      <c r="L9" s="1382"/>
      <c r="M9" s="1381"/>
      <c r="N9" s="1383"/>
    </row>
    <row r="10" spans="1:14" ht="12.75" customHeight="1">
      <c r="A10" s="653"/>
      <c r="B10" s="654"/>
      <c r="C10" s="655"/>
      <c r="D10" s="655"/>
      <c r="E10" s="656"/>
      <c r="F10" s="656"/>
      <c r="G10" s="656"/>
      <c r="H10" s="656"/>
      <c r="I10" s="657"/>
      <c r="J10" s="657"/>
      <c r="K10" s="658" t="s">
        <v>0</v>
      </c>
      <c r="L10" s="659"/>
      <c r="M10" s="657"/>
      <c r="N10" s="660"/>
    </row>
    <row r="11" spans="1:14" ht="33" customHeight="1">
      <c r="A11" s="1391">
        <v>1</v>
      </c>
      <c r="B11" s="1395" t="s">
        <v>194</v>
      </c>
      <c r="C11" s="1396"/>
      <c r="D11" s="1396"/>
      <c r="E11" s="1396"/>
      <c r="F11" s="1396"/>
      <c r="G11" s="1396"/>
      <c r="H11" s="1396"/>
      <c r="I11" s="1396"/>
      <c r="J11" s="1396"/>
      <c r="K11" s="1396"/>
      <c r="L11" s="1396"/>
      <c r="M11" s="1396"/>
      <c r="N11" s="1397"/>
    </row>
    <row r="12" spans="1:16" ht="15" customHeight="1">
      <c r="A12" s="1392"/>
      <c r="B12" s="1372" t="s">
        <v>181</v>
      </c>
      <c r="C12" s="1390" t="s">
        <v>182</v>
      </c>
      <c r="D12" s="661" t="s">
        <v>183</v>
      </c>
      <c r="E12" s="662"/>
      <c r="F12" s="1375" t="s">
        <v>184</v>
      </c>
      <c r="G12" s="661" t="s">
        <v>183</v>
      </c>
      <c r="H12" s="662"/>
      <c r="I12" s="1375" t="s">
        <v>185</v>
      </c>
      <c r="J12" s="661" t="s">
        <v>183</v>
      </c>
      <c r="K12" s="662"/>
      <c r="L12" s="1375" t="s">
        <v>108</v>
      </c>
      <c r="M12" s="661" t="s">
        <v>183</v>
      </c>
      <c r="N12" s="663"/>
      <c r="O12" s="1369"/>
      <c r="P12" s="1370"/>
    </row>
    <row r="13" spans="1:14" ht="15" customHeight="1">
      <c r="A13" s="1392"/>
      <c r="B13" s="1371"/>
      <c r="C13" s="1376"/>
      <c r="D13" s="664" t="s">
        <v>186</v>
      </c>
      <c r="E13" s="665"/>
      <c r="F13" s="1376"/>
      <c r="G13" s="664" t="s">
        <v>186</v>
      </c>
      <c r="H13" s="665"/>
      <c r="I13" s="1376"/>
      <c r="J13" s="664" t="s">
        <v>186</v>
      </c>
      <c r="K13" s="665"/>
      <c r="L13" s="1376"/>
      <c r="M13" s="664" t="s">
        <v>186</v>
      </c>
      <c r="N13" s="666"/>
    </row>
    <row r="14" spans="1:14" ht="15" customHeight="1">
      <c r="A14" s="1393"/>
      <c r="B14" s="1371" t="s">
        <v>187</v>
      </c>
      <c r="C14" s="1424"/>
      <c r="D14" s="1425"/>
      <c r="E14" s="1425"/>
      <c r="F14" s="1425"/>
      <c r="G14" s="1425"/>
      <c r="H14" s="1425"/>
      <c r="I14" s="1425"/>
      <c r="J14" s="1425"/>
      <c r="K14" s="1425"/>
      <c r="L14" s="1425"/>
      <c r="M14" s="1425"/>
      <c r="N14" s="1426"/>
    </row>
    <row r="15" spans="1:14" ht="15" customHeight="1">
      <c r="A15" s="1394"/>
      <c r="B15" s="1372"/>
      <c r="C15" s="1424"/>
      <c r="D15" s="1425"/>
      <c r="E15" s="1425"/>
      <c r="F15" s="1425"/>
      <c r="G15" s="1425"/>
      <c r="H15" s="1425"/>
      <c r="I15" s="1425"/>
      <c r="J15" s="1425"/>
      <c r="K15" s="1425"/>
      <c r="L15" s="1425"/>
      <c r="M15" s="1425"/>
      <c r="N15" s="1426"/>
    </row>
    <row r="16" spans="1:14" ht="35.25" customHeight="1">
      <c r="A16" s="1391">
        <v>2</v>
      </c>
      <c r="B16" s="1403" t="s">
        <v>122</v>
      </c>
      <c r="C16" s="1404"/>
      <c r="D16" s="1404"/>
      <c r="E16" s="1399"/>
      <c r="F16" s="1399"/>
      <c r="G16" s="1399"/>
      <c r="H16" s="1399"/>
      <c r="I16" s="1399"/>
      <c r="J16" s="1399"/>
      <c r="K16" s="1399"/>
      <c r="L16" s="1399"/>
      <c r="M16" s="1399"/>
      <c r="N16" s="1400"/>
    </row>
    <row r="17" spans="1:14" ht="15" customHeight="1">
      <c r="A17" s="1392"/>
      <c r="B17" s="1405"/>
      <c r="C17" s="1385"/>
      <c r="D17" s="1385"/>
      <c r="E17" s="1385"/>
      <c r="F17" s="1385"/>
      <c r="G17" s="1385"/>
      <c r="H17" s="1385"/>
      <c r="I17" s="1385"/>
      <c r="J17" s="1385"/>
      <c r="K17" s="1385"/>
      <c r="L17" s="1385"/>
      <c r="M17" s="1385"/>
      <c r="N17" s="1386"/>
    </row>
    <row r="18" spans="1:14" ht="15" customHeight="1">
      <c r="A18" s="1392"/>
      <c r="B18" s="1384" t="s">
        <v>0</v>
      </c>
      <c r="C18" s="1385"/>
      <c r="D18" s="1385"/>
      <c r="E18" s="1385"/>
      <c r="F18" s="1385"/>
      <c r="G18" s="1385"/>
      <c r="H18" s="1385"/>
      <c r="I18" s="1385"/>
      <c r="J18" s="1385"/>
      <c r="K18" s="1385"/>
      <c r="L18" s="1385"/>
      <c r="M18" s="1385"/>
      <c r="N18" s="1386"/>
    </row>
    <row r="19" spans="1:14" ht="15" customHeight="1">
      <c r="A19" s="1392"/>
      <c r="B19" s="1384"/>
      <c r="C19" s="1385"/>
      <c r="D19" s="1385"/>
      <c r="E19" s="1385"/>
      <c r="F19" s="1385"/>
      <c r="G19" s="1385"/>
      <c r="H19" s="1385"/>
      <c r="I19" s="1385"/>
      <c r="J19" s="1385"/>
      <c r="K19" s="1385"/>
      <c r="L19" s="1385"/>
      <c r="M19" s="1385"/>
      <c r="N19" s="1386"/>
    </row>
    <row r="20" spans="1:14" ht="15" customHeight="1">
      <c r="A20" s="1398"/>
      <c r="B20" s="1387"/>
      <c r="C20" s="1388"/>
      <c r="D20" s="1388"/>
      <c r="E20" s="1388"/>
      <c r="F20" s="1388"/>
      <c r="G20" s="1388"/>
      <c r="H20" s="1388"/>
      <c r="I20" s="1388"/>
      <c r="J20" s="1388"/>
      <c r="K20" s="1388"/>
      <c r="L20" s="1388"/>
      <c r="M20" s="1388"/>
      <c r="N20" s="1389"/>
    </row>
    <row r="21" spans="1:14" ht="19.5" customHeight="1">
      <c r="A21" s="1391">
        <v>3</v>
      </c>
      <c r="B21" s="1395" t="s">
        <v>123</v>
      </c>
      <c r="C21" s="1399"/>
      <c r="D21" s="1399"/>
      <c r="E21" s="1399"/>
      <c r="F21" s="1399"/>
      <c r="G21" s="1399"/>
      <c r="H21" s="1399"/>
      <c r="I21" s="1399"/>
      <c r="J21" s="1399"/>
      <c r="K21" s="1399"/>
      <c r="L21" s="1399"/>
      <c r="M21" s="1399"/>
      <c r="N21" s="1400"/>
    </row>
    <row r="22" spans="1:14" ht="15" customHeight="1">
      <c r="A22" s="1392"/>
      <c r="B22" s="1401"/>
      <c r="C22" s="1385"/>
      <c r="D22" s="1385"/>
      <c r="E22" s="1385"/>
      <c r="F22" s="1385"/>
      <c r="G22" s="1385"/>
      <c r="H22" s="1385"/>
      <c r="I22" s="1385"/>
      <c r="J22" s="1385"/>
      <c r="K22" s="1385"/>
      <c r="L22" s="1385"/>
      <c r="M22" s="1385"/>
      <c r="N22" s="1386"/>
    </row>
    <row r="23" spans="1:14" ht="15" customHeight="1">
      <c r="A23" s="1392"/>
      <c r="B23" s="667"/>
      <c r="C23" s="665"/>
      <c r="D23" s="665"/>
      <c r="E23" s="665"/>
      <c r="F23" s="665"/>
      <c r="G23" s="665"/>
      <c r="H23" s="665"/>
      <c r="I23" s="665"/>
      <c r="J23" s="665"/>
      <c r="K23" s="665"/>
      <c r="L23" s="665"/>
      <c r="M23" s="665"/>
      <c r="N23" s="666"/>
    </row>
    <row r="24" spans="1:14" ht="15" customHeight="1">
      <c r="A24" s="1392"/>
      <c r="B24" s="1401"/>
      <c r="C24" s="1385"/>
      <c r="D24" s="1385"/>
      <c r="E24" s="1385"/>
      <c r="F24" s="1385"/>
      <c r="G24" s="1385"/>
      <c r="H24" s="1385"/>
      <c r="I24" s="1385"/>
      <c r="J24" s="1385"/>
      <c r="K24" s="1385"/>
      <c r="L24" s="1385"/>
      <c r="M24" s="1385"/>
      <c r="N24" s="1386"/>
    </row>
    <row r="25" spans="1:14" ht="15" customHeight="1">
      <c r="A25" s="1398"/>
      <c r="B25" s="1402"/>
      <c r="C25" s="1388"/>
      <c r="D25" s="1388"/>
      <c r="E25" s="1388"/>
      <c r="F25" s="1388"/>
      <c r="G25" s="1388"/>
      <c r="H25" s="1388"/>
      <c r="I25" s="1388"/>
      <c r="J25" s="1388"/>
      <c r="K25" s="1388"/>
      <c r="L25" s="1388"/>
      <c r="M25" s="1388"/>
      <c r="N25" s="1389"/>
    </row>
    <row r="26" spans="1:14" ht="15.75" customHeight="1">
      <c r="A26" s="1391">
        <v>4</v>
      </c>
      <c r="B26" s="1395" t="s">
        <v>188</v>
      </c>
      <c r="C26" s="1399"/>
      <c r="D26" s="1399"/>
      <c r="E26" s="1399"/>
      <c r="F26" s="1399"/>
      <c r="G26" s="1399"/>
      <c r="H26" s="1399"/>
      <c r="I26" s="1399"/>
      <c r="J26" s="1399"/>
      <c r="K26" s="1399"/>
      <c r="L26" s="1399"/>
      <c r="M26" s="1399"/>
      <c r="N26" s="1400"/>
    </row>
    <row r="27" spans="1:14" ht="15" customHeight="1">
      <c r="A27" s="1392"/>
      <c r="B27" s="1406"/>
      <c r="C27" s="1407"/>
      <c r="D27" s="1407"/>
      <c r="E27" s="1407"/>
      <c r="F27" s="1407"/>
      <c r="G27" s="1407"/>
      <c r="H27" s="1407"/>
      <c r="I27" s="1407"/>
      <c r="J27" s="1407"/>
      <c r="K27" s="1407"/>
      <c r="L27" s="1407"/>
      <c r="M27" s="1407"/>
      <c r="N27" s="1408"/>
    </row>
    <row r="28" spans="1:14" ht="15" customHeight="1">
      <c r="A28" s="1392"/>
      <c r="B28" s="1401"/>
      <c r="C28" s="1407"/>
      <c r="D28" s="1407"/>
      <c r="E28" s="1407"/>
      <c r="F28" s="1407"/>
      <c r="G28" s="1407"/>
      <c r="H28" s="1407"/>
      <c r="I28" s="1407"/>
      <c r="J28" s="1407"/>
      <c r="K28" s="1407"/>
      <c r="L28" s="1407"/>
      <c r="M28" s="1407"/>
      <c r="N28" s="1408"/>
    </row>
    <row r="29" spans="1:14" ht="15" customHeight="1">
      <c r="A29" s="1392"/>
      <c r="B29" s="1401"/>
      <c r="C29" s="1385"/>
      <c r="D29" s="1385"/>
      <c r="E29" s="1385"/>
      <c r="F29" s="1385"/>
      <c r="G29" s="1385"/>
      <c r="H29" s="1385"/>
      <c r="I29" s="1385"/>
      <c r="J29" s="1385"/>
      <c r="K29" s="1385"/>
      <c r="L29" s="1385"/>
      <c r="M29" s="1385"/>
      <c r="N29" s="1386"/>
    </row>
    <row r="30" spans="1:14" s="639" customFormat="1" ht="15" customHeight="1">
      <c r="A30" s="1398"/>
      <c r="B30" s="1402"/>
      <c r="C30" s="1388"/>
      <c r="D30" s="1388"/>
      <c r="E30" s="1388"/>
      <c r="F30" s="1388"/>
      <c r="G30" s="1388"/>
      <c r="H30" s="1388"/>
      <c r="I30" s="1388"/>
      <c r="J30" s="1388"/>
      <c r="K30" s="1388"/>
      <c r="L30" s="1388"/>
      <c r="M30" s="1388"/>
      <c r="N30" s="1389"/>
    </row>
    <row r="31" spans="1:14" ht="33" customHeight="1">
      <c r="A31" s="1391">
        <v>5</v>
      </c>
      <c r="B31" s="1395" t="s">
        <v>190</v>
      </c>
      <c r="C31" s="1399"/>
      <c r="D31" s="1399"/>
      <c r="E31" s="1399"/>
      <c r="F31" s="1399"/>
      <c r="G31" s="1399"/>
      <c r="H31" s="1399"/>
      <c r="I31" s="1399"/>
      <c r="J31" s="1399"/>
      <c r="K31" s="1399"/>
      <c r="L31" s="1399"/>
      <c r="M31" s="1399"/>
      <c r="N31" s="1400"/>
    </row>
    <row r="32" spans="1:14" ht="15" customHeight="1">
      <c r="A32" s="1392"/>
      <c r="B32" s="1416"/>
      <c r="C32" s="1410"/>
      <c r="D32" s="1410"/>
      <c r="E32" s="1410"/>
      <c r="F32" s="1410"/>
      <c r="G32" s="1410"/>
      <c r="H32" s="1410"/>
      <c r="I32" s="1410"/>
      <c r="J32" s="1410"/>
      <c r="K32" s="1410"/>
      <c r="L32" s="1410"/>
      <c r="M32" s="1410"/>
      <c r="N32" s="1411"/>
    </row>
    <row r="33" spans="1:14" ht="15" customHeight="1">
      <c r="A33" s="1392"/>
      <c r="B33" s="1412"/>
      <c r="C33" s="1410"/>
      <c r="D33" s="1410"/>
      <c r="E33" s="1410"/>
      <c r="F33" s="1410"/>
      <c r="G33" s="1410"/>
      <c r="H33" s="1410"/>
      <c r="I33" s="1410"/>
      <c r="J33" s="1410"/>
      <c r="K33" s="1410"/>
      <c r="L33" s="1410"/>
      <c r="M33" s="1410"/>
      <c r="N33" s="1411"/>
    </row>
    <row r="34" spans="1:14" ht="15" customHeight="1">
      <c r="A34" s="1392"/>
      <c r="B34" s="1412"/>
      <c r="C34" s="1410"/>
      <c r="D34" s="1410"/>
      <c r="E34" s="1410"/>
      <c r="F34" s="1410"/>
      <c r="G34" s="1410"/>
      <c r="H34" s="1410"/>
      <c r="I34" s="1410"/>
      <c r="J34" s="1410"/>
      <c r="K34" s="1410"/>
      <c r="L34" s="1410"/>
      <c r="M34" s="1410"/>
      <c r="N34" s="1411"/>
    </row>
    <row r="35" spans="1:14" ht="15" customHeight="1">
      <c r="A35" s="1398"/>
      <c r="B35" s="1413"/>
      <c r="C35" s="1414"/>
      <c r="D35" s="1414"/>
      <c r="E35" s="1414"/>
      <c r="F35" s="1414"/>
      <c r="G35" s="1414"/>
      <c r="H35" s="1414"/>
      <c r="I35" s="1414"/>
      <c r="J35" s="1414"/>
      <c r="K35" s="1414"/>
      <c r="L35" s="1414"/>
      <c r="M35" s="1414"/>
      <c r="N35" s="1415"/>
    </row>
    <row r="36" spans="1:14" ht="19.5" customHeight="1">
      <c r="A36" s="1391">
        <v>6</v>
      </c>
      <c r="B36" s="1395" t="s">
        <v>124</v>
      </c>
      <c r="C36" s="1399"/>
      <c r="D36" s="1399"/>
      <c r="E36" s="1399"/>
      <c r="F36" s="1399"/>
      <c r="G36" s="1399"/>
      <c r="H36" s="1399"/>
      <c r="I36" s="1399"/>
      <c r="J36" s="1399"/>
      <c r="K36" s="1399"/>
      <c r="L36" s="1399"/>
      <c r="M36" s="1399"/>
      <c r="N36" s="1400"/>
    </row>
    <row r="37" spans="1:14" ht="15" customHeight="1">
      <c r="A37" s="1392"/>
      <c r="B37" s="1409"/>
      <c r="C37" s="1410"/>
      <c r="D37" s="1410"/>
      <c r="E37" s="1410"/>
      <c r="F37" s="1410"/>
      <c r="G37" s="1410"/>
      <c r="H37" s="1410"/>
      <c r="I37" s="1410"/>
      <c r="J37" s="1410"/>
      <c r="K37" s="1410"/>
      <c r="L37" s="1410"/>
      <c r="M37" s="1410"/>
      <c r="N37" s="1411"/>
    </row>
    <row r="38" spans="1:14" ht="15" customHeight="1">
      <c r="A38" s="1392"/>
      <c r="B38" s="1412"/>
      <c r="C38" s="1410"/>
      <c r="D38" s="1410"/>
      <c r="E38" s="1410"/>
      <c r="F38" s="1410"/>
      <c r="G38" s="1410"/>
      <c r="H38" s="1410"/>
      <c r="I38" s="1410"/>
      <c r="J38" s="1410"/>
      <c r="K38" s="1410"/>
      <c r="L38" s="1410"/>
      <c r="M38" s="1410"/>
      <c r="N38" s="1411"/>
    </row>
    <row r="39" spans="1:14" ht="15" customHeight="1">
      <c r="A39" s="1392"/>
      <c r="B39" s="1412"/>
      <c r="C39" s="1410"/>
      <c r="D39" s="1410"/>
      <c r="E39" s="1410"/>
      <c r="F39" s="1410"/>
      <c r="G39" s="1410"/>
      <c r="H39" s="1410"/>
      <c r="I39" s="1410"/>
      <c r="J39" s="1410"/>
      <c r="K39" s="1410"/>
      <c r="L39" s="1410"/>
      <c r="M39" s="1410"/>
      <c r="N39" s="1411"/>
    </row>
    <row r="40" spans="1:14" ht="15" customHeight="1">
      <c r="A40" s="1398"/>
      <c r="B40" s="1413"/>
      <c r="C40" s="1414"/>
      <c r="D40" s="1414"/>
      <c r="E40" s="1414"/>
      <c r="F40" s="1414"/>
      <c r="G40" s="1414"/>
      <c r="H40" s="1414"/>
      <c r="I40" s="1414"/>
      <c r="J40" s="1414"/>
      <c r="K40" s="1414"/>
      <c r="L40" s="1414"/>
      <c r="M40" s="1414"/>
      <c r="N40" s="1415"/>
    </row>
    <row r="41" spans="1:14" ht="19.5" customHeight="1">
      <c r="A41" s="1391">
        <v>7</v>
      </c>
      <c r="B41" s="1427" t="s">
        <v>323</v>
      </c>
      <c r="C41" s="1428"/>
      <c r="D41" s="1428"/>
      <c r="E41" s="1428"/>
      <c r="F41" s="1428"/>
      <c r="G41" s="1428"/>
      <c r="H41" s="1428"/>
      <c r="I41" s="1428"/>
      <c r="J41" s="1428"/>
      <c r="K41" s="1428"/>
      <c r="L41" s="1428"/>
      <c r="M41" s="1428"/>
      <c r="N41" s="1429"/>
    </row>
    <row r="42" spans="1:14" ht="15" customHeight="1">
      <c r="A42" s="1392"/>
      <c r="B42" s="1421"/>
      <c r="C42" s="1422"/>
      <c r="D42" s="1422"/>
      <c r="E42" s="1422"/>
      <c r="F42" s="1422"/>
      <c r="G42" s="1422"/>
      <c r="H42" s="1422"/>
      <c r="I42" s="1422"/>
      <c r="J42" s="1422"/>
      <c r="K42" s="1422"/>
      <c r="L42" s="1422"/>
      <c r="M42" s="1422"/>
      <c r="N42" s="1423"/>
    </row>
    <row r="43" spans="1:14" ht="15" customHeight="1">
      <c r="A43" s="1392"/>
      <c r="B43" s="1421"/>
      <c r="C43" s="1422"/>
      <c r="D43" s="1422"/>
      <c r="E43" s="1422"/>
      <c r="F43" s="1422"/>
      <c r="G43" s="1422"/>
      <c r="H43" s="1422"/>
      <c r="I43" s="1422"/>
      <c r="J43" s="1422"/>
      <c r="K43" s="1422"/>
      <c r="L43" s="1422"/>
      <c r="M43" s="1422"/>
      <c r="N43" s="1423"/>
    </row>
    <row r="44" spans="1:14" ht="15" customHeight="1">
      <c r="A44" s="1392"/>
      <c r="B44" s="1421"/>
      <c r="C44" s="1422"/>
      <c r="D44" s="1422"/>
      <c r="E44" s="1422"/>
      <c r="F44" s="1422"/>
      <c r="G44" s="1422"/>
      <c r="H44" s="1422"/>
      <c r="I44" s="1422"/>
      <c r="J44" s="1422"/>
      <c r="K44" s="1422"/>
      <c r="L44" s="1422"/>
      <c r="M44" s="1422"/>
      <c r="N44" s="1423"/>
    </row>
    <row r="45" spans="1:14" ht="15" customHeight="1">
      <c r="A45" s="1398"/>
      <c r="B45" s="1421"/>
      <c r="C45" s="1422"/>
      <c r="D45" s="1422"/>
      <c r="E45" s="1422"/>
      <c r="F45" s="1422"/>
      <c r="G45" s="1422"/>
      <c r="H45" s="1422"/>
      <c r="I45" s="1422"/>
      <c r="J45" s="1422"/>
      <c r="K45" s="1422"/>
      <c r="L45" s="1422"/>
      <c r="M45" s="1422"/>
      <c r="N45" s="1423"/>
    </row>
    <row r="46" spans="1:14" ht="19.5" customHeight="1">
      <c r="A46" s="1391">
        <v>8</v>
      </c>
      <c r="B46" s="1395" t="s">
        <v>195</v>
      </c>
      <c r="C46" s="1399"/>
      <c r="D46" s="1399"/>
      <c r="E46" s="1399"/>
      <c r="F46" s="1399"/>
      <c r="G46" s="1399"/>
      <c r="H46" s="1399"/>
      <c r="I46" s="1399"/>
      <c r="J46" s="1399"/>
      <c r="K46" s="1399"/>
      <c r="L46" s="1399"/>
      <c r="M46" s="1399"/>
      <c r="N46" s="1400"/>
    </row>
    <row r="47" spans="1:14" ht="15" customHeight="1">
      <c r="A47" s="1392"/>
      <c r="B47" s="1409"/>
      <c r="C47" s="1410"/>
      <c r="D47" s="1410"/>
      <c r="E47" s="1410"/>
      <c r="F47" s="1410"/>
      <c r="G47" s="1410"/>
      <c r="H47" s="1410"/>
      <c r="I47" s="1410"/>
      <c r="J47" s="1410"/>
      <c r="K47" s="1410"/>
      <c r="L47" s="1410"/>
      <c r="M47" s="1410"/>
      <c r="N47" s="1411"/>
    </row>
    <row r="48" spans="1:14" ht="15" customHeight="1">
      <c r="A48" s="1392"/>
      <c r="B48" s="1412"/>
      <c r="C48" s="1410"/>
      <c r="D48" s="1410"/>
      <c r="E48" s="1410"/>
      <c r="F48" s="1410"/>
      <c r="G48" s="1410"/>
      <c r="H48" s="1410"/>
      <c r="I48" s="1410"/>
      <c r="J48" s="1410"/>
      <c r="K48" s="1410"/>
      <c r="L48" s="1410"/>
      <c r="M48" s="1410"/>
      <c r="N48" s="1411"/>
    </row>
    <row r="49" spans="1:14" ht="15" customHeight="1">
      <c r="A49" s="1392"/>
      <c r="B49" s="1412"/>
      <c r="C49" s="1410"/>
      <c r="D49" s="1410"/>
      <c r="E49" s="1410"/>
      <c r="F49" s="1410"/>
      <c r="G49" s="1410"/>
      <c r="H49" s="1410"/>
      <c r="I49" s="1410"/>
      <c r="J49" s="1410"/>
      <c r="K49" s="1410"/>
      <c r="L49" s="1410"/>
      <c r="M49" s="1410"/>
      <c r="N49" s="1411"/>
    </row>
    <row r="50" spans="1:14" ht="15" customHeight="1" thickBot="1">
      <c r="A50" s="1417"/>
      <c r="B50" s="1418"/>
      <c r="C50" s="1419"/>
      <c r="D50" s="1419"/>
      <c r="E50" s="1419"/>
      <c r="F50" s="1419"/>
      <c r="G50" s="1419"/>
      <c r="H50" s="1419"/>
      <c r="I50" s="1419"/>
      <c r="J50" s="1419"/>
      <c r="K50" s="1419"/>
      <c r="L50" s="1419"/>
      <c r="M50" s="1419"/>
      <c r="N50" s="1420"/>
    </row>
    <row r="51" spans="1:14" ht="12.75" customHeight="1">
      <c r="A51" s="578"/>
      <c r="B51" s="578"/>
      <c r="C51" s="578"/>
      <c r="D51" s="578"/>
      <c r="E51" s="578"/>
      <c r="F51" s="578"/>
      <c r="G51" s="578"/>
      <c r="H51" s="578"/>
      <c r="I51" s="578"/>
      <c r="J51" s="578"/>
      <c r="K51" s="578"/>
      <c r="L51" s="578"/>
      <c r="M51" s="578"/>
      <c r="N51" s="578"/>
    </row>
    <row r="52" spans="1:14" ht="12.75">
      <c r="A52" s="578"/>
      <c r="B52" s="578"/>
      <c r="C52" s="578"/>
      <c r="D52" s="578"/>
      <c r="E52" s="578"/>
      <c r="F52" s="578"/>
      <c r="G52" s="578"/>
      <c r="H52" s="578"/>
      <c r="I52" s="578"/>
      <c r="J52" s="578"/>
      <c r="K52" s="578"/>
      <c r="L52" s="578"/>
      <c r="M52" s="578"/>
      <c r="N52" s="578"/>
    </row>
    <row r="53" spans="1:14" ht="12.75">
      <c r="A53" s="578"/>
      <c r="B53" s="578"/>
      <c r="C53" s="578"/>
      <c r="D53" s="578"/>
      <c r="E53" s="578"/>
      <c r="F53" s="578"/>
      <c r="G53" s="578"/>
      <c r="H53" s="578"/>
      <c r="I53" s="578"/>
      <c r="J53" s="578"/>
      <c r="K53" s="578"/>
      <c r="L53" s="578"/>
      <c r="M53" s="578"/>
      <c r="N53" s="578"/>
    </row>
    <row r="54" spans="1:14" ht="12.75">
      <c r="A54" s="578"/>
      <c r="B54" s="578"/>
      <c r="C54" s="578"/>
      <c r="D54" s="578"/>
      <c r="E54" s="578"/>
      <c r="F54" s="578"/>
      <c r="G54" s="578"/>
      <c r="H54" s="578"/>
      <c r="I54" s="578"/>
      <c r="J54" s="578"/>
      <c r="K54" s="578"/>
      <c r="L54" s="578"/>
      <c r="M54" s="578"/>
      <c r="N54" s="578"/>
    </row>
    <row r="55" spans="1:14" ht="12.75">
      <c r="A55" s="578"/>
      <c r="B55" s="578"/>
      <c r="C55" s="578"/>
      <c r="D55" s="578"/>
      <c r="E55" s="578"/>
      <c r="F55" s="578"/>
      <c r="G55" s="578"/>
      <c r="H55" s="578"/>
      <c r="I55" s="578"/>
      <c r="J55" s="578"/>
      <c r="K55" s="578"/>
      <c r="L55" s="578"/>
      <c r="M55" s="578"/>
      <c r="N55" s="578"/>
    </row>
    <row r="56" spans="1:14" ht="12.75">
      <c r="A56" s="578"/>
      <c r="B56" s="578"/>
      <c r="C56" s="578"/>
      <c r="D56" s="578"/>
      <c r="E56" s="578"/>
      <c r="F56" s="578"/>
      <c r="G56" s="578"/>
      <c r="H56" s="578"/>
      <c r="I56" s="578"/>
      <c r="J56" s="578"/>
      <c r="K56" s="578"/>
      <c r="L56" s="578"/>
      <c r="M56" s="578"/>
      <c r="N56" s="578"/>
    </row>
    <row r="57" spans="1:14" ht="12.75">
      <c r="A57" s="578"/>
      <c r="B57" s="578"/>
      <c r="C57" s="578"/>
      <c r="D57" s="578"/>
      <c r="E57" s="578"/>
      <c r="F57" s="578"/>
      <c r="G57" s="578"/>
      <c r="H57" s="578"/>
      <c r="I57" s="578"/>
      <c r="J57" s="578"/>
      <c r="K57" s="578"/>
      <c r="L57" s="578"/>
      <c r="M57" s="578"/>
      <c r="N57" s="578"/>
    </row>
    <row r="58" spans="1:14" ht="12.75">
      <c r="A58" s="578"/>
      <c r="B58" s="578"/>
      <c r="C58" s="578"/>
      <c r="D58" s="578"/>
      <c r="E58" s="578"/>
      <c r="F58" s="578"/>
      <c r="G58" s="578"/>
      <c r="H58" s="578"/>
      <c r="I58" s="578"/>
      <c r="J58" s="578"/>
      <c r="K58" s="578"/>
      <c r="L58" s="578"/>
      <c r="M58" s="578"/>
      <c r="N58" s="578"/>
    </row>
    <row r="59" spans="1:14" ht="12.75">
      <c r="A59" s="578"/>
      <c r="B59" s="578"/>
      <c r="C59" s="578"/>
      <c r="D59" s="578"/>
      <c r="E59" s="578"/>
      <c r="F59" s="578"/>
      <c r="G59" s="578"/>
      <c r="H59" s="578"/>
      <c r="I59" s="578"/>
      <c r="J59" s="578"/>
      <c r="K59" s="578"/>
      <c r="L59" s="578"/>
      <c r="M59" s="578"/>
      <c r="N59" s="578"/>
    </row>
    <row r="60" spans="1:14" ht="12.75">
      <c r="A60" s="578"/>
      <c r="B60" s="578"/>
      <c r="C60" s="578"/>
      <c r="D60" s="578"/>
      <c r="E60" s="578"/>
      <c r="F60" s="578"/>
      <c r="G60" s="578"/>
      <c r="H60" s="578"/>
      <c r="I60" s="578"/>
      <c r="J60" s="578"/>
      <c r="K60" s="578"/>
      <c r="L60" s="578"/>
      <c r="M60" s="578"/>
      <c r="N60" s="578"/>
    </row>
  </sheetData>
  <sheetProtection sheet="1"/>
  <mergeCells count="64">
    <mergeCell ref="B44:N44"/>
    <mergeCell ref="B45:N45"/>
    <mergeCell ref="C14:N14"/>
    <mergeCell ref="C15:N15"/>
    <mergeCell ref="A41:A45"/>
    <mergeCell ref="B41:N41"/>
    <mergeCell ref="B42:N42"/>
    <mergeCell ref="B43:N43"/>
    <mergeCell ref="A36:A40"/>
    <mergeCell ref="B36:N36"/>
    <mergeCell ref="A46:A50"/>
    <mergeCell ref="B46:N46"/>
    <mergeCell ref="B47:N47"/>
    <mergeCell ref="B48:N48"/>
    <mergeCell ref="B49:N49"/>
    <mergeCell ref="B50:N50"/>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1:A15"/>
    <mergeCell ref="B11:N11"/>
    <mergeCell ref="A21:A25"/>
    <mergeCell ref="B21:N21"/>
    <mergeCell ref="B22:N22"/>
    <mergeCell ref="B24:N24"/>
    <mergeCell ref="B25:N25"/>
    <mergeCell ref="A16:A20"/>
    <mergeCell ref="B16:N16"/>
    <mergeCell ref="B17:N17"/>
    <mergeCell ref="B18:N18"/>
    <mergeCell ref="B19:N19"/>
    <mergeCell ref="B20:N20"/>
    <mergeCell ref="B12:B13"/>
    <mergeCell ref="C12:C13"/>
    <mergeCell ref="F12:F13"/>
    <mergeCell ref="I12:I13"/>
    <mergeCell ref="O12:P12"/>
    <mergeCell ref="B14:B15"/>
    <mergeCell ref="E7:H7"/>
    <mergeCell ref="I7:N7"/>
    <mergeCell ref="L12:L13"/>
    <mergeCell ref="E8:H8"/>
    <mergeCell ref="M8:N8"/>
    <mergeCell ref="E9:H9"/>
    <mergeCell ref="J9:N9"/>
    <mergeCell ref="J2:K2"/>
    <mergeCell ref="M2:N2"/>
    <mergeCell ref="L3:N3"/>
    <mergeCell ref="I4:N4"/>
    <mergeCell ref="E5:H6"/>
    <mergeCell ref="I6:N6"/>
  </mergeCells>
  <printOptions horizontalCentered="1" verticalCentered="1"/>
  <pageMargins left="0" right="0" top="0.64" bottom="0.31" header="0.5118110236220472" footer="0"/>
  <pageSetup fitToHeight="1" fitToWidth="1" horizontalDpi="600" verticalDpi="600" orientation="landscape" paperSize="9" scale="66" r:id="rId2"/>
  <rowBreaks count="1" manualBreakCount="1">
    <brk id="25" max="13" man="1"/>
  </row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D91"/>
  <sheetViews>
    <sheetView showGridLines="0" zoomScaleSheetLayoutView="75" zoomScalePageLayoutView="0" workbookViewId="0" topLeftCell="A1">
      <selection activeCell="A1" sqref="A1"/>
    </sheetView>
  </sheetViews>
  <sheetFormatPr defaultColWidth="9.00390625" defaultRowHeight="12.75"/>
  <cols>
    <col min="1" max="1" width="10.00390625" style="1022" customWidth="1"/>
    <col min="2" max="2" width="75.375" style="1022" customWidth="1"/>
    <col min="3" max="4" width="41.625" style="1022" customWidth="1"/>
    <col min="5" max="16384" width="9.00390625" style="1022" customWidth="1"/>
  </cols>
  <sheetData>
    <row r="1" spans="1:2" ht="16.5" thickBot="1">
      <c r="A1" s="1020" t="s">
        <v>0</v>
      </c>
      <c r="B1" s="1021"/>
    </row>
    <row r="2" spans="1:4" ht="15.75">
      <c r="A2" s="1023"/>
      <c r="B2" s="1024" t="s">
        <v>0</v>
      </c>
      <c r="C2" s="1474"/>
      <c r="D2" s="1475"/>
    </row>
    <row r="3" spans="1:4" ht="15.75">
      <c r="A3" s="1025"/>
      <c r="B3" s="1026" t="s">
        <v>0</v>
      </c>
      <c r="C3" s="1476"/>
      <c r="D3" s="1477"/>
    </row>
    <row r="4" spans="1:4" ht="18" customHeight="1">
      <c r="A4" s="1025"/>
      <c r="B4" s="1026" t="s">
        <v>0</v>
      </c>
      <c r="C4" s="1478" t="s">
        <v>419</v>
      </c>
      <c r="D4" s="1479"/>
    </row>
    <row r="5" spans="1:4" ht="18" customHeight="1">
      <c r="A5" s="1025"/>
      <c r="B5" s="1026"/>
      <c r="C5" s="1478"/>
      <c r="D5" s="1479"/>
    </row>
    <row r="6" spans="1:4" ht="18" customHeight="1">
      <c r="A6" s="1025"/>
      <c r="B6" s="1027" t="s">
        <v>0</v>
      </c>
      <c r="C6" s="1480" t="s">
        <v>10</v>
      </c>
      <c r="D6" s="1481"/>
    </row>
    <row r="7" spans="1:4" ht="18" customHeight="1">
      <c r="A7" s="1025"/>
      <c r="B7" s="1026"/>
      <c r="C7" s="1480" t="s">
        <v>52</v>
      </c>
      <c r="D7" s="1481"/>
    </row>
    <row r="8" spans="1:4" ht="18" customHeight="1">
      <c r="A8" s="1025"/>
      <c r="B8" s="1026"/>
      <c r="C8" s="1480" t="s">
        <v>708</v>
      </c>
      <c r="D8" s="1481"/>
    </row>
    <row r="9" spans="1:4" ht="15.75">
      <c r="A9" s="1028"/>
      <c r="B9" s="1029"/>
      <c r="C9" s="1470"/>
      <c r="D9" s="1471"/>
    </row>
    <row r="10" spans="1:4" ht="15.75">
      <c r="A10" s="1036" t="s">
        <v>0</v>
      </c>
      <c r="B10" s="1037"/>
      <c r="C10" s="1472" t="s">
        <v>229</v>
      </c>
      <c r="D10" s="1465"/>
    </row>
    <row r="11" spans="1:4" ht="18" customHeight="1">
      <c r="A11" s="1038" t="s">
        <v>21</v>
      </c>
      <c r="B11" s="1039" t="s">
        <v>21</v>
      </c>
      <c r="C11" s="1473"/>
      <c r="D11" s="1466"/>
    </row>
    <row r="12" spans="1:4" ht="15.75" customHeight="1">
      <c r="A12" s="1040" t="s">
        <v>11</v>
      </c>
      <c r="B12" s="1039"/>
      <c r="C12" s="1468" t="s">
        <v>709</v>
      </c>
      <c r="D12" s="1465" t="s">
        <v>420</v>
      </c>
    </row>
    <row r="13" spans="1:4" s="1030" customFormat="1" ht="15" customHeight="1">
      <c r="A13" s="1041" t="s">
        <v>0</v>
      </c>
      <c r="B13" s="1042"/>
      <c r="C13" s="1469"/>
      <c r="D13" s="1466"/>
    </row>
    <row r="14" spans="1:4" s="1030" customFormat="1" ht="15">
      <c r="A14" s="1459" t="s">
        <v>749</v>
      </c>
      <c r="B14" s="1460"/>
      <c r="C14" s="1460"/>
      <c r="D14" s="1461"/>
    </row>
    <row r="15" spans="1:4" ht="15">
      <c r="A15" s="1043">
        <v>1</v>
      </c>
      <c r="B15" s="1045" t="s">
        <v>701</v>
      </c>
      <c r="C15" s="1202" t="s">
        <v>421</v>
      </c>
      <c r="D15" s="1201" t="s">
        <v>421</v>
      </c>
    </row>
    <row r="16" spans="1:4" ht="15">
      <c r="A16" s="335" t="s">
        <v>26</v>
      </c>
      <c r="B16" s="46" t="s">
        <v>7</v>
      </c>
      <c r="C16" s="1202" t="s">
        <v>710</v>
      </c>
      <c r="D16" s="1203" t="s">
        <v>711</v>
      </c>
    </row>
    <row r="17" spans="1:4" ht="15">
      <c r="A17" s="335" t="s">
        <v>91</v>
      </c>
      <c r="B17" s="1070" t="s">
        <v>8</v>
      </c>
      <c r="C17" s="1205" t="s">
        <v>712</v>
      </c>
      <c r="D17" s="1204" t="s">
        <v>713</v>
      </c>
    </row>
    <row r="18" spans="1:4" ht="15">
      <c r="A18" s="335">
        <v>1.1</v>
      </c>
      <c r="B18" s="1046" t="s">
        <v>273</v>
      </c>
      <c r="C18" s="1206" t="s">
        <v>422</v>
      </c>
      <c r="D18" s="1207" t="s">
        <v>422</v>
      </c>
    </row>
    <row r="19" spans="1:4" ht="15">
      <c r="A19" s="335" t="s">
        <v>27</v>
      </c>
      <c r="B19" s="1047" t="s">
        <v>7</v>
      </c>
      <c r="C19" s="1208" t="s">
        <v>714</v>
      </c>
      <c r="D19" s="1209" t="s">
        <v>716</v>
      </c>
    </row>
    <row r="20" spans="1:4" ht="15">
      <c r="A20" s="335" t="s">
        <v>92</v>
      </c>
      <c r="B20" s="1050" t="s">
        <v>8</v>
      </c>
      <c r="C20" s="1208" t="s">
        <v>715</v>
      </c>
      <c r="D20" s="1209" t="s">
        <v>716</v>
      </c>
    </row>
    <row r="21" spans="1:4" ht="15">
      <c r="A21" s="1043">
        <v>1.2</v>
      </c>
      <c r="B21" s="46" t="s">
        <v>700</v>
      </c>
      <c r="C21" s="1208" t="s">
        <v>423</v>
      </c>
      <c r="D21" s="1210" t="s">
        <v>423</v>
      </c>
    </row>
    <row r="22" spans="1:4" ht="15">
      <c r="A22" s="1043" t="s">
        <v>28</v>
      </c>
      <c r="B22" s="47" t="s">
        <v>7</v>
      </c>
      <c r="C22" s="1206" t="s">
        <v>424</v>
      </c>
      <c r="D22" s="1207" t="s">
        <v>424</v>
      </c>
    </row>
    <row r="23" spans="1:4" s="1031" customFormat="1" ht="15">
      <c r="A23" s="1043" t="s">
        <v>93</v>
      </c>
      <c r="B23" s="50" t="s">
        <v>8</v>
      </c>
      <c r="C23" s="1208" t="s">
        <v>425</v>
      </c>
      <c r="D23" s="1210" t="s">
        <v>425</v>
      </c>
    </row>
    <row r="24" spans="1:4" s="1031" customFormat="1" ht="15">
      <c r="A24" s="1048" t="s">
        <v>24</v>
      </c>
      <c r="B24" s="48" t="s">
        <v>69</v>
      </c>
      <c r="C24" s="1212" t="s">
        <v>717</v>
      </c>
      <c r="D24" s="1211" t="s">
        <v>717</v>
      </c>
    </row>
    <row r="25" spans="1:4" s="1031" customFormat="1" ht="15">
      <c r="A25" s="1048" t="s">
        <v>25</v>
      </c>
      <c r="B25" s="48" t="s">
        <v>7</v>
      </c>
      <c r="C25" s="1213" t="s">
        <v>718</v>
      </c>
      <c r="D25" s="1211" t="s">
        <v>718</v>
      </c>
    </row>
    <row r="26" spans="1:4" s="1031" customFormat="1" ht="15">
      <c r="A26" s="1048" t="s">
        <v>94</v>
      </c>
      <c r="B26" s="70" t="s">
        <v>8</v>
      </c>
      <c r="C26" s="1213" t="s">
        <v>719</v>
      </c>
      <c r="D26" s="1211" t="s">
        <v>719</v>
      </c>
    </row>
    <row r="27" spans="1:4" s="1031" customFormat="1" ht="15">
      <c r="A27" s="1048" t="s">
        <v>29</v>
      </c>
      <c r="B27" s="48" t="s">
        <v>274</v>
      </c>
      <c r="C27" s="1213" t="s">
        <v>717</v>
      </c>
      <c r="D27" s="1211" t="s">
        <v>717</v>
      </c>
    </row>
    <row r="28" spans="1:4" s="1031" customFormat="1" ht="15">
      <c r="A28" s="1048" t="s">
        <v>30</v>
      </c>
      <c r="B28" s="48" t="s">
        <v>7</v>
      </c>
      <c r="C28" s="1213" t="s">
        <v>718</v>
      </c>
      <c r="D28" s="1211" t="s">
        <v>718</v>
      </c>
    </row>
    <row r="29" spans="1:4" s="1031" customFormat="1" ht="15">
      <c r="A29" s="1048" t="s">
        <v>95</v>
      </c>
      <c r="B29" s="70" t="s">
        <v>8</v>
      </c>
      <c r="C29" s="1213" t="s">
        <v>719</v>
      </c>
      <c r="D29" s="1211" t="s">
        <v>719</v>
      </c>
    </row>
    <row r="30" spans="1:4" s="1031" customFormat="1" ht="15">
      <c r="A30" s="1048" t="s">
        <v>31</v>
      </c>
      <c r="B30" s="48" t="s">
        <v>54</v>
      </c>
      <c r="C30" s="1213" t="s">
        <v>717</v>
      </c>
      <c r="D30" s="1211" t="s">
        <v>717</v>
      </c>
    </row>
    <row r="31" spans="1:4" s="1031" customFormat="1" ht="15">
      <c r="A31" s="1048" t="s">
        <v>32</v>
      </c>
      <c r="B31" s="48" t="s">
        <v>7</v>
      </c>
      <c r="C31" s="1213" t="s">
        <v>718</v>
      </c>
      <c r="D31" s="1211" t="s">
        <v>718</v>
      </c>
    </row>
    <row r="32" spans="1:4" s="1031" customFormat="1" ht="15">
      <c r="A32" s="1049" t="s">
        <v>97</v>
      </c>
      <c r="B32" s="70" t="s">
        <v>8</v>
      </c>
      <c r="C32" s="1213" t="s">
        <v>719</v>
      </c>
      <c r="D32" s="1211" t="s">
        <v>719</v>
      </c>
    </row>
    <row r="33" spans="1:4" s="1031" customFormat="1" ht="15.75">
      <c r="A33" s="1462" t="s">
        <v>426</v>
      </c>
      <c r="B33" s="1463"/>
      <c r="C33" s="1463"/>
      <c r="D33" s="1464"/>
    </row>
    <row r="34" spans="1:4" s="1031" customFormat="1" ht="15">
      <c r="A34" s="1051">
        <v>2</v>
      </c>
      <c r="B34" s="1052" t="s">
        <v>56</v>
      </c>
      <c r="C34" s="1212" t="s">
        <v>720</v>
      </c>
      <c r="D34" s="1214" t="s">
        <v>720</v>
      </c>
    </row>
    <row r="35" spans="1:4" s="1031" customFormat="1" ht="15">
      <c r="A35" s="1053">
        <v>3</v>
      </c>
      <c r="B35" s="1054" t="s">
        <v>277</v>
      </c>
      <c r="C35" s="1216" t="s">
        <v>722</v>
      </c>
      <c r="D35" s="1215" t="s">
        <v>721</v>
      </c>
    </row>
    <row r="36" spans="1:4" s="1031" customFormat="1" ht="15">
      <c r="A36" s="1043" t="s">
        <v>275</v>
      </c>
      <c r="B36" s="49" t="s">
        <v>100</v>
      </c>
      <c r="C36" s="1217" t="s">
        <v>723</v>
      </c>
      <c r="D36" s="1209" t="s">
        <v>723</v>
      </c>
    </row>
    <row r="37" spans="1:4" s="1031" customFormat="1" ht="15">
      <c r="A37" s="1043" t="s">
        <v>276</v>
      </c>
      <c r="B37" s="49" t="s">
        <v>278</v>
      </c>
      <c r="C37" s="1206" t="s">
        <v>724</v>
      </c>
      <c r="D37" s="1209" t="s">
        <v>725</v>
      </c>
    </row>
    <row r="38" spans="1:4" s="1031" customFormat="1" ht="15">
      <c r="A38" s="1053">
        <v>4</v>
      </c>
      <c r="B38" s="1054" t="s">
        <v>282</v>
      </c>
      <c r="C38" s="1206" t="s">
        <v>726</v>
      </c>
      <c r="D38" s="1209" t="s">
        <v>725</v>
      </c>
    </row>
    <row r="39" spans="1:4" s="1031" customFormat="1" ht="15">
      <c r="A39" s="1043" t="s">
        <v>279</v>
      </c>
      <c r="B39" s="49" t="s">
        <v>281</v>
      </c>
      <c r="C39" s="1219" t="s">
        <v>727</v>
      </c>
      <c r="D39" s="1218" t="s">
        <v>725</v>
      </c>
    </row>
    <row r="40" spans="1:4" s="1031" customFormat="1" ht="15">
      <c r="A40" s="1043" t="s">
        <v>280</v>
      </c>
      <c r="B40" s="49" t="s">
        <v>283</v>
      </c>
      <c r="C40" s="1219" t="s">
        <v>728</v>
      </c>
      <c r="D40" s="1218" t="s">
        <v>725</v>
      </c>
    </row>
    <row r="41" spans="1:4" s="1031" customFormat="1" ht="15">
      <c r="A41" s="1053">
        <v>5</v>
      </c>
      <c r="B41" s="1054" t="s">
        <v>57</v>
      </c>
      <c r="C41" s="1202" t="s">
        <v>729</v>
      </c>
      <c r="D41" s="1203" t="s">
        <v>730</v>
      </c>
    </row>
    <row r="42" spans="1:4" s="1031" customFormat="1" ht="15">
      <c r="A42" s="1043" t="s">
        <v>33</v>
      </c>
      <c r="B42" s="49" t="s">
        <v>7</v>
      </c>
      <c r="C42" s="1220" t="s">
        <v>731</v>
      </c>
      <c r="D42" s="1203" t="s">
        <v>730</v>
      </c>
    </row>
    <row r="43" spans="1:4" s="1031" customFormat="1" ht="15">
      <c r="A43" s="1043" t="s">
        <v>96</v>
      </c>
      <c r="B43" s="49" t="s">
        <v>8</v>
      </c>
      <c r="C43" s="1220" t="s">
        <v>732</v>
      </c>
      <c r="D43" s="1203" t="s">
        <v>730</v>
      </c>
    </row>
    <row r="44" spans="1:4" s="1031" customFormat="1" ht="15">
      <c r="A44" s="1055" t="s">
        <v>143</v>
      </c>
      <c r="B44" s="50" t="s">
        <v>127</v>
      </c>
      <c r="C44" s="1213" t="s">
        <v>733</v>
      </c>
      <c r="D44" s="1203" t="s">
        <v>730</v>
      </c>
    </row>
    <row r="45" spans="1:4" s="1031" customFormat="1" ht="15">
      <c r="A45" s="1043">
        <v>6</v>
      </c>
      <c r="B45" s="1045" t="s">
        <v>59</v>
      </c>
      <c r="C45" s="1223" t="s">
        <v>431</v>
      </c>
      <c r="D45" s="1221" t="s">
        <v>431</v>
      </c>
    </row>
    <row r="46" spans="1:4" s="1031" customFormat="1" ht="15">
      <c r="A46" s="1043">
        <v>6.1</v>
      </c>
      <c r="B46" s="49" t="s">
        <v>58</v>
      </c>
      <c r="C46" s="1202" t="s">
        <v>427</v>
      </c>
      <c r="D46" s="1222" t="s">
        <v>427</v>
      </c>
    </row>
    <row r="47" spans="1:4" s="1031" customFormat="1" ht="15">
      <c r="A47" s="1043" t="s">
        <v>34</v>
      </c>
      <c r="B47" s="47" t="s">
        <v>7</v>
      </c>
      <c r="C47" s="1202" t="s">
        <v>734</v>
      </c>
      <c r="D47" s="1203" t="s">
        <v>735</v>
      </c>
    </row>
    <row r="48" spans="1:4" s="1031" customFormat="1" ht="15">
      <c r="A48" s="1043" t="s">
        <v>98</v>
      </c>
      <c r="B48" s="47" t="s">
        <v>8</v>
      </c>
      <c r="C48" s="1205" t="s">
        <v>736</v>
      </c>
      <c r="D48" s="1203" t="s">
        <v>735</v>
      </c>
    </row>
    <row r="49" spans="1:4" s="1031" customFormat="1" ht="15">
      <c r="A49" s="1043" t="s">
        <v>144</v>
      </c>
      <c r="B49" s="1056" t="s">
        <v>127</v>
      </c>
      <c r="C49" s="1213" t="s">
        <v>737</v>
      </c>
      <c r="D49" s="1203" t="s">
        <v>735</v>
      </c>
    </row>
    <row r="50" spans="1:4" s="1031" customFormat="1" ht="15">
      <c r="A50" s="1043">
        <v>6.2</v>
      </c>
      <c r="B50" s="49" t="s">
        <v>61</v>
      </c>
      <c r="C50" s="1223" t="s">
        <v>428</v>
      </c>
      <c r="D50" s="1221" t="s">
        <v>428</v>
      </c>
    </row>
    <row r="51" spans="1:4" s="1031" customFormat="1" ht="15">
      <c r="A51" s="1043" t="s">
        <v>35</v>
      </c>
      <c r="B51" s="47" t="s">
        <v>7</v>
      </c>
      <c r="C51" s="1224" t="s">
        <v>738</v>
      </c>
      <c r="D51" s="1203" t="s">
        <v>739</v>
      </c>
    </row>
    <row r="52" spans="1:4" s="1031" customFormat="1" ht="15">
      <c r="A52" s="1043" t="s">
        <v>99</v>
      </c>
      <c r="B52" s="47" t="s">
        <v>8</v>
      </c>
      <c r="C52" s="1225" t="s">
        <v>740</v>
      </c>
      <c r="D52" s="1203" t="s">
        <v>739</v>
      </c>
    </row>
    <row r="53" spans="1:4" s="1031" customFormat="1" ht="15">
      <c r="A53" s="1059" t="s">
        <v>145</v>
      </c>
      <c r="B53" s="1057" t="s">
        <v>127</v>
      </c>
      <c r="C53" s="1212" t="s">
        <v>741</v>
      </c>
      <c r="D53" s="1203" t="s">
        <v>739</v>
      </c>
    </row>
    <row r="54" spans="1:4" s="1031" customFormat="1" ht="15">
      <c r="A54" s="1043">
        <v>6.3</v>
      </c>
      <c r="B54" s="954" t="s">
        <v>284</v>
      </c>
      <c r="C54" s="1202" t="s">
        <v>429</v>
      </c>
      <c r="D54" s="1222" t="s">
        <v>429</v>
      </c>
    </row>
    <row r="55" spans="1:4" s="1031" customFormat="1" ht="15">
      <c r="A55" s="1043" t="s">
        <v>73</v>
      </c>
      <c r="B55" s="1058" t="s">
        <v>285</v>
      </c>
      <c r="C55" s="1205" t="s">
        <v>742</v>
      </c>
      <c r="D55" s="1204" t="s">
        <v>743</v>
      </c>
    </row>
    <row r="56" spans="1:4" s="1031" customFormat="1" ht="15">
      <c r="A56" s="1043">
        <v>6.4</v>
      </c>
      <c r="B56" s="49" t="s">
        <v>62</v>
      </c>
      <c r="C56" s="1206" t="s">
        <v>430</v>
      </c>
      <c r="D56" s="1207" t="s">
        <v>430</v>
      </c>
    </row>
    <row r="57" spans="1:4" s="1031" customFormat="1" ht="15">
      <c r="A57" s="1043" t="s">
        <v>36</v>
      </c>
      <c r="B57" s="47" t="s">
        <v>63</v>
      </c>
      <c r="C57" s="1227" t="s">
        <v>745</v>
      </c>
      <c r="D57" s="1226" t="s">
        <v>744</v>
      </c>
    </row>
    <row r="58" spans="1:4" s="1031" customFormat="1" ht="15">
      <c r="A58" s="1043" t="s">
        <v>37</v>
      </c>
      <c r="B58" s="47" t="s">
        <v>702</v>
      </c>
      <c r="C58" s="1206" t="s">
        <v>746</v>
      </c>
      <c r="D58" s="1215" t="s">
        <v>744</v>
      </c>
    </row>
    <row r="59" spans="1:4" s="1031" customFormat="1" ht="15">
      <c r="A59" s="1055" t="s">
        <v>38</v>
      </c>
      <c r="B59" s="50" t="s">
        <v>225</v>
      </c>
      <c r="C59" s="1208" t="s">
        <v>747</v>
      </c>
      <c r="D59" s="1226" t="s">
        <v>744</v>
      </c>
    </row>
    <row r="60" spans="1:4" s="1031" customFormat="1" ht="15">
      <c r="A60" s="1048">
        <v>7</v>
      </c>
      <c r="B60" s="1052" t="s">
        <v>64</v>
      </c>
      <c r="C60" s="1232" t="s">
        <v>436</v>
      </c>
      <c r="D60" s="1228" t="s">
        <v>436</v>
      </c>
    </row>
    <row r="61" spans="1:4" s="1031" customFormat="1" ht="15">
      <c r="A61" s="1048">
        <v>7.1</v>
      </c>
      <c r="B61" s="52" t="s">
        <v>286</v>
      </c>
      <c r="C61" s="1216" t="s">
        <v>432</v>
      </c>
      <c r="D61" s="1215" t="s">
        <v>432</v>
      </c>
    </row>
    <row r="62" spans="1:4" s="1031" customFormat="1" ht="15">
      <c r="A62" s="1048">
        <v>7.2</v>
      </c>
      <c r="B62" s="951" t="s">
        <v>287</v>
      </c>
      <c r="C62" s="1216" t="s">
        <v>432</v>
      </c>
      <c r="D62" s="1215" t="s">
        <v>432</v>
      </c>
    </row>
    <row r="63" spans="1:4" s="1031" customFormat="1" ht="15">
      <c r="A63" s="1048">
        <v>7.3</v>
      </c>
      <c r="B63" s="49" t="s">
        <v>288</v>
      </c>
      <c r="C63" s="1227" t="s">
        <v>434</v>
      </c>
      <c r="D63" s="1229" t="s">
        <v>434</v>
      </c>
    </row>
    <row r="64" spans="1:4" s="1031" customFormat="1" ht="15">
      <c r="A64" s="1048" t="s">
        <v>39</v>
      </c>
      <c r="B64" s="47" t="s">
        <v>289</v>
      </c>
      <c r="C64" s="1216" t="s">
        <v>435</v>
      </c>
      <c r="D64" s="1215" t="s">
        <v>435</v>
      </c>
    </row>
    <row r="65" spans="1:4" s="1031" customFormat="1" ht="15">
      <c r="A65" s="1048" t="s">
        <v>40</v>
      </c>
      <c r="B65" s="47" t="s">
        <v>290</v>
      </c>
      <c r="C65" s="1233" t="s">
        <v>435</v>
      </c>
      <c r="D65" s="1226" t="s">
        <v>435</v>
      </c>
    </row>
    <row r="66" spans="1:4" s="1031" customFormat="1" ht="15">
      <c r="A66" s="1048" t="s">
        <v>41</v>
      </c>
      <c r="B66" s="47" t="s">
        <v>291</v>
      </c>
      <c r="C66" s="1216" t="s">
        <v>435</v>
      </c>
      <c r="D66" s="1215" t="s">
        <v>435</v>
      </c>
    </row>
    <row r="67" spans="1:4" s="1031" customFormat="1" ht="15">
      <c r="A67" s="1048" t="s">
        <v>42</v>
      </c>
      <c r="B67" s="50" t="s">
        <v>292</v>
      </c>
      <c r="C67" s="1217" t="s">
        <v>435</v>
      </c>
      <c r="D67" s="1209" t="s">
        <v>435</v>
      </c>
    </row>
    <row r="68" spans="1:4" s="1031" customFormat="1" ht="15">
      <c r="A68" s="1049">
        <v>7.4</v>
      </c>
      <c r="B68" s="1060" t="s">
        <v>65</v>
      </c>
      <c r="C68" s="1208" t="s">
        <v>433</v>
      </c>
      <c r="D68" s="1210" t="s">
        <v>433</v>
      </c>
    </row>
    <row r="69" spans="1:4" s="1031" customFormat="1" ht="15">
      <c r="A69" s="1062">
        <v>8</v>
      </c>
      <c r="B69" s="1044" t="s">
        <v>72</v>
      </c>
      <c r="C69" s="1232" t="s">
        <v>432</v>
      </c>
      <c r="D69" s="1228" t="s">
        <v>432</v>
      </c>
    </row>
    <row r="70" spans="1:4" s="1031" customFormat="1" ht="15">
      <c r="A70" s="1043">
        <v>8.1</v>
      </c>
      <c r="B70" s="1061" t="s">
        <v>90</v>
      </c>
      <c r="C70" s="1232" t="s">
        <v>432</v>
      </c>
      <c r="D70" s="1228" t="s">
        <v>432</v>
      </c>
    </row>
    <row r="71" spans="1:4" s="1031" customFormat="1" ht="15">
      <c r="A71" s="1055">
        <v>8.2</v>
      </c>
      <c r="B71" s="52" t="s">
        <v>74</v>
      </c>
      <c r="C71" s="1232" t="s">
        <v>432</v>
      </c>
      <c r="D71" s="1228" t="s">
        <v>432</v>
      </c>
    </row>
    <row r="72" spans="1:4" s="1031" customFormat="1" ht="15">
      <c r="A72" s="1049">
        <v>9</v>
      </c>
      <c r="B72" s="53" t="s">
        <v>66</v>
      </c>
      <c r="C72" s="1234" t="s">
        <v>437</v>
      </c>
      <c r="D72" s="1230" t="s">
        <v>437</v>
      </c>
    </row>
    <row r="73" spans="1:4" s="1031" customFormat="1" ht="30">
      <c r="A73" s="1059">
        <v>10</v>
      </c>
      <c r="B73" s="1067" t="s">
        <v>67</v>
      </c>
      <c r="C73" s="1234" t="s">
        <v>450</v>
      </c>
      <c r="D73" s="1230" t="s">
        <v>450</v>
      </c>
    </row>
    <row r="74" spans="1:4" s="1031" customFormat="1" ht="15">
      <c r="A74" s="1059">
        <v>10.1</v>
      </c>
      <c r="B74" s="1063" t="s">
        <v>76</v>
      </c>
      <c r="C74" s="1234" t="s">
        <v>448</v>
      </c>
      <c r="D74" s="1230" t="s">
        <v>448</v>
      </c>
    </row>
    <row r="75" spans="1:4" s="1031" customFormat="1" ht="15">
      <c r="A75" s="1059" t="s">
        <v>77</v>
      </c>
      <c r="B75" s="47" t="s">
        <v>68</v>
      </c>
      <c r="C75" s="1234" t="s">
        <v>438</v>
      </c>
      <c r="D75" s="1230" t="s">
        <v>438</v>
      </c>
    </row>
    <row r="76" spans="1:4" s="1031" customFormat="1" ht="15">
      <c r="A76" s="1059" t="s">
        <v>78</v>
      </c>
      <c r="B76" s="76" t="s">
        <v>79</v>
      </c>
      <c r="C76" s="1232" t="s">
        <v>439</v>
      </c>
      <c r="D76" s="1228" t="s">
        <v>439</v>
      </c>
    </row>
    <row r="77" spans="1:4" s="1031" customFormat="1" ht="15">
      <c r="A77" s="1059" t="s">
        <v>80</v>
      </c>
      <c r="B77" s="47" t="s">
        <v>81</v>
      </c>
      <c r="C77" s="1232" t="s">
        <v>441</v>
      </c>
      <c r="D77" s="1228" t="s">
        <v>441</v>
      </c>
    </row>
    <row r="78" spans="1:4" s="1031" customFormat="1" ht="15">
      <c r="A78" s="1059" t="s">
        <v>82</v>
      </c>
      <c r="B78" s="50" t="s">
        <v>83</v>
      </c>
      <c r="C78" s="1232" t="s">
        <v>440</v>
      </c>
      <c r="D78" s="1228" t="s">
        <v>440</v>
      </c>
    </row>
    <row r="79" spans="1:4" s="1031" customFormat="1" ht="15">
      <c r="A79" s="1064">
        <v>10.2</v>
      </c>
      <c r="B79" s="951" t="s">
        <v>84</v>
      </c>
      <c r="C79" s="1234" t="s">
        <v>442</v>
      </c>
      <c r="D79" s="1230" t="s">
        <v>442</v>
      </c>
    </row>
    <row r="80" spans="1:4" s="1031" customFormat="1" ht="48" customHeight="1">
      <c r="A80" s="1059">
        <v>10.3</v>
      </c>
      <c r="B80" s="1063" t="s">
        <v>85</v>
      </c>
      <c r="C80" s="1232" t="s">
        <v>447</v>
      </c>
      <c r="D80" s="1228" t="s">
        <v>447</v>
      </c>
    </row>
    <row r="81" spans="1:4" s="1031" customFormat="1" ht="15">
      <c r="A81" s="1059" t="s">
        <v>43</v>
      </c>
      <c r="B81" s="1065" t="s">
        <v>86</v>
      </c>
      <c r="C81" s="1234" t="s">
        <v>443</v>
      </c>
      <c r="D81" s="1230" t="s">
        <v>443</v>
      </c>
    </row>
    <row r="82" spans="1:4" s="1031" customFormat="1" ht="15">
      <c r="A82" s="1059" t="s">
        <v>44</v>
      </c>
      <c r="B82" s="1065" t="s">
        <v>226</v>
      </c>
      <c r="C82" s="1232" t="s">
        <v>444</v>
      </c>
      <c r="D82" s="1228" t="s">
        <v>444</v>
      </c>
    </row>
    <row r="83" spans="1:4" s="1031" customFormat="1" ht="15">
      <c r="A83" s="1059" t="s">
        <v>45</v>
      </c>
      <c r="B83" s="1065" t="s">
        <v>87</v>
      </c>
      <c r="C83" s="1232" t="s">
        <v>445</v>
      </c>
      <c r="D83" s="1228" t="s">
        <v>445</v>
      </c>
    </row>
    <row r="84" spans="1:4" s="1031" customFormat="1" ht="15">
      <c r="A84" s="1059" t="s">
        <v>88</v>
      </c>
      <c r="B84" s="50" t="s">
        <v>89</v>
      </c>
      <c r="C84" s="1232" t="s">
        <v>446</v>
      </c>
      <c r="D84" s="1228" t="s">
        <v>446</v>
      </c>
    </row>
    <row r="85" spans="1:4" s="1031" customFormat="1" ht="30.75" thickBot="1">
      <c r="A85" s="1068">
        <v>10.4</v>
      </c>
      <c r="B85" s="1066" t="s">
        <v>146</v>
      </c>
      <c r="C85" s="1235" t="s">
        <v>449</v>
      </c>
      <c r="D85" s="1231" t="s">
        <v>449</v>
      </c>
    </row>
    <row r="86" spans="1:4" ht="18" customHeight="1">
      <c r="A86" s="1032"/>
      <c r="B86" s="1033"/>
      <c r="C86" s="1034"/>
      <c r="D86" s="1034"/>
    </row>
    <row r="87" spans="1:4" ht="18" customHeight="1">
      <c r="A87" s="1069" t="s">
        <v>51</v>
      </c>
      <c r="B87" s="1033"/>
      <c r="C87" s="1034"/>
      <c r="D87" s="1034"/>
    </row>
    <row r="88" spans="1:4" ht="18" customHeight="1">
      <c r="A88" s="1457" t="s">
        <v>451</v>
      </c>
      <c r="B88" s="1458"/>
      <c r="C88" s="1458"/>
      <c r="D88" s="1458"/>
    </row>
    <row r="89" spans="1:4" ht="18">
      <c r="A89" s="1457" t="s">
        <v>452</v>
      </c>
      <c r="B89" s="1467"/>
      <c r="C89" s="1467"/>
      <c r="D89" s="1467"/>
    </row>
    <row r="90" spans="1:4" ht="23.25" customHeight="1">
      <c r="A90" s="1457" t="s">
        <v>748</v>
      </c>
      <c r="B90" s="1457"/>
      <c r="C90" s="1457"/>
      <c r="D90" s="1457"/>
    </row>
    <row r="91" spans="1:4" s="1035" customFormat="1" ht="18" customHeight="1">
      <c r="A91" s="1456"/>
      <c r="B91" s="1456"/>
      <c r="C91" s="1456"/>
      <c r="D91" s="1456"/>
    </row>
    <row r="92" ht="18" customHeight="1"/>
  </sheetData>
  <sheetProtection sheet="1"/>
  <mergeCells count="16">
    <mergeCell ref="C9:D9"/>
    <mergeCell ref="C10:D11"/>
    <mergeCell ref="C2:D2"/>
    <mergeCell ref="C3:D3"/>
    <mergeCell ref="C4:D5"/>
    <mergeCell ref="C6:D6"/>
    <mergeCell ref="C7:D7"/>
    <mergeCell ref="C8:D8"/>
    <mergeCell ref="A91:D91"/>
    <mergeCell ref="A88:D88"/>
    <mergeCell ref="A90:D90"/>
    <mergeCell ref="A14:D14"/>
    <mergeCell ref="A33:D33"/>
    <mergeCell ref="D12:D13"/>
    <mergeCell ref="A89:D89"/>
    <mergeCell ref="C12:C13"/>
  </mergeCells>
  <printOptions horizontalCentered="1" verticalCentered="1"/>
  <pageMargins left="0.3937007874015748" right="0.3937007874015748" top="0.15748031496062992" bottom="0.1968503937007874" header="0.2362204724409449" footer="0.2755905511811024"/>
  <pageSetup fitToHeight="0" fitToWidth="1" horizontalDpi="600" verticalDpi="600" orientation="portrait"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Eurostat;FAO;ITTO;UNECE</dc:creator>
  <cp:keywords/>
  <dc:description/>
  <cp:lastModifiedBy>AM</cp:lastModifiedBy>
  <cp:lastPrinted>2016-04-11T12:01:49Z</cp:lastPrinted>
  <dcterms:created xsi:type="dcterms:W3CDTF">1998-09-16T16:39:33Z</dcterms:created>
  <dcterms:modified xsi:type="dcterms:W3CDTF">2016-04-28T12:53:56Z</dcterms:modified>
  <cp:category/>
  <cp:version/>
  <cp:contentType/>
  <cp:contentStatus/>
</cp:coreProperties>
</file>