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005" tabRatio="776" activeTab="0"/>
  </bookViews>
  <sheets>
    <sheet name="CB1-Производство" sheetId="1" r:id="rId1"/>
    <sheet name="CB2-Торговля" sheetId="2" r:id="rId2"/>
    <sheet name="CB3-Торговля" sheetId="3" r:id="rId3"/>
    <sheet name="ЕЭК-ЕС - Торговля по породам" sheetId="4" r:id="rId4"/>
  </sheets>
  <definedNames>
    <definedName name="_xlnm.Print_Area" localSheetId="0">'CB1-Производство'!$A$1:$E$87</definedName>
    <definedName name="_xlnm.Print_Area" localSheetId="1">'CB2-Торговля'!$A$2:$L$68</definedName>
    <definedName name="_xlnm.Print_Area" localSheetId="2">'CB3-Торговля'!$A$2:$F$41</definedName>
    <definedName name="_xlnm.Print_Area" localSheetId="3">'ЕЭК-ЕС - Торговля по породам'!$A$2:$N$53</definedName>
    <definedName name="_xlnm.Print_Titles" localSheetId="0">'CB1-Производство'!$1:$11</definedName>
    <definedName name="Z_E59B5840_EF58_11D3_B672_B1E0953C1B26_.wvu.PrintArea" localSheetId="0" hidden="1">'CB1-Производство'!$A$1:$E$83</definedName>
    <definedName name="Z_E59B5840_EF58_11D3_B672_B1E0953C1B26_.wvu.PrintArea" localSheetId="1" hidden="1">'CB2-Торговля'!$A$2:$L$69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fullCalcOnLoad="1"/>
</workbook>
</file>

<file path=xl/comments1.xml><?xml version="1.0" encoding="utf-8"?>
<comments xmlns="http://schemas.openxmlformats.org/spreadsheetml/2006/main">
  <authors>
    <author>McCusker 14/6/07</author>
  </authors>
  <commentList>
    <comment ref="R11" authorId="0">
      <text>
        <r>
          <rPr>
            <sz val="8"/>
            <rFont val="Tahoma"/>
            <family val="2"/>
          </rPr>
          <t>minus 1.2.3 (other ind. RW) production</t>
        </r>
      </text>
    </comment>
  </commentList>
</comments>
</file>

<file path=xl/comments2.xml><?xml version="1.0" encoding="utf-8"?>
<comments xmlns="http://schemas.openxmlformats.org/spreadsheetml/2006/main">
  <authors>
    <author>Gsatybekova</author>
  </authors>
  <commentList>
    <comment ref="G39" authorId="0">
      <text>
        <r>
          <rPr>
            <b/>
            <sz val="9"/>
            <rFont val="Tahoma"/>
            <family val="2"/>
          </rPr>
          <t>Gsatybekova:</t>
        </r>
        <r>
          <rPr>
            <sz val="9"/>
            <rFont val="Tahoma"/>
            <family val="2"/>
          </rPr>
          <t xml:space="preserve">
тыс.кв.метр</t>
        </r>
      </text>
    </comment>
  </commentList>
</comments>
</file>

<file path=xl/sharedStrings.xml><?xml version="1.0" encoding="utf-8"?>
<sst xmlns="http://schemas.openxmlformats.org/spreadsheetml/2006/main" count="1345" uniqueCount="279">
  <si>
    <t xml:space="preserve"> 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</si>
  <si>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</si>
  <si>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</si>
  <si>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</si>
  <si>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</si>
  <si>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</si>
  <si>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</si>
  <si>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</si>
  <si>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</si>
  <si>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</si>
  <si>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</si>
  <si>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</si>
  <si>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</si>
  <si>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</si>
  <si>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</si>
  <si>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</si>
  <si>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</si>
  <si>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</si>
  <si>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</si>
  <si>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</si>
  <si>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</si>
  <si>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</si>
  <si>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</si>
  <si>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6.3.1</t>
  </si>
  <si>
    <t>10.1.1</t>
  </si>
  <si>
    <t>10.1.2</t>
  </si>
  <si>
    <t>10.1.3</t>
  </si>
  <si>
    <t>10.1.4</t>
  </si>
  <si>
    <t>10.3.4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</si>
  <si>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</si>
  <si>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</si>
  <si>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</si>
  <si>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</si>
  <si>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</si>
  <si>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</si>
  <si>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</si>
  <si>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</si>
  <si>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</si>
  <si>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11.1</t>
  </si>
  <si>
    <t>11.1.C</t>
  </si>
  <si>
    <t>11.2</t>
  </si>
  <si>
    <t>11.3</t>
  </si>
  <si>
    <t>11.4</t>
  </si>
  <si>
    <t>11.5</t>
  </si>
  <si>
    <t>5.NC.T</t>
  </si>
  <si>
    <t>6.1.NC.T</t>
  </si>
  <si>
    <t>6.2.NC.T</t>
  </si>
  <si>
    <t>1.2.NC.T</t>
  </si>
  <si>
    <t>11.1.NC</t>
  </si>
  <si>
    <t>11.1.NC.T</t>
  </si>
  <si>
    <t>12.6.1</t>
  </si>
  <si>
    <t>12.6.2</t>
  </si>
  <si>
    <t>12.6.3</t>
  </si>
  <si>
    <t>NA</t>
  </si>
  <si>
    <t>11.7.1</t>
  </si>
  <si>
    <t>440340/90</t>
  </si>
  <si>
    <t>440720/90</t>
  </si>
  <si>
    <t>ex440320</t>
  </si>
  <si>
    <t>ex440399</t>
  </si>
  <si>
    <t>ex440710</t>
  </si>
  <si>
    <t>ex440799</t>
  </si>
  <si>
    <t>3.1</t>
  </si>
  <si>
    <t>3.2</t>
  </si>
  <si>
    <t>4.1</t>
  </si>
  <si>
    <t>4.2</t>
  </si>
  <si>
    <t>Страна:</t>
  </si>
  <si>
    <t xml:space="preserve">Дата:  </t>
  </si>
  <si>
    <t>Фамилия должностного лица, ответственного</t>
  </si>
  <si>
    <t xml:space="preserve">Официальный адрес (полный): </t>
  </si>
  <si>
    <t xml:space="preserve">Телефон: </t>
  </si>
  <si>
    <t xml:space="preserve">Факс: </t>
  </si>
  <si>
    <t xml:space="preserve">Электронная почта: </t>
  </si>
  <si>
    <t>ВОПРОСНИК ПО ЛЕСНОМУ СЕКТОРУ</t>
  </si>
  <si>
    <t>CB1</t>
  </si>
  <si>
    <t>Вывозки и производство</t>
  </si>
  <si>
    <t>Если показатель не равен 0 (нулю), просьба проверить его точность!!!</t>
  </si>
  <si>
    <t>Код</t>
  </si>
  <si>
    <t>товара</t>
  </si>
  <si>
    <t>Товар</t>
  </si>
  <si>
    <t>Единица</t>
  </si>
  <si>
    <t>Объем</t>
  </si>
  <si>
    <r>
      <t>1000 м</t>
    </r>
    <r>
      <rPr>
        <vertAlign val="superscript"/>
        <sz val="10"/>
        <rFont val="Univers"/>
        <family val="0"/>
      </rPr>
      <t>3</t>
    </r>
    <r>
      <rPr>
        <sz val="10"/>
        <rFont val="Univers"/>
        <family val="2"/>
      </rPr>
      <t>бк</t>
    </r>
  </si>
  <si>
    <t>Расхождения</t>
  </si>
  <si>
    <t>Хвойные породы</t>
  </si>
  <si>
    <t>Лиственные породы</t>
  </si>
  <si>
    <t>ТОПЛИВНАЯ ДРЕВЕСИНА (ВКЛЮЧАЯ ДРЕВЕСИНУ ДЛЯ ПРОИЗВОДСТВА ДРЕВЕСНОГО УГЛЯ)</t>
  </si>
  <si>
    <t>ПИЛОВОЧНИК И ФАНЕРНЫЙ КРЯЖ</t>
  </si>
  <si>
    <t>БАЛАНСОВАЯ ДРЕВЕСИНА, КРУГЛАЯ И КОЛОТАЯ</t>
  </si>
  <si>
    <t>ПРОЧИЕ СОРТИМЕНТЫ ДЕЛОВОГО КРУГЛОГО ЛЕСА</t>
  </si>
  <si>
    <t xml:space="preserve">  ПРОИЗВОДСТВО</t>
  </si>
  <si>
    <t>ДРЕВЕСНЫЙ УГОЛЬ</t>
  </si>
  <si>
    <t>ДРЕВЕСНАЯ ЩЕПА, СТРУЖКА И ОТХОДЫ</t>
  </si>
  <si>
    <t>ДРЕВЕСНАЯ ЩЕПА И СТРУЖКА</t>
  </si>
  <si>
    <t>ДРЕВЕСНЫЕ ОТХОДЫ ВКЛЮЧАЯ ДРЕВЕСИНУ ДЛЯ АГЛОМЕРАТОВ</t>
  </si>
  <si>
    <t>ДРЕВЕСНЫЕ ПЕЛЛЕТЫ И ПРОЧИЕ АГЛОМЕРАТЫ</t>
  </si>
  <si>
    <t>ДРЕВЕСНЫЕ ПЕЛЛЕТЫ</t>
  </si>
  <si>
    <t>ПРОЧИЕ АГЛОМЕРАТЫ</t>
  </si>
  <si>
    <r>
      <t>1000 м</t>
    </r>
    <r>
      <rPr>
        <vertAlign val="superscript"/>
        <sz val="10"/>
        <rFont val="Arial"/>
        <family val="2"/>
      </rPr>
      <t>3</t>
    </r>
  </si>
  <si>
    <t>1000 метрич. т</t>
  </si>
  <si>
    <t>ПИЛОМАТЕРИАЛЫ</t>
  </si>
  <si>
    <t>в том числе тропические породы</t>
  </si>
  <si>
    <t>ЛИСТОВЫЕ ДРЕВЕСНЫЕ МАТЕРИАЛЫ</t>
  </si>
  <si>
    <t>ШПОН</t>
  </si>
  <si>
    <t xml:space="preserve">ФАНЕРА 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</si>
  <si>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</si>
  <si>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</si>
  <si>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</si>
  <si>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</si>
  <si>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ПРОЧИЕ ДРЕВЕСНОВОЛОКНИСТЫЕ ПЛИТЫ</t>
  </si>
  <si>
    <t>ДРЕВЕСНАЯ МАССА</t>
  </si>
  <si>
    <t>МЕХАНИЧЕСКАЯ ДРЕВЕСНАЯ МАССА</t>
  </si>
  <si>
    <t>ПОЛУЦЕЛЛЮЛОЗА</t>
  </si>
  <si>
    <t>ЦЕЛЛЮЛОЗА</t>
  </si>
  <si>
    <t>СУЛЬФАТНАЯ НЕБЕЛЕНАЯ ЦЕЛЛЮЛОЗА</t>
  </si>
  <si>
    <t>СУЛЬФАТНАЯ БЕЛЕНАЯ ЦЕЛЛЮЛОЗА</t>
  </si>
  <si>
    <t>СУЛЬФИТНАЯ НЕБЕЛЕНАЯ ЦЕЛЛЮЛОЗА</t>
  </si>
  <si>
    <t>СУЛЬФИТНАЯ БЕЛЕНАЯ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</si>
  <si>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</si>
  <si>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</si>
  <si>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</si>
  <si>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</si>
  <si>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РЕКУПЕРИРОВАННАЯ БУМАГА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</si>
  <si>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</si>
  <si>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</si>
  <si>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</si>
  <si>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</si>
  <si>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</si>
  <si>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</si>
  <si>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</si>
  <si>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</si>
  <si>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</si>
  <si>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</si>
  <si>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</si>
  <si>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БУМАГИ, ИСПОЛЬЗУЕМЫЕ ГЛАВНЫМ ОБРАЗОМ ДЛЯ ЦЕЛЕЙ УПАКОВКИ</t>
  </si>
  <si>
    <t>ПРОЧИЕ СОРТА БУМАГИ И КАРТОНА (НЕ ВКЛЮЧЕННЫЕ В ДРУГИЕ КАТЕГОРИИ)</t>
  </si>
  <si>
    <t>CB2</t>
  </si>
  <si>
    <t>Фамилия должностного лица, ответственного  за представление ответа:</t>
  </si>
  <si>
    <t>Торговля</t>
  </si>
  <si>
    <t>объема</t>
  </si>
  <si>
    <t>Укажите валюту и единицу стоимости (например, 1000 долл. США):</t>
  </si>
  <si>
    <t>И М П О Р Т</t>
  </si>
  <si>
    <t>Э К С П О Р Т</t>
  </si>
  <si>
    <t>Стоимость</t>
  </si>
  <si>
    <r>
      <t>1000 м</t>
    </r>
    <r>
      <rPr>
        <vertAlign val="superscript"/>
        <sz val="11"/>
        <rFont val="Univers"/>
        <family val="0"/>
      </rPr>
      <t>3</t>
    </r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</si>
  <si>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</si>
  <si>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1000 м</t>
    </r>
    <r>
      <rPr>
        <vertAlign val="superscript"/>
        <sz val="11"/>
        <rFont val="Univers"/>
        <family val="2"/>
      </rPr>
      <t>3</t>
    </r>
  </si>
  <si>
    <t>Если показатель является отрицательным, просьба проверить его точность!!!</t>
  </si>
  <si>
    <t>Видимое потребление</t>
  </si>
  <si>
    <t>CB3</t>
  </si>
  <si>
    <t xml:space="preserve">ВОПРОСНИК ПО ЛЕСНОМУ СЕКТОРУ </t>
  </si>
  <si>
    <t>Дата:</t>
  </si>
  <si>
    <t>Фамилия должностного лица, ответственного за представление ответа:</t>
  </si>
  <si>
    <t>Телефон:</t>
  </si>
  <si>
    <t>Факс:</t>
  </si>
  <si>
    <t>Электронная почта:</t>
  </si>
  <si>
    <t>Изделия из древесины и бумаги, прошедшие вторичную обработку</t>
  </si>
  <si>
    <t>И М П О Р Т  Стоимость</t>
  </si>
  <si>
    <t>Э К С П О Р Т   Стоимость</t>
  </si>
  <si>
    <t>ИЗДЕЛИЯ ИЗ ДРЕВЕСИНЫ, ПРОШЕДШИЕ ВТОРИЧНУЮ ОБРАБОТКУ</t>
  </si>
  <si>
    <t>ПИЛОМАТЕРИАЛЫ, ПРОШЕДШИЕ ДОПОЛНИТЕЛЬНУЮ ОБРАБОТКУ</t>
  </si>
  <si>
    <t>ДЕРЕВЯННАЯ ТАРА</t>
  </si>
  <si>
    <t>ИЗДЕЛИЯ ИЗ ДРЕВЕСИНЫ БЫТОВОГО/ДЕКОРАТИВНОГО НАЗНАЧЕНИЯ</t>
  </si>
  <si>
    <t>ПРОЧИЕ ГОТОВЫЕ ДЕРЕВЯННЫЕ ИЗДЕЛИЯ</t>
  </si>
  <si>
    <t>ПЛОТНИЧНЫЕ И СТОЛЯРНЫЕ СТРОИТЕЛЬНЫЕ ДЕРЕВЯННЫЕ ИЗДЕЛИЯ</t>
  </si>
  <si>
    <t>ДЕРЕВЯННАЯ МЕБЕЛЬ</t>
  </si>
  <si>
    <t>ЗДАНИЯ ИЗ СБОРНЫХ ЭЛЕМЕНТОВ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</si>
  <si>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</si>
  <si>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</si>
  <si>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</si>
  <si>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</si>
  <si>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</si>
  <si>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</si>
  <si>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в том числе ПЕЧАТНАЯ И ПИСЧАЯ БУМАГА, ГОТОВАЯ К ИСПОЛЬЗОВАНИЮ</t>
  </si>
  <si>
    <t>в том числе ЛИТЫЕ ИЛИ ПРЕССОВАННЫЕ ИЗДЕЛИЯ ИЗ БУМАЖНОЙ МАССЫ</t>
  </si>
  <si>
    <t>в том числе ФИЛЬТРОВАЛЬНЫЕ БУМАГА И КАРТОН, ГОТОВЫЕ К ИСПОЛЬЗОВАНИЮ</t>
  </si>
  <si>
    <t>ТОРГОВЛЯ СТРАН ЕЭК/ЕС В РАЗБИВКЕ ПО ПОРОДАМ</t>
  </si>
  <si>
    <t>Торговля круглым лесом и пиломатериалами в разбивке по породам</t>
  </si>
  <si>
    <t>Классификация</t>
  </si>
  <si>
    <t>ГС 2012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</si>
  <si>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</si>
  <si>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</si>
  <si>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настоящем листе</t>
  </si>
  <si>
    <t>– проверить, когда это применимо, чтобы итоговый показатель равнялся сумме показателей по подпозициям</t>
  </si>
  <si>
    <t>– убедиться, что во всех клетках проставлены цифровые данные (пропуски/текстовая информация могут вызвать ошибки)</t>
  </si>
  <si>
    <t>– в случае "в том числе" указать подпозиции, показатели по которым больше или равны итоговому показателю</t>
  </si>
  <si>
    <t>Деловой круглый лес (нетесаная древесина), хвойные породы</t>
  </si>
  <si>
    <r>
      <t>Пихта/ель (</t>
    </r>
    <r>
      <rPr>
        <i/>
        <sz val="12"/>
        <rFont val="Arial"/>
        <family val="2"/>
      </rPr>
      <t>Abies</t>
    </r>
    <r>
      <rPr>
        <sz val="12"/>
        <rFont val="Arial"/>
        <family val="2"/>
      </rPr>
      <t xml:space="preserve"> spp., </t>
    </r>
    <r>
      <rPr>
        <i/>
        <sz val="12"/>
        <rFont val="Arial"/>
        <family val="2"/>
      </rPr>
      <t>Picea</t>
    </r>
    <r>
      <rPr>
        <sz val="12"/>
        <rFont val="Arial"/>
        <family val="2"/>
      </rPr>
      <t xml:space="preserve"> spp.)</t>
    </r>
  </si>
  <si>
    <r>
      <t>Пиловочник и фанерный кряж (</t>
    </r>
    <r>
      <rPr>
        <i/>
        <sz val="12"/>
        <rFont val="Arial"/>
        <family val="2"/>
      </rPr>
      <t>Abies alba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Picea abies</t>
    </r>
    <r>
      <rPr>
        <sz val="12"/>
        <rFont val="Arial"/>
        <family val="2"/>
      </rPr>
      <t>)</t>
    </r>
  </si>
  <si>
    <r>
      <t>Балансовая древесина и прочие сортименты делового круглого леса (</t>
    </r>
    <r>
      <rPr>
        <i/>
        <sz val="10"/>
        <rFont val="Arial"/>
        <family val="2"/>
      </rPr>
      <t>Abies alba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Picea abies</t>
    </r>
    <r>
      <rPr>
        <sz val="10"/>
        <rFont val="Arial"/>
        <family val="2"/>
      </rPr>
      <t>)</t>
    </r>
  </si>
  <si>
    <t>Прочие/без уточнения</t>
  </si>
  <si>
    <t>Пиловочник и фанерный кряж</t>
  </si>
  <si>
    <t>Балансовая древесина и прочие сортименты делового круглого леса</t>
  </si>
  <si>
    <t xml:space="preserve"> Деловой круглый лес (нетесаная древесина), лиственные породы</t>
  </si>
  <si>
    <t>Пиломатериалы хвойных порд</t>
  </si>
  <si>
    <t>Пиломатериалы лиственных пород</t>
  </si>
  <si>
    <r>
      <t>Сосна (</t>
    </r>
    <r>
      <rPr>
        <i/>
        <sz val="12"/>
        <rFont val="Arial"/>
        <family val="2"/>
      </rPr>
      <t xml:space="preserve">Pinus </t>
    </r>
    <r>
      <rPr>
        <sz val="12"/>
        <rFont val="Arial"/>
        <family val="2"/>
      </rPr>
      <t>spp.)</t>
    </r>
  </si>
  <si>
    <r>
      <t>Пиловочник и фанерный кряж (</t>
    </r>
    <r>
      <rPr>
        <i/>
        <sz val="12"/>
        <rFont val="Arial"/>
        <family val="2"/>
      </rPr>
      <t>Pinus sylvestris</t>
    </r>
    <r>
      <rPr>
        <sz val="12"/>
        <rFont val="Arial"/>
        <family val="2"/>
      </rPr>
      <t>)</t>
    </r>
  </si>
  <si>
    <r>
      <t>Балансовая древесина и прочие сортименты делового круглого леса (</t>
    </r>
    <r>
      <rPr>
        <i/>
        <sz val="10"/>
        <rFont val="Arial"/>
        <family val="2"/>
      </rPr>
      <t>Pinus sylvestris</t>
    </r>
    <r>
      <rPr>
        <sz val="10"/>
        <rFont val="Arial"/>
        <family val="2"/>
      </rPr>
      <t>)</t>
    </r>
  </si>
  <si>
    <r>
      <t>в том числе: дуб (</t>
    </r>
    <r>
      <rPr>
        <i/>
        <sz val="12"/>
        <rFont val="Arial"/>
        <family val="2"/>
      </rPr>
      <t>Quercus spp.</t>
    </r>
    <r>
      <rPr>
        <sz val="12"/>
        <rFont val="Arial"/>
        <family val="2"/>
      </rPr>
      <t>)</t>
    </r>
  </si>
  <si>
    <r>
      <t>в том числе: бук (</t>
    </r>
    <r>
      <rPr>
        <i/>
        <sz val="12"/>
        <rFont val="Arial"/>
        <family val="2"/>
      </rPr>
      <t>Fagus</t>
    </r>
    <r>
      <rPr>
        <sz val="12"/>
        <rFont val="Arial"/>
        <family val="2"/>
      </rPr>
      <t xml:space="preserve"> spp.)</t>
    </r>
  </si>
  <si>
    <r>
      <t>в том числе: береза (</t>
    </r>
    <r>
      <rPr>
        <i/>
        <sz val="12"/>
        <rFont val="Arial"/>
        <family val="2"/>
      </rPr>
      <t>Betula</t>
    </r>
    <r>
      <rPr>
        <sz val="12"/>
        <rFont val="Arial"/>
        <family val="2"/>
      </rPr>
      <t xml:space="preserve"> spp.)</t>
    </r>
  </si>
  <si>
    <r>
      <t>в том числе: тополь/осина (</t>
    </r>
    <r>
      <rPr>
        <i/>
        <sz val="12"/>
        <rFont val="Arial"/>
        <family val="2"/>
      </rPr>
      <t>Populus</t>
    </r>
    <r>
      <rPr>
        <sz val="12"/>
        <rFont val="Arial"/>
        <family val="2"/>
      </rPr>
      <t xml:space="preserve"> spp.)</t>
    </r>
  </si>
  <si>
    <r>
      <t xml:space="preserve">в том числе: </t>
    </r>
    <r>
      <rPr>
        <i/>
        <sz val="12"/>
        <rFont val="Arial"/>
        <family val="2"/>
      </rPr>
      <t>эвкалипт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Eucalyptus</t>
    </r>
    <r>
      <rPr>
        <sz val="12"/>
        <rFont val="Arial"/>
        <family val="2"/>
      </rPr>
      <t xml:space="preserve"> spp.)</t>
    </r>
  </si>
  <si>
    <r>
      <t>в том числе: пихта/ель (</t>
    </r>
    <r>
      <rPr>
        <i/>
        <sz val="12"/>
        <rFont val="Arial"/>
        <family val="2"/>
      </rPr>
      <t xml:space="preserve">Abies </t>
    </r>
    <r>
      <rPr>
        <sz val="12"/>
        <rFont val="Arial"/>
        <family val="2"/>
      </rPr>
      <t xml:space="preserve">spp., </t>
    </r>
    <r>
      <rPr>
        <i/>
        <sz val="12"/>
        <rFont val="Arial"/>
        <family val="2"/>
      </rPr>
      <t>Picea</t>
    </r>
    <r>
      <rPr>
        <sz val="12"/>
        <rFont val="Arial"/>
        <family val="2"/>
      </rPr>
      <t xml:space="preserve"> spp.)</t>
    </r>
  </si>
  <si>
    <r>
      <t>в том числе: сосна (</t>
    </r>
    <r>
      <rPr>
        <i/>
        <sz val="12"/>
        <rFont val="Arial"/>
        <family val="2"/>
      </rPr>
      <t>Pinus</t>
    </r>
    <r>
      <rPr>
        <sz val="12"/>
        <rFont val="Arial"/>
        <family val="2"/>
      </rPr>
      <t xml:space="preserve"> spp.)</t>
    </r>
  </si>
  <si>
    <r>
      <t>в том числе: дуб (</t>
    </r>
    <r>
      <rPr>
        <i/>
        <sz val="12"/>
        <rFont val="Arial"/>
        <family val="2"/>
      </rPr>
      <t>Quercus</t>
    </r>
    <r>
      <rPr>
        <sz val="12"/>
        <rFont val="Arial"/>
        <family val="2"/>
      </rPr>
      <t xml:space="preserve"> spp.)</t>
    </r>
  </si>
  <si>
    <r>
      <t>в том числе: клен (</t>
    </r>
    <r>
      <rPr>
        <i/>
        <sz val="12"/>
        <rFont val="Arial"/>
        <family val="2"/>
      </rPr>
      <t>Acer</t>
    </r>
    <r>
      <rPr>
        <sz val="12"/>
        <rFont val="Arial"/>
        <family val="2"/>
      </rPr>
      <t xml:space="preserve"> spp.)</t>
    </r>
  </si>
  <si>
    <r>
      <t>в том числе: вишня (</t>
    </r>
    <r>
      <rPr>
        <i/>
        <sz val="12"/>
        <rFont val="Arial"/>
        <family val="2"/>
      </rPr>
      <t>Prunus</t>
    </r>
    <r>
      <rPr>
        <sz val="12"/>
        <rFont val="Arial"/>
        <family val="2"/>
      </rPr>
      <t xml:space="preserve"> spp.)</t>
    </r>
  </si>
  <si>
    <r>
      <t>в том числе: ясень (</t>
    </r>
    <r>
      <rPr>
        <i/>
        <sz val="12"/>
        <rFont val="Arial"/>
        <family val="2"/>
      </rPr>
      <t>Fraxinus</t>
    </r>
    <r>
      <rPr>
        <sz val="12"/>
        <rFont val="Arial"/>
        <family val="2"/>
      </rPr>
      <t xml:space="preserve"> spp.)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</si>
  <si>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того позволяет номенклатура их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</si>
  <si>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</si>
  <si>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 xml:space="preserve"> м</t>
    </r>
    <r>
      <rPr>
        <vertAlign val="superscript"/>
        <sz val="10"/>
        <rFont val="Univers"/>
        <family val="0"/>
      </rPr>
      <t>3</t>
    </r>
    <r>
      <rPr>
        <sz val="10"/>
        <rFont val="Univers"/>
        <family val="2"/>
      </rPr>
      <t>бк = в кубических метрах без коры (т.е. исключая кору)</t>
    </r>
  </si>
  <si>
    <t>4403.20</t>
  </si>
  <si>
    <t>ex4403.20</t>
  </si>
  <si>
    <t>4403.41/49/91/92/99</t>
  </si>
  <si>
    <t>ex4403.99</t>
  </si>
  <si>
    <t>4407.10</t>
  </si>
  <si>
    <t>ex4407.10</t>
  </si>
  <si>
    <t>4407.21/22/25/26/27/28/29/91/92/93/94/95/99</t>
  </si>
  <si>
    <t>ex4407.99</t>
  </si>
  <si>
    <r>
      <t>Коды "</t>
    </r>
    <r>
      <rPr>
        <sz val="10"/>
        <color indexed="10"/>
        <rFont val="Arial"/>
        <family val="2"/>
      </rPr>
      <t>ex</t>
    </r>
    <r>
      <rPr>
        <sz val="10"/>
        <rFont val="Arial"/>
        <family val="2"/>
      </rPr>
      <t>" означают, что используется лишь часть кода торговой классификации.</t>
    </r>
  </si>
  <si>
    <t>ВЫВОЗКИ КРУГЛОГО ЛЕСА (НЕОБРАБОТАННЫХ ЛЕСОМАТЕРИАЛОВ)</t>
  </si>
  <si>
    <t>КРУГЛЫЙ ЛЕС (НЕОБРАБОТАННЫЕ ЛЕСОМАТЕРИАЛЫ)</t>
  </si>
  <si>
    <t>ДЕЛОВОЙ КРУГЛЫЙ ЛЕС</t>
  </si>
  <si>
    <t>ДРЕВЕСНОВОЛОКНИСТЫЕ ПЛИТЫ СРЕДНЕЙ/ВЫСОКОЙ ПЛОТНОСТИ (MDF/HDF)</t>
  </si>
  <si>
    <t>в том числе  ИЗГОТОВЛЕННЫХ ИЗ ДРЕВЕСИНЫ</t>
  </si>
  <si>
    <t>Деловой круглый лес, хвойные породы</t>
  </si>
  <si>
    <t xml:space="preserve"> Деловой круглый лес, лиственные породы</t>
  </si>
  <si>
    <t>КОПИРОВАЛЬНАЯ И САМОКОПИРУЮЩАЯ БУМАГА, ГОТОВАЯ К ИСПОЛЬЗОВАНИЮ</t>
  </si>
  <si>
    <t>КН 2016</t>
  </si>
  <si>
    <t>440391.10</t>
  </si>
  <si>
    <t>440391.90</t>
  </si>
  <si>
    <t>440392.10</t>
  </si>
  <si>
    <t>440392.90</t>
  </si>
  <si>
    <t>440399.51</t>
  </si>
  <si>
    <t>440399.59</t>
  </si>
  <si>
    <t>440399.10</t>
  </si>
  <si>
    <t>440399.30</t>
  </si>
  <si>
    <t>Industrial Roundwood Balance</t>
  </si>
  <si>
    <t>% change</t>
  </si>
  <si>
    <t>Conversion factors</t>
  </si>
  <si>
    <t>Roundwood</t>
  </si>
  <si>
    <t>Industrial roundwood availability</t>
  </si>
  <si>
    <t>m3 of wood in m3 or mt of product</t>
  </si>
  <si>
    <t>Recovered wood used in particle board</t>
  </si>
  <si>
    <t>Solid wood equivalent</t>
  </si>
  <si>
    <t>Wood Products</t>
  </si>
  <si>
    <t>Availability</t>
  </si>
  <si>
    <t>Solid Wood Demand</t>
  </si>
  <si>
    <t>Difference (roundwood-demand)</t>
  </si>
  <si>
    <t>positive = surplus</t>
  </si>
  <si>
    <t>gap (demand/availability)</t>
  </si>
  <si>
    <t>Negative number means not enough roundwood available</t>
  </si>
  <si>
    <t>Positive number means more roundwood available than demanded</t>
  </si>
  <si>
    <t>% of particle board that is from recovered wood</t>
  </si>
  <si>
    <t>share of agglomerates produced from industrial roundwood residues</t>
  </si>
  <si>
    <t>usable industrial roundwood - amount of roundwood that is used, remainder leaves industry</t>
  </si>
  <si>
    <t>Кыргызстан</t>
  </si>
  <si>
    <t>Главный специалист отдела статистики внешней торговли</t>
  </si>
  <si>
    <t>Нацстатком Кыргызской Республики</t>
  </si>
  <si>
    <t>1000 долларов США</t>
  </si>
  <si>
    <t>Кыргызская Республика</t>
  </si>
  <si>
    <t>июня 2017г.</t>
  </si>
  <si>
    <t>Дата: 8 июня 2017г.</t>
  </si>
  <si>
    <t>Пиломатериалы хвойных пород</t>
  </si>
  <si>
    <t xml:space="preserve">Другая </t>
  </si>
  <si>
    <t>единица</t>
  </si>
  <si>
    <t>1000 тонн</t>
  </si>
  <si>
    <t>Другая единица мзмерения</t>
  </si>
  <si>
    <r>
      <t>1000 м</t>
    </r>
    <r>
      <rPr>
        <vertAlign val="superscript"/>
        <sz val="11"/>
        <rFont val="Univers"/>
        <family val="0"/>
      </rPr>
      <t>2</t>
    </r>
  </si>
  <si>
    <t xml:space="preserve">Примечание:  За  2015 год данные окончательные, за 2016 год - данные предварительные.  </t>
  </si>
  <si>
    <t>2016 is preliminary</t>
  </si>
  <si>
    <t>1</t>
  </si>
  <si>
    <t>Kyrgyzstan</t>
  </si>
  <si>
    <t/>
  </si>
  <si>
    <t>1000 м3бк</t>
  </si>
  <si>
    <t>1000 м3</t>
  </si>
  <si>
    <t>неполные данные</t>
  </si>
  <si>
    <t>subitems as large as total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</si>
</sst>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R&quot;\ #,##0;&quot;R&quot;\ \-#,##0"/>
    <numFmt numFmtId="187" formatCode="&quot;R&quot;\ #,##0;[Red]&quot;R&quot;\ \-#,##0"/>
    <numFmt numFmtId="188" formatCode="&quot;R&quot;\ #,##0.00;&quot;R&quot;\ \-#,##0.00"/>
    <numFmt numFmtId="189" formatCode="&quot;R&quot;\ #,##0.00;[Red]&quot;R&quot;\ \-#,##0.00"/>
    <numFmt numFmtId="190" formatCode="_ &quot;R&quot;\ * #,##0_ ;_ &quot;R&quot;\ * \-#,##0_ ;_ &quot;R&quot;\ * &quot;-&quot;_ ;_ @_ "/>
    <numFmt numFmtId="191" formatCode="_ * #,##0_ ;_ * \-#,##0_ ;_ * &quot;-&quot;_ ;_ @_ "/>
    <numFmt numFmtId="192" formatCode="_ &quot;R&quot;\ * #,##0.00_ ;_ &quot;R&quot;\ * \-#,##0.00_ ;_ &quot;R&quot;\ * &quot;-&quot;??_ ;_ @_ "/>
    <numFmt numFmtId="193" formatCode="_ * #,##0.00_ ;_ * \-#,##0.00_ ;_ * &quot;-&quot;??_ ;_ @_ 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%"/>
    <numFmt numFmtId="205" formatCode="0.0"/>
    <numFmt numFmtId="206" formatCode="0.000"/>
    <numFmt numFmtId="207" formatCode="#,##0.0"/>
  </numFmts>
  <fonts count="93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name val="Arial"/>
      <family val="2"/>
    </font>
    <font>
      <sz val="12"/>
      <color indexed="12"/>
      <name val="Univers"/>
      <family val="2"/>
    </font>
    <font>
      <b/>
      <sz val="12"/>
      <name val="Arial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b/>
      <sz val="10"/>
      <name val="Arial"/>
      <family val="2"/>
    </font>
    <font>
      <vertAlign val="superscript"/>
      <sz val="10"/>
      <name val="Univers"/>
      <family val="0"/>
    </font>
    <font>
      <vertAlign val="superscript"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8"/>
      <name val="Tahoma"/>
      <family val="2"/>
    </font>
    <font>
      <b/>
      <sz val="12"/>
      <color indexed="10"/>
      <name val="Univers"/>
      <family val="0"/>
    </font>
    <font>
      <u val="single"/>
      <sz val="10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indexed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u val="single"/>
      <sz val="15"/>
      <color indexed="10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  <font>
      <b/>
      <sz val="10"/>
      <color rgb="FF00B050"/>
      <name val="Arial"/>
      <family val="2"/>
    </font>
    <font>
      <b/>
      <u val="single"/>
      <sz val="15"/>
      <color rgb="FFFF0000"/>
      <name val="Courier"/>
      <family val="1"/>
    </font>
    <font>
      <b/>
      <sz val="8"/>
      <name val="Courie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21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21" xfId="0" applyFont="1" applyFill="1" applyBorder="1" applyAlignment="1" applyProtection="1">
      <alignment horizontal="left" vertical="center" indent="1"/>
      <protection/>
    </xf>
    <xf numFmtId="0" fontId="13" fillId="0" borderId="21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 indent="1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/>
      <protection locked="0"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3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2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1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 quotePrefix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21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1" xfId="0" applyFont="1" applyFill="1" applyBorder="1" applyAlignment="1" applyProtection="1">
      <alignment horizontal="left" vertical="center" indent="2"/>
      <protection/>
    </xf>
    <xf numFmtId="0" fontId="2" fillId="0" borderId="19" xfId="0" applyFont="1" applyFill="1" applyBorder="1" applyAlignment="1" applyProtection="1">
      <alignment horizontal="left" vertical="center" indent="1"/>
      <protection/>
    </xf>
    <xf numFmtId="0" fontId="2" fillId="0" borderId="22" xfId="0" applyFont="1" applyFill="1" applyBorder="1" applyAlignment="1" applyProtection="1">
      <alignment horizontal="left" vertical="center" indent="1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5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36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2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 quotePrefix="1">
      <alignment horizontal="center" vertical="center"/>
      <protection/>
    </xf>
    <xf numFmtId="3" fontId="3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3" fontId="12" fillId="33" borderId="21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3" fontId="12" fillId="33" borderId="19" xfId="0" applyNumberFormat="1" applyFont="1" applyFill="1" applyBorder="1" applyAlignment="1" applyProtection="1">
      <alignment horizontal="right" vertical="center"/>
      <protection locked="0"/>
    </xf>
    <xf numFmtId="3" fontId="12" fillId="33" borderId="25" xfId="0" applyNumberFormat="1" applyFont="1" applyFill="1" applyBorder="1" applyAlignment="1" applyProtection="1">
      <alignment horizontal="righ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2" fillId="33" borderId="40" xfId="0" applyFont="1" applyFill="1" applyBorder="1" applyAlignment="1" applyProtection="1">
      <alignment horizontal="left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right" vertical="center"/>
    </xf>
    <xf numFmtId="0" fontId="25" fillId="0" borderId="29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49" fontId="2" fillId="33" borderId="46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49" fontId="2" fillId="0" borderId="44" xfId="0" applyNumberFormat="1" applyFont="1" applyFill="1" applyBorder="1" applyAlignment="1" applyProtection="1">
      <alignment horizontal="left" vertical="center"/>
      <protection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49" fontId="2" fillId="33" borderId="50" xfId="0" applyNumberFormat="1" applyFont="1" applyFill="1" applyBorder="1" applyAlignment="1" applyProtection="1">
      <alignment horizontal="left" vertical="center"/>
      <protection/>
    </xf>
    <xf numFmtId="3" fontId="12" fillId="33" borderId="48" xfId="0" applyNumberFormat="1" applyFont="1" applyFill="1" applyBorder="1" applyAlignment="1" applyProtection="1">
      <alignment horizontal="righ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2" fillId="33" borderId="44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53" xfId="0" applyNumberFormat="1" applyFont="1" applyFill="1" applyBorder="1" applyAlignment="1" applyProtection="1">
      <alignment horizontal="left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right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3" fontId="2" fillId="0" borderId="23" xfId="0" applyNumberFormat="1" applyFont="1" applyBorder="1" applyAlignment="1" applyProtection="1">
      <alignment horizontal="right" vertical="center"/>
      <protection/>
    </xf>
    <xf numFmtId="3" fontId="2" fillId="0" borderId="24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1" xfId="0" applyNumberFormat="1" applyFont="1" applyBorder="1" applyAlignment="1" applyProtection="1">
      <alignment horizontal="right" vertical="center"/>
      <protection/>
    </xf>
    <xf numFmtId="3" fontId="3" fillId="0" borderId="21" xfId="0" applyNumberFormat="1" applyFont="1" applyBorder="1" applyAlignment="1" applyProtection="1">
      <alignment horizontal="right" vertical="center"/>
      <protection/>
    </xf>
    <xf numFmtId="3" fontId="3" fillId="0" borderId="41" xfId="0" applyNumberFormat="1" applyFont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 applyProtection="1">
      <alignment vertical="center"/>
      <protection/>
    </xf>
    <xf numFmtId="3" fontId="2" fillId="0" borderId="24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1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1" xfId="0" applyNumberFormat="1" applyFont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58" xfId="0" applyFont="1" applyFill="1" applyBorder="1" applyAlignment="1" applyProtection="1">
      <alignment/>
      <protection/>
    </xf>
    <xf numFmtId="0" fontId="19" fillId="0" borderId="59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3" fontId="2" fillId="33" borderId="19" xfId="0" applyNumberFormat="1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6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6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3" fontId="2" fillId="0" borderId="21" xfId="0" applyNumberFormat="1" applyFont="1" applyBorder="1" applyAlignment="1" applyProtection="1">
      <alignment vertical="center"/>
      <protection/>
    </xf>
    <xf numFmtId="3" fontId="2" fillId="0" borderId="60" xfId="0" applyNumberFormat="1" applyFont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3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5" borderId="11" xfId="0" applyNumberFormat="1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27" fillId="0" borderId="60" xfId="0" applyNumberFormat="1" applyFont="1" applyBorder="1" applyAlignment="1" applyProtection="1">
      <alignment horizontal="right" vertical="center"/>
      <protection locked="0"/>
    </xf>
    <xf numFmtId="3" fontId="27" fillId="0" borderId="21" xfId="0" applyNumberFormat="1" applyFont="1" applyBorder="1" applyAlignment="1" applyProtection="1">
      <alignment horizontal="right" vertical="center"/>
      <protection locked="0"/>
    </xf>
    <xf numFmtId="3" fontId="27" fillId="0" borderId="64" xfId="0" applyNumberFormat="1" applyFont="1" applyBorder="1" applyAlignment="1" applyProtection="1">
      <alignment horizontal="right" vertical="center"/>
      <protection locked="0"/>
    </xf>
    <xf numFmtId="3" fontId="27" fillId="0" borderId="19" xfId="0" applyNumberFormat="1" applyFont="1" applyBorder="1" applyAlignment="1" applyProtection="1">
      <alignment horizontal="right" vertical="center"/>
      <protection locked="0"/>
    </xf>
    <xf numFmtId="3" fontId="27" fillId="0" borderId="65" xfId="0" applyNumberFormat="1" applyFont="1" applyBorder="1" applyAlignment="1" applyProtection="1">
      <alignment horizontal="right" vertical="center"/>
      <protection locked="0"/>
    </xf>
    <xf numFmtId="3" fontId="27" fillId="0" borderId="27" xfId="0" applyNumberFormat="1" applyFont="1" applyBorder="1" applyAlignment="1" applyProtection="1">
      <alignment horizontal="right" vertical="center"/>
      <protection locked="0"/>
    </xf>
    <xf numFmtId="3" fontId="27" fillId="0" borderId="66" xfId="0" applyNumberFormat="1" applyFont="1" applyBorder="1" applyAlignment="1" applyProtection="1">
      <alignment horizontal="right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right" vertical="center" wrapText="1"/>
      <protection locked="0"/>
    </xf>
    <xf numFmtId="0" fontId="13" fillId="0" borderId="30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1" xfId="0" applyNumberFormat="1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67" xfId="0" applyFont="1" applyFill="1" applyBorder="1" applyAlignment="1" applyProtection="1">
      <alignment/>
      <protection locked="0"/>
    </xf>
    <xf numFmtId="0" fontId="3" fillId="0" borderId="68" xfId="0" applyFont="1" applyFill="1" applyBorder="1" applyAlignment="1" applyProtection="1">
      <alignment/>
      <protection locked="0"/>
    </xf>
    <xf numFmtId="0" fontId="3" fillId="0" borderId="69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/>
    </xf>
    <xf numFmtId="49" fontId="2" fillId="33" borderId="40" xfId="0" applyNumberFormat="1" applyFont="1" applyFill="1" applyBorder="1" applyAlignment="1" applyProtection="1">
      <alignment vertical="center"/>
      <protection/>
    </xf>
    <xf numFmtId="3" fontId="2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/>
      <protection locked="0"/>
    </xf>
    <xf numFmtId="3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34" borderId="31" xfId="0" applyNumberFormat="1" applyFont="1" applyFill="1" applyBorder="1" applyAlignment="1" applyProtection="1">
      <alignment horizontal="right" vertical="center"/>
      <protection/>
    </xf>
    <xf numFmtId="0" fontId="20" fillId="34" borderId="1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0" xfId="0" applyFont="1" applyBorder="1" applyAlignment="1" applyProtection="1">
      <alignment vertical="center"/>
      <protection locked="0"/>
    </xf>
    <xf numFmtId="0" fontId="13" fillId="0" borderId="71" xfId="0" applyFont="1" applyBorder="1" applyAlignment="1" applyProtection="1">
      <alignment horizontal="left" vertical="center"/>
      <protection/>
    </xf>
    <xf numFmtId="0" fontId="13" fillId="0" borderId="72" xfId="0" applyFont="1" applyFill="1" applyBorder="1" applyAlignment="1" applyProtection="1">
      <alignment/>
      <protection locked="0"/>
    </xf>
    <xf numFmtId="0" fontId="13" fillId="0" borderId="25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38" xfId="0" applyFont="1" applyFill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 locked="0"/>
    </xf>
    <xf numFmtId="0" fontId="5" fillId="0" borderId="0" xfId="61" applyFont="1" applyFill="1" applyBorder="1" applyProtection="1">
      <alignment/>
      <protection locked="0"/>
    </xf>
    <xf numFmtId="0" fontId="7" fillId="0" borderId="0" xfId="61" applyFont="1" applyFill="1" applyBorder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5" fillId="0" borderId="17" xfId="61" applyFont="1" applyFill="1" applyBorder="1" applyAlignment="1" applyProtection="1">
      <alignment horizontal="left"/>
      <protection/>
    </xf>
    <xf numFmtId="0" fontId="7" fillId="0" borderId="17" xfId="61" applyFont="1" applyFill="1" applyBorder="1" applyProtection="1">
      <alignment/>
      <protection/>
    </xf>
    <xf numFmtId="0" fontId="5" fillId="0" borderId="15" xfId="6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7" fillId="0" borderId="0" xfId="61" applyFont="1" applyFill="1" applyBorder="1" applyProtection="1">
      <alignment/>
      <protection/>
    </xf>
    <xf numFmtId="0" fontId="7" fillId="0" borderId="0" xfId="61" applyFont="1" applyFill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left"/>
      <protection/>
    </xf>
    <xf numFmtId="0" fontId="5" fillId="0" borderId="0" xfId="61" applyFont="1" applyBorder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32" fillId="0" borderId="0" xfId="61" applyFont="1" applyBorder="1" applyAlignment="1" applyProtection="1">
      <alignment vertical="center"/>
      <protection/>
    </xf>
    <xf numFmtId="0" fontId="5" fillId="0" borderId="29" xfId="61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/>
      <protection locked="0"/>
    </xf>
    <xf numFmtId="0" fontId="5" fillId="0" borderId="32" xfId="61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centerContinuous"/>
      <protection/>
    </xf>
    <xf numFmtId="0" fontId="7" fillId="0" borderId="28" xfId="61" applyFont="1" applyFill="1" applyBorder="1" applyProtection="1">
      <alignment/>
      <protection/>
    </xf>
    <xf numFmtId="0" fontId="33" fillId="0" borderId="0" xfId="61" applyFont="1" applyFill="1" applyBorder="1" applyAlignment="1" applyProtection="1">
      <alignment horizontal="left"/>
      <protection/>
    </xf>
    <xf numFmtId="0" fontId="7" fillId="0" borderId="0" xfId="61" applyFont="1" applyFill="1" applyBorder="1" applyAlignment="1" applyProtection="1">
      <alignment horizontal="left"/>
      <protection/>
    </xf>
    <xf numFmtId="0" fontId="7" fillId="0" borderId="29" xfId="61" applyFont="1" applyFill="1" applyBorder="1" applyProtection="1">
      <alignment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center" vertical="center"/>
      <protection/>
    </xf>
    <xf numFmtId="0" fontId="5" fillId="0" borderId="23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 applyProtection="1">
      <alignment horizontal="left" vertical="center"/>
      <protection/>
    </xf>
    <xf numFmtId="0" fontId="5" fillId="0" borderId="19" xfId="61" applyFont="1" applyFill="1" applyBorder="1" applyAlignment="1" applyProtection="1">
      <alignment horizontal="center" vertical="center"/>
      <protection/>
    </xf>
    <xf numFmtId="0" fontId="5" fillId="0" borderId="65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vertical="center"/>
      <protection locked="0"/>
    </xf>
    <xf numFmtId="0" fontId="5" fillId="0" borderId="19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 indent="2"/>
      <protection/>
    </xf>
    <xf numFmtId="0" fontId="7" fillId="0" borderId="0" xfId="61" applyFont="1" applyFill="1" applyAlignment="1" applyProtection="1">
      <alignment horizontal="left"/>
      <protection locked="0"/>
    </xf>
    <xf numFmtId="0" fontId="5" fillId="0" borderId="0" xfId="61" applyFont="1" applyFill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64" xfId="0" applyFont="1" applyFill="1" applyBorder="1" applyAlignment="1" applyProtection="1">
      <alignment vertical="center"/>
      <protection/>
    </xf>
    <xf numFmtId="0" fontId="5" fillId="0" borderId="18" xfId="61" applyFont="1" applyFill="1" applyBorder="1" applyAlignment="1" applyProtection="1">
      <alignment horizontal="left"/>
      <protection/>
    </xf>
    <xf numFmtId="0" fontId="8" fillId="0" borderId="0" xfId="61" applyFont="1" applyFill="1" applyProtection="1">
      <alignment/>
      <protection locked="0"/>
    </xf>
    <xf numFmtId="0" fontId="5" fillId="0" borderId="34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4" xfId="61" applyFont="1" applyFill="1" applyBorder="1" applyAlignment="1" applyProtection="1">
      <alignment horizontal="center" vertical="center"/>
      <protection/>
    </xf>
    <xf numFmtId="0" fontId="5" fillId="0" borderId="21" xfId="58" applyFont="1" applyBorder="1" applyAlignment="1" applyProtection="1">
      <alignment horizontal="center" vertical="center"/>
      <protection/>
    </xf>
    <xf numFmtId="0" fontId="5" fillId="0" borderId="21" xfId="61" applyFont="1" applyFill="1" applyBorder="1" applyAlignment="1" applyProtection="1">
      <alignment horizontal="center"/>
      <protection locked="0"/>
    </xf>
    <xf numFmtId="0" fontId="5" fillId="33" borderId="34" xfId="61" applyFont="1" applyFill="1" applyBorder="1" applyAlignment="1" applyProtection="1">
      <alignment horizontal="left" vertical="center"/>
      <protection/>
    </xf>
    <xf numFmtId="3" fontId="30" fillId="33" borderId="21" xfId="61" applyNumberFormat="1" applyFont="1" applyFill="1" applyBorder="1" applyAlignment="1" applyProtection="1">
      <alignment vertical="center"/>
      <protection locked="0"/>
    </xf>
    <xf numFmtId="3" fontId="30" fillId="33" borderId="28" xfId="61" applyNumberFormat="1" applyFont="1" applyFill="1" applyBorder="1" applyAlignment="1" applyProtection="1">
      <alignment vertical="center"/>
      <protection locked="0"/>
    </xf>
    <xf numFmtId="3" fontId="30" fillId="33" borderId="26" xfId="61" applyNumberFormat="1" applyFont="1" applyFill="1" applyBorder="1" applyAlignment="1" applyProtection="1">
      <alignment vertical="center"/>
      <protection locked="0"/>
    </xf>
    <xf numFmtId="3" fontId="30" fillId="33" borderId="64" xfId="61" applyNumberFormat="1" applyFont="1" applyFill="1" applyBorder="1" applyAlignment="1" applyProtection="1">
      <alignment vertical="center"/>
      <protection locked="0"/>
    </xf>
    <xf numFmtId="3" fontId="30" fillId="0" borderId="21" xfId="61" applyNumberFormat="1" applyFont="1" applyFill="1" applyBorder="1" applyAlignment="1" applyProtection="1">
      <alignment vertical="center"/>
      <protection locked="0"/>
    </xf>
    <xf numFmtId="3" fontId="30" fillId="0" borderId="28" xfId="61" applyNumberFormat="1" applyFont="1" applyFill="1" applyBorder="1" applyAlignment="1" applyProtection="1">
      <alignment vertical="center"/>
      <protection locked="0"/>
    </xf>
    <xf numFmtId="3" fontId="30" fillId="0" borderId="26" xfId="61" applyNumberFormat="1" applyFont="1" applyFill="1" applyBorder="1" applyAlignment="1" applyProtection="1">
      <alignment vertical="center"/>
      <protection locked="0"/>
    </xf>
    <xf numFmtId="3" fontId="30" fillId="0" borderId="64" xfId="61" applyNumberFormat="1" applyFont="1" applyFill="1" applyBorder="1" applyAlignment="1" applyProtection="1">
      <alignment vertical="center"/>
      <protection locked="0"/>
    </xf>
    <xf numFmtId="3" fontId="30" fillId="0" borderId="19" xfId="61" applyNumberFormat="1" applyFont="1" applyFill="1" applyBorder="1" applyAlignment="1" applyProtection="1">
      <alignment vertical="center"/>
      <protection locked="0"/>
    </xf>
    <xf numFmtId="3" fontId="30" fillId="0" borderId="38" xfId="61" applyNumberFormat="1" applyFont="1" applyFill="1" applyBorder="1" applyAlignment="1" applyProtection="1">
      <alignment vertical="center"/>
      <protection locked="0"/>
    </xf>
    <xf numFmtId="3" fontId="30" fillId="0" borderId="25" xfId="61" applyNumberFormat="1" applyFont="1" applyFill="1" applyBorder="1" applyAlignment="1" applyProtection="1">
      <alignment vertical="center"/>
      <protection locked="0"/>
    </xf>
    <xf numFmtId="3" fontId="30" fillId="0" borderId="65" xfId="61" applyNumberFormat="1" applyFont="1" applyFill="1" applyBorder="1" applyAlignment="1" applyProtection="1">
      <alignment vertical="center"/>
      <protection locked="0"/>
    </xf>
    <xf numFmtId="0" fontId="5" fillId="0" borderId="14" xfId="61" applyFont="1" applyFill="1" applyBorder="1" applyAlignment="1" applyProtection="1">
      <alignment horizontal="left" vertical="center"/>
      <protection/>
    </xf>
    <xf numFmtId="0" fontId="5" fillId="33" borderId="13" xfId="61" applyFont="1" applyFill="1" applyBorder="1" applyAlignment="1" applyProtection="1">
      <alignment horizontal="left" vertical="center"/>
      <protection/>
    </xf>
    <xf numFmtId="0" fontId="5" fillId="33" borderId="21" xfId="58" applyFont="1" applyFill="1" applyBorder="1" applyAlignment="1" applyProtection="1">
      <alignment horizontal="left" vertical="center"/>
      <protection/>
    </xf>
    <xf numFmtId="0" fontId="5" fillId="33" borderId="23" xfId="58" applyFont="1" applyFill="1" applyBorder="1" applyAlignment="1" applyProtection="1">
      <alignment horizontal="left" vertical="center"/>
      <protection/>
    </xf>
    <xf numFmtId="0" fontId="5" fillId="0" borderId="21" xfId="58" applyFont="1" applyFill="1" applyBorder="1" applyAlignment="1" applyProtection="1">
      <alignment horizontal="left" vertical="center"/>
      <protection/>
    </xf>
    <xf numFmtId="0" fontId="5" fillId="33" borderId="11" xfId="58" applyFont="1" applyFill="1" applyBorder="1" applyAlignment="1" applyProtection="1">
      <alignment horizontal="left" vertical="center"/>
      <protection/>
    </xf>
    <xf numFmtId="0" fontId="5" fillId="0" borderId="36" xfId="61" applyFont="1" applyFill="1" applyBorder="1" applyAlignment="1" applyProtection="1">
      <alignment horizontal="left" vertical="center"/>
      <protection/>
    </xf>
    <xf numFmtId="3" fontId="30" fillId="0" borderId="27" xfId="61" applyNumberFormat="1" applyFont="1" applyFill="1" applyBorder="1" applyAlignment="1" applyProtection="1">
      <alignment vertical="center"/>
      <protection locked="0"/>
    </xf>
    <xf numFmtId="3" fontId="30" fillId="0" borderId="73" xfId="61" applyNumberFormat="1" applyFont="1" applyFill="1" applyBorder="1" applyAlignment="1" applyProtection="1">
      <alignment vertical="center"/>
      <protection locked="0"/>
    </xf>
    <xf numFmtId="3" fontId="30" fillId="0" borderId="66" xfId="61" applyNumberFormat="1" applyFont="1" applyFill="1" applyBorder="1" applyAlignment="1" applyProtection="1">
      <alignment vertical="center"/>
      <protection locked="0"/>
    </xf>
    <xf numFmtId="0" fontId="19" fillId="0" borderId="74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5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1" fontId="3" fillId="34" borderId="29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vertical="center"/>
      <protection/>
    </xf>
    <xf numFmtId="0" fontId="5" fillId="0" borderId="23" xfId="58" applyFont="1" applyFill="1" applyBorder="1" applyAlignment="1" applyProtection="1">
      <alignment horizontal="left" vertical="center"/>
      <protection/>
    </xf>
    <xf numFmtId="0" fontId="5" fillId="0" borderId="23" xfId="58" applyFont="1" applyFill="1" applyBorder="1" applyAlignment="1" applyProtection="1">
      <alignment horizontal="left" vertical="center"/>
      <protection/>
    </xf>
    <xf numFmtId="0" fontId="5" fillId="33" borderId="19" xfId="58" applyFont="1" applyFill="1" applyBorder="1" applyAlignment="1" applyProtection="1">
      <alignment horizontal="left"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5" fillId="0" borderId="27" xfId="58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1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21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2" xfId="0" applyFont="1" applyFill="1" applyBorder="1" applyAlignment="1" applyProtection="1">
      <alignment horizontal="left" vertical="center" indent="1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56" xfId="0" applyFont="1" applyFill="1" applyBorder="1" applyAlignment="1" applyProtection="1">
      <alignment vertical="center"/>
      <protection/>
    </xf>
    <xf numFmtId="3" fontId="12" fillId="33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 quotePrefix="1">
      <alignment horizontal="left" vertical="center" indent="2"/>
      <protection/>
    </xf>
    <xf numFmtId="0" fontId="13" fillId="0" borderId="19" xfId="0" applyFont="1" applyFill="1" applyBorder="1" applyAlignment="1" applyProtection="1">
      <alignment horizontal="left" vertical="center" inden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3" fontId="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61" applyFont="1" applyFill="1" applyBorder="1" applyAlignment="1" applyProtection="1">
      <alignment horizontal="center" vertical="center"/>
      <protection/>
    </xf>
    <xf numFmtId="0" fontId="5" fillId="0" borderId="22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7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 quotePrefix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left" vertical="center" wrapText="1" indent="1"/>
      <protection/>
    </xf>
    <xf numFmtId="49" fontId="2" fillId="0" borderId="13" xfId="0" applyNumberFormat="1" applyFont="1" applyBorder="1" applyAlignment="1" applyProtection="1">
      <alignment horizontal="left" vertical="top"/>
      <protection/>
    </xf>
    <xf numFmtId="49" fontId="2" fillId="0" borderId="15" xfId="0" applyNumberFormat="1" applyFont="1" applyBorder="1" applyAlignment="1" applyProtection="1">
      <alignment horizontal="left" vertical="top"/>
      <protection/>
    </xf>
    <xf numFmtId="0" fontId="2" fillId="0" borderId="21" xfId="0" applyFont="1" applyFill="1" applyBorder="1" applyAlignment="1" applyProtection="1">
      <alignment horizontal="left" vertical="top" wrapText="1" indent="2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 quotePrefix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left" vertical="center" wrapText="1" indent="1"/>
      <protection/>
    </xf>
    <xf numFmtId="0" fontId="13" fillId="0" borderId="21" xfId="0" applyFont="1" applyFill="1" applyBorder="1" applyAlignment="1" applyProtection="1">
      <alignment horizontal="left" vertical="center" wrapText="1" indent="2"/>
      <protection/>
    </xf>
    <xf numFmtId="0" fontId="13" fillId="0" borderId="54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2"/>
      <protection/>
    </xf>
    <xf numFmtId="0" fontId="13" fillId="0" borderId="22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left" vertical="top"/>
      <protection/>
    </xf>
    <xf numFmtId="49" fontId="2" fillId="0" borderId="46" xfId="0" applyNumberFormat="1" applyFont="1" applyFill="1" applyBorder="1" applyAlignment="1" applyProtection="1">
      <alignment horizontal="left" vertical="top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2" fillId="0" borderId="15" xfId="0" applyFont="1" applyFill="1" applyBorder="1" applyAlignment="1" applyProtection="1">
      <alignment horizontal="left" vertical="top"/>
      <protection/>
    </xf>
    <xf numFmtId="0" fontId="2" fillId="0" borderId="77" xfId="0" applyFont="1" applyFill="1" applyBorder="1" applyAlignment="1" applyProtection="1">
      <alignment horizontal="left" vertical="top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2" fillId="0" borderId="68" xfId="61" applyFont="1" applyFill="1" applyBorder="1" applyAlignment="1" applyProtection="1">
      <alignment vertical="center"/>
      <protection/>
    </xf>
    <xf numFmtId="0" fontId="38" fillId="0" borderId="68" xfId="61" applyFont="1" applyBorder="1" applyAlignment="1" applyProtection="1">
      <alignment horizontal="left" vertical="center"/>
      <protection/>
    </xf>
    <xf numFmtId="0" fontId="1" fillId="0" borderId="20" xfId="58" applyFont="1" applyBorder="1" applyAlignment="1" applyProtection="1">
      <alignment vertical="center"/>
      <protection locked="0"/>
    </xf>
    <xf numFmtId="0" fontId="1" fillId="0" borderId="38" xfId="58" applyFont="1" applyBorder="1" applyAlignment="1" applyProtection="1">
      <alignment vertical="center"/>
      <protection locked="0"/>
    </xf>
    <xf numFmtId="0" fontId="38" fillId="0" borderId="25" xfId="61" applyFont="1" applyFill="1" applyBorder="1" applyAlignment="1" applyProtection="1">
      <alignment vertical="center"/>
      <protection/>
    </xf>
    <xf numFmtId="0" fontId="38" fillId="0" borderId="26" xfId="61" applyFont="1" applyFill="1" applyBorder="1" applyAlignment="1" applyProtection="1">
      <alignment vertical="center"/>
      <protection locked="0"/>
    </xf>
    <xf numFmtId="0" fontId="38" fillId="0" borderId="25" xfId="61" applyFont="1" applyBorder="1" applyAlignment="1" applyProtection="1">
      <alignment horizontal="left" vertical="center"/>
      <protection locked="0"/>
    </xf>
    <xf numFmtId="0" fontId="42" fillId="0" borderId="0" xfId="61" applyFont="1" applyFill="1" applyProtection="1">
      <alignment/>
      <protection locked="0"/>
    </xf>
    <xf numFmtId="0" fontId="22" fillId="0" borderId="0" xfId="61" applyFont="1" applyFill="1" applyProtection="1">
      <alignment/>
      <protection locked="0"/>
    </xf>
    <xf numFmtId="0" fontId="1" fillId="0" borderId="0" xfId="61" applyFont="1" applyFill="1" applyProtection="1">
      <alignment/>
      <protection locked="0"/>
    </xf>
    <xf numFmtId="0" fontId="24" fillId="33" borderId="30" xfId="58" applyFont="1" applyFill="1" applyBorder="1" applyAlignment="1" applyProtection="1">
      <alignment vertical="center"/>
      <protection/>
    </xf>
    <xf numFmtId="0" fontId="22" fillId="0" borderId="31" xfId="58" applyFont="1" applyFill="1" applyBorder="1" applyAlignment="1" applyProtection="1">
      <alignment horizontal="left" vertical="center" indent="1"/>
      <protection/>
    </xf>
    <xf numFmtId="0" fontId="22" fillId="0" borderId="31" xfId="58" applyFont="1" applyFill="1" applyBorder="1" applyAlignment="1" applyProtection="1">
      <alignment horizontal="left" vertical="center" indent="2"/>
      <protection/>
    </xf>
    <xf numFmtId="0" fontId="1" fillId="0" borderId="21" xfId="58" applyFont="1" applyFill="1" applyBorder="1" applyAlignment="1" applyProtection="1">
      <alignment horizontal="left" vertical="center" indent="2"/>
      <protection/>
    </xf>
    <xf numFmtId="0" fontId="22" fillId="0" borderId="31" xfId="58" applyNumberFormat="1" applyFont="1" applyFill="1" applyBorder="1" applyAlignment="1" applyProtection="1">
      <alignment horizontal="left" vertical="center" indent="1"/>
      <protection/>
    </xf>
    <xf numFmtId="0" fontId="22" fillId="0" borderId="31" xfId="58" applyFont="1" applyFill="1" applyBorder="1" applyAlignment="1" applyProtection="1">
      <alignment horizontal="left" vertical="center" indent="3"/>
      <protection/>
    </xf>
    <xf numFmtId="0" fontId="1" fillId="0" borderId="21" xfId="58" applyFont="1" applyFill="1" applyBorder="1" applyAlignment="1" applyProtection="1">
      <alignment horizontal="left" vertical="center" indent="3"/>
      <protection/>
    </xf>
    <xf numFmtId="0" fontId="22" fillId="0" borderId="19" xfId="58" applyFont="1" applyFill="1" applyBorder="1" applyAlignment="1" applyProtection="1">
      <alignment horizontal="left" vertical="center" indent="2"/>
      <protection/>
    </xf>
    <xf numFmtId="0" fontId="24" fillId="33" borderId="10" xfId="58" applyFont="1" applyFill="1" applyBorder="1" applyAlignment="1" applyProtection="1">
      <alignment vertical="center"/>
      <protection/>
    </xf>
    <xf numFmtId="0" fontId="22" fillId="0" borderId="31" xfId="58" applyNumberFormat="1" applyFont="1" applyFill="1" applyBorder="1" applyAlignment="1" applyProtection="1">
      <alignment horizontal="left" vertical="center" indent="2"/>
      <protection/>
    </xf>
    <xf numFmtId="0" fontId="22" fillId="0" borderId="22" xfId="58" applyFont="1" applyFill="1" applyBorder="1" applyAlignment="1" applyProtection="1">
      <alignment horizontal="left" vertical="center" indent="2"/>
      <protection/>
    </xf>
    <xf numFmtId="0" fontId="1" fillId="0" borderId="0" xfId="61" applyFont="1" applyFill="1" applyAlignment="1" applyProtection="1">
      <alignment horizontal="left"/>
      <protection locked="0"/>
    </xf>
    <xf numFmtId="49" fontId="5" fillId="33" borderId="23" xfId="58" applyNumberFormat="1" applyFont="1" applyFill="1" applyBorder="1" applyAlignment="1" applyProtection="1">
      <alignment horizontal="left" vertical="center"/>
      <protection/>
    </xf>
    <xf numFmtId="0" fontId="89" fillId="0" borderId="23" xfId="58" applyFont="1" applyFill="1" applyBorder="1" applyAlignment="1" applyProtection="1">
      <alignment horizontal="left" vertical="center"/>
      <protection/>
    </xf>
    <xf numFmtId="0" fontId="89" fillId="0" borderId="11" xfId="58" applyFont="1" applyFill="1" applyBorder="1" applyAlignment="1" applyProtection="1">
      <alignment horizontal="left" vertical="center"/>
      <protection/>
    </xf>
    <xf numFmtId="0" fontId="89" fillId="0" borderId="21" xfId="58" applyFont="1" applyFill="1" applyBorder="1" applyAlignment="1" applyProtection="1">
      <alignment horizontal="left" vertical="center"/>
      <protection/>
    </xf>
    <xf numFmtId="0" fontId="5" fillId="0" borderId="21" xfId="58" applyFont="1" applyFill="1" applyBorder="1" applyAlignment="1" applyProtection="1">
      <alignment horizontal="left" vertical="center"/>
      <protection/>
    </xf>
    <xf numFmtId="0" fontId="5" fillId="33" borderId="19" xfId="58" applyFont="1" applyFill="1" applyBorder="1" applyAlignment="1" applyProtection="1">
      <alignment horizontal="left" vertical="center" wrapText="1"/>
      <protection/>
    </xf>
    <xf numFmtId="49" fontId="5" fillId="33" borderId="21" xfId="58" applyNumberFormat="1" applyFont="1" applyFill="1" applyBorder="1" applyAlignment="1" applyProtection="1">
      <alignment horizontal="left" vertical="center"/>
      <protection/>
    </xf>
    <xf numFmtId="0" fontId="89" fillId="0" borderId="19" xfId="58" applyFont="1" applyFill="1" applyBorder="1" applyAlignment="1" applyProtection="1">
      <alignment horizontal="left" vertical="center"/>
      <protection/>
    </xf>
    <xf numFmtId="0" fontId="5" fillId="33" borderId="23" xfId="58" applyFont="1" applyFill="1" applyBorder="1" applyAlignment="1" applyProtection="1">
      <alignment horizontal="left" vertical="center" wrapText="1"/>
      <protection/>
    </xf>
    <xf numFmtId="0" fontId="89" fillId="0" borderId="27" xfId="58" applyFont="1" applyFill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 applyProtection="1">
      <alignment horizontal="left" vertical="top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left" vertical="center" indent="1"/>
      <protection/>
    </xf>
    <xf numFmtId="0" fontId="13" fillId="0" borderId="41" xfId="0" applyFont="1" applyFill="1" applyBorder="1" applyAlignment="1" applyProtection="1">
      <alignment horizontal="left" vertical="center" indent="2"/>
      <protection/>
    </xf>
    <xf numFmtId="0" fontId="13" fillId="0" borderId="56" xfId="0" applyFont="1" applyFill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41" xfId="0" applyFont="1" applyFill="1" applyBorder="1" applyAlignment="1" applyProtection="1">
      <alignment horizontal="left" vertical="center"/>
      <protection/>
    </xf>
    <xf numFmtId="0" fontId="13" fillId="0" borderId="56" xfId="0" applyFont="1" applyFill="1" applyBorder="1" applyAlignment="1" applyProtection="1">
      <alignment horizontal="left" vertical="center"/>
      <protection/>
    </xf>
    <xf numFmtId="0" fontId="13" fillId="0" borderId="31" xfId="0" applyFont="1" applyFill="1" applyBorder="1" applyAlignment="1" applyProtection="1">
      <alignment horizontal="left" vertical="top"/>
      <protection/>
    </xf>
    <xf numFmtId="0" fontId="13" fillId="0" borderId="31" xfId="0" applyFont="1" applyFill="1" applyBorder="1" applyAlignment="1" applyProtection="1">
      <alignment horizontal="left" vertical="center" indent="1"/>
      <protection/>
    </xf>
    <xf numFmtId="0" fontId="13" fillId="0" borderId="75" xfId="0" applyFont="1" applyFill="1" applyBorder="1" applyAlignment="1" applyProtection="1" quotePrefix="1">
      <alignment horizontal="left" vertical="center" indent="1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5" fillId="33" borderId="19" xfId="58" applyFont="1" applyFill="1" applyBorder="1" applyAlignment="1" applyProtection="1">
      <alignment vertical="center"/>
      <protection/>
    </xf>
    <xf numFmtId="0" fontId="5" fillId="0" borderId="19" xfId="58" applyFont="1" applyFill="1" applyBorder="1" applyAlignment="1" applyProtection="1">
      <alignment vertical="center"/>
      <protection/>
    </xf>
    <xf numFmtId="49" fontId="5" fillId="0" borderId="19" xfId="58" applyNumberFormat="1" applyFont="1" applyFill="1" applyBorder="1" applyAlignment="1" applyProtection="1">
      <alignment vertical="center"/>
      <protection/>
    </xf>
    <xf numFmtId="0" fontId="46" fillId="0" borderId="0" xfId="59" applyFont="1" applyProtection="1">
      <alignment/>
      <protection locked="0"/>
    </xf>
    <xf numFmtId="0" fontId="1" fillId="0" borderId="0" xfId="59" applyFont="1" applyProtection="1">
      <alignment/>
      <protection locked="0"/>
    </xf>
    <xf numFmtId="0" fontId="1" fillId="36" borderId="0" xfId="59" applyFont="1" applyFill="1" applyProtection="1">
      <alignment/>
      <protection locked="0"/>
    </xf>
    <xf numFmtId="0" fontId="1" fillId="0" borderId="28" xfId="59" applyFont="1" applyBorder="1" applyAlignment="1" applyProtection="1">
      <alignment horizontal="center"/>
      <protection locked="0"/>
    </xf>
    <xf numFmtId="0" fontId="1" fillId="0" borderId="0" xfId="59" applyFont="1" applyAlignment="1" applyProtection="1">
      <alignment horizontal="center"/>
      <protection locked="0"/>
    </xf>
    <xf numFmtId="0" fontId="38" fillId="0" borderId="0" xfId="59" applyFont="1" applyBorder="1" applyAlignment="1" applyProtection="1">
      <alignment horizontal="center" vertical="center"/>
      <protection locked="0"/>
    </xf>
    <xf numFmtId="0" fontId="1" fillId="0" borderId="0" xfId="59" applyFont="1" applyBorder="1" applyAlignment="1" applyProtection="1">
      <alignment horizontal="right"/>
      <protection locked="0"/>
    </xf>
    <xf numFmtId="3" fontId="1" fillId="0" borderId="0" xfId="59" applyNumberFormat="1" applyFont="1" applyBorder="1" applyProtection="1">
      <alignment/>
      <protection locked="0"/>
    </xf>
    <xf numFmtId="9" fontId="1" fillId="0" borderId="0" xfId="64" applyFont="1" applyBorder="1" applyAlignment="1" applyProtection="1">
      <alignment/>
      <protection locked="0"/>
    </xf>
    <xf numFmtId="9" fontId="38" fillId="36" borderId="0" xfId="64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 vertical="center"/>
      <protection locked="0"/>
    </xf>
    <xf numFmtId="1" fontId="3" fillId="0" borderId="28" xfId="0" applyNumberFormat="1" applyFont="1" applyBorder="1" applyAlignment="1" applyProtection="1">
      <alignment vertical="center"/>
      <protection locked="0"/>
    </xf>
    <xf numFmtId="9" fontId="1" fillId="0" borderId="28" xfId="64" applyFont="1" applyBorder="1" applyAlignment="1" applyProtection="1">
      <alignment/>
      <protection locked="0"/>
    </xf>
    <xf numFmtId="0" fontId="2" fillId="36" borderId="0" xfId="0" applyFont="1" applyFill="1" applyAlignment="1" applyProtection="1">
      <alignment vertical="center"/>
      <protection locked="0"/>
    </xf>
    <xf numFmtId="0" fontId="38" fillId="0" borderId="0" xfId="59" applyFont="1" applyAlignment="1" applyProtection="1">
      <alignment vertical="center"/>
      <protection locked="0"/>
    </xf>
    <xf numFmtId="0" fontId="1" fillId="0" borderId="0" xfId="59" applyFont="1" applyAlignment="1" applyProtection="1">
      <alignment horizontal="right" vertical="center"/>
      <protection locked="0"/>
    </xf>
    <xf numFmtId="3" fontId="1" fillId="0" borderId="0" xfId="59" applyNumberFormat="1" applyFont="1" applyAlignment="1" applyProtection="1">
      <alignment vertical="center"/>
      <protection locked="0"/>
    </xf>
    <xf numFmtId="0" fontId="1" fillId="36" borderId="0" xfId="59" applyFont="1" applyFill="1" applyAlignment="1" applyProtection="1">
      <alignment vertical="center"/>
      <protection locked="0"/>
    </xf>
    <xf numFmtId="0" fontId="90" fillId="0" borderId="0" xfId="59" applyFont="1" applyAlignment="1" applyProtection="1">
      <alignment vertical="center"/>
      <protection locked="0"/>
    </xf>
    <xf numFmtId="0" fontId="1" fillId="0" borderId="0" xfId="59" applyFont="1" applyAlignment="1" applyProtection="1">
      <alignment horizontal="right"/>
      <protection locked="0"/>
    </xf>
    <xf numFmtId="3" fontId="1" fillId="0" borderId="0" xfId="59" applyNumberFormat="1" applyFont="1" applyProtection="1">
      <alignment/>
      <protection locked="0"/>
    </xf>
    <xf numFmtId="9" fontId="1" fillId="36" borderId="0" xfId="64" applyFont="1" applyFill="1" applyBorder="1" applyAlignment="1" applyProtection="1">
      <alignment/>
      <protection locked="0"/>
    </xf>
    <xf numFmtId="0" fontId="1" fillId="0" borderId="0" xfId="59" applyFont="1" applyBorder="1" applyAlignment="1" applyProtection="1">
      <alignment horizontal="right" vertical="center"/>
      <protection locked="0"/>
    </xf>
    <xf numFmtId="3" fontId="1" fillId="0" borderId="0" xfId="59" applyNumberFormat="1" applyFont="1" applyBorder="1" applyAlignment="1" applyProtection="1">
      <alignment vertical="center"/>
      <protection locked="0"/>
    </xf>
    <xf numFmtId="0" fontId="1" fillId="0" borderId="0" xfId="59" applyFont="1" applyAlignment="1" applyProtection="1">
      <alignment vertical="center"/>
      <protection locked="0"/>
    </xf>
    <xf numFmtId="0" fontId="1" fillId="0" borderId="28" xfId="59" applyFont="1" applyBorder="1" applyAlignment="1" applyProtection="1">
      <alignment horizontal="right" vertical="center"/>
      <protection locked="0"/>
    </xf>
    <xf numFmtId="3" fontId="1" fillId="0" borderId="28" xfId="59" applyNumberFormat="1" applyFont="1" applyBorder="1" applyAlignment="1" applyProtection="1">
      <alignment vertical="center"/>
      <protection locked="0"/>
    </xf>
    <xf numFmtId="0" fontId="38" fillId="0" borderId="12" xfId="59" applyFont="1" applyBorder="1" applyAlignment="1" applyProtection="1">
      <alignment horizontal="center" vertical="center"/>
      <protection locked="0"/>
    </xf>
    <xf numFmtId="0" fontId="1" fillId="0" borderId="38" xfId="59" applyFont="1" applyBorder="1" applyAlignment="1" applyProtection="1">
      <alignment horizontal="right" vertical="center"/>
      <protection locked="0"/>
    </xf>
    <xf numFmtId="3" fontId="1" fillId="0" borderId="38" xfId="59" applyNumberFormat="1" applyFont="1" applyBorder="1" applyAlignment="1" applyProtection="1">
      <alignment vertical="center"/>
      <protection locked="0"/>
    </xf>
    <xf numFmtId="9" fontId="1" fillId="0" borderId="38" xfId="64" applyFont="1" applyBorder="1" applyAlignment="1" applyProtection="1">
      <alignment/>
      <protection locked="0"/>
    </xf>
    <xf numFmtId="0" fontId="38" fillId="0" borderId="28" xfId="59" applyFont="1" applyBorder="1" applyAlignment="1" applyProtection="1">
      <alignment horizontal="right" vertical="center"/>
      <protection locked="0"/>
    </xf>
    <xf numFmtId="3" fontId="38" fillId="0" borderId="28" xfId="59" applyNumberFormat="1" applyFont="1" applyBorder="1" applyAlignment="1" applyProtection="1">
      <alignment vertical="center"/>
      <protection locked="0"/>
    </xf>
    <xf numFmtId="9" fontId="38" fillId="0" borderId="38" xfId="64" applyFont="1" applyBorder="1" applyAlignment="1" applyProtection="1">
      <alignment vertical="center"/>
      <protection locked="0"/>
    </xf>
    <xf numFmtId="0" fontId="44" fillId="0" borderId="0" xfId="59" applyFont="1" applyAlignment="1" applyProtection="1">
      <alignment vertical="center"/>
      <protection locked="0"/>
    </xf>
    <xf numFmtId="9" fontId="1" fillId="0" borderId="0" xfId="64" applyFont="1" applyAlignment="1" applyProtection="1">
      <alignment vertical="center"/>
      <protection locked="0"/>
    </xf>
    <xf numFmtId="0" fontId="38" fillId="0" borderId="0" xfId="59" applyFont="1" applyAlignment="1" applyProtection="1">
      <alignment horizontal="center" vertical="center"/>
      <protection locked="0"/>
    </xf>
    <xf numFmtId="9" fontId="38" fillId="0" borderId="0" xfId="64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9" fontId="90" fillId="0" borderId="0" xfId="64" applyFont="1" applyAlignment="1" applyProtection="1">
      <alignment vertical="center"/>
      <protection locked="0"/>
    </xf>
    <xf numFmtId="0" fontId="38" fillId="0" borderId="0" xfId="59" applyFont="1" applyAlignment="1" applyProtection="1">
      <alignment horizontal="right" vertical="center"/>
      <protection locked="0"/>
    </xf>
    <xf numFmtId="204" fontId="90" fillId="0" borderId="0" xfId="64" applyNumberFormat="1" applyFont="1" applyAlignment="1" applyProtection="1">
      <alignment vertical="center"/>
      <protection locked="0"/>
    </xf>
    <xf numFmtId="0" fontId="1" fillId="0" borderId="0" xfId="59" applyFont="1" applyFill="1" applyProtection="1">
      <alignment/>
      <protection locked="0"/>
    </xf>
    <xf numFmtId="0" fontId="38" fillId="0" borderId="0" xfId="59" applyFont="1" applyFill="1" applyAlignment="1" applyProtection="1">
      <alignment vertical="center"/>
      <protection locked="0"/>
    </xf>
    <xf numFmtId="0" fontId="1" fillId="0" borderId="0" xfId="59" applyFont="1" applyFill="1" applyAlignment="1" applyProtection="1">
      <alignment vertical="center"/>
      <protection locked="0"/>
    </xf>
    <xf numFmtId="204" fontId="1" fillId="0" borderId="0" xfId="64" applyNumberFormat="1" applyFont="1" applyAlignment="1" applyProtection="1">
      <alignment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13" fillId="0" borderId="38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38" fillId="0" borderId="38" xfId="61" applyFont="1" applyFill="1" applyBorder="1" applyAlignment="1" applyProtection="1">
      <alignment vertical="center"/>
      <protection/>
    </xf>
    <xf numFmtId="0" fontId="38" fillId="0" borderId="38" xfId="58" applyFont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52" fillId="0" borderId="0" xfId="0" applyFont="1" applyBorder="1" applyAlignment="1" applyProtection="1">
      <alignment horizontal="right" vertical="center"/>
      <protection locked="0"/>
    </xf>
    <xf numFmtId="0" fontId="5" fillId="37" borderId="30" xfId="61" applyFont="1" applyFill="1" applyBorder="1" applyAlignment="1" applyProtection="1">
      <alignment horizontal="center" vertical="center"/>
      <protection/>
    </xf>
    <xf numFmtId="0" fontId="5" fillId="37" borderId="10" xfId="61" applyFont="1" applyFill="1" applyBorder="1" applyAlignment="1" applyProtection="1">
      <alignment horizontal="center" vertical="center"/>
      <protection/>
    </xf>
    <xf numFmtId="0" fontId="5" fillId="37" borderId="21" xfId="61" applyFont="1" applyFill="1" applyBorder="1" applyAlignment="1" applyProtection="1">
      <alignment horizontal="center"/>
      <protection locked="0"/>
    </xf>
    <xf numFmtId="0" fontId="12" fillId="37" borderId="11" xfId="0" applyFont="1" applyFill="1" applyBorder="1" applyAlignment="1" applyProtection="1">
      <alignment horizontal="center" vertical="center"/>
      <protection/>
    </xf>
    <xf numFmtId="0" fontId="12" fillId="37" borderId="19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12" fillId="0" borderId="25" xfId="0" applyNumberFormat="1" applyFont="1" applyFill="1" applyBorder="1" applyAlignment="1" applyProtection="1">
      <alignment horizontal="right" vertical="center"/>
      <protection locked="0"/>
    </xf>
    <xf numFmtId="0" fontId="12" fillId="0" borderId="25" xfId="0" applyNumberFormat="1" applyFont="1" applyFill="1" applyBorder="1" applyAlignment="1" applyProtection="1">
      <alignment vertical="center"/>
      <protection locked="0"/>
    </xf>
    <xf numFmtId="0" fontId="12" fillId="0" borderId="19" xfId="0" applyNumberFormat="1" applyFont="1" applyFill="1" applyBorder="1" applyAlignment="1" applyProtection="1">
      <alignment vertical="center"/>
      <protection locked="0"/>
    </xf>
    <xf numFmtId="0" fontId="12" fillId="0" borderId="65" xfId="0" applyNumberFormat="1" applyFont="1" applyFill="1" applyBorder="1" applyAlignment="1" applyProtection="1">
      <alignment vertical="center"/>
      <protection locked="0"/>
    </xf>
    <xf numFmtId="0" fontId="12" fillId="0" borderId="26" xfId="0" applyNumberFormat="1" applyFont="1" applyFill="1" applyBorder="1" applyAlignment="1" applyProtection="1">
      <alignment vertical="center"/>
      <protection locked="0"/>
    </xf>
    <xf numFmtId="0" fontId="12" fillId="0" borderId="21" xfId="0" applyNumberFormat="1" applyFont="1" applyFill="1" applyBorder="1" applyAlignment="1" applyProtection="1">
      <alignment vertical="center"/>
      <protection locked="0"/>
    </xf>
    <xf numFmtId="0" fontId="12" fillId="0" borderId="64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205" fontId="12" fillId="0" borderId="19" xfId="0" applyNumberFormat="1" applyFont="1" applyFill="1" applyBorder="1" applyAlignment="1" applyProtection="1">
      <alignment vertical="center"/>
      <protection locked="0"/>
    </xf>
    <xf numFmtId="0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22" xfId="0" applyNumberFormat="1" applyFont="1" applyFill="1" applyBorder="1" applyAlignment="1" applyProtection="1">
      <alignment vertical="center"/>
      <protection locked="0"/>
    </xf>
    <xf numFmtId="0" fontId="12" fillId="0" borderId="73" xfId="0" applyNumberFormat="1" applyFont="1" applyFill="1" applyBorder="1" applyAlignment="1" applyProtection="1">
      <alignment vertical="center"/>
      <protection locked="0"/>
    </xf>
    <xf numFmtId="0" fontId="12" fillId="0" borderId="66" xfId="0" applyNumberFormat="1" applyFont="1" applyFill="1" applyBorder="1" applyAlignment="1" applyProtection="1">
      <alignment vertical="center"/>
      <protection locked="0"/>
    </xf>
    <xf numFmtId="207" fontId="7" fillId="33" borderId="21" xfId="61" applyNumberFormat="1" applyFont="1" applyFill="1" applyBorder="1" applyAlignment="1" applyProtection="1">
      <alignment horizontal="right" vertical="center"/>
      <protection locked="0"/>
    </xf>
    <xf numFmtId="207" fontId="7" fillId="33" borderId="28" xfId="61" applyNumberFormat="1" applyFont="1" applyFill="1" applyBorder="1" applyAlignment="1" applyProtection="1">
      <alignment horizontal="right" vertical="center"/>
      <protection locked="0"/>
    </xf>
    <xf numFmtId="3" fontId="7" fillId="33" borderId="21" xfId="61" applyNumberFormat="1" applyFont="1" applyFill="1" applyBorder="1" applyAlignment="1" applyProtection="1">
      <alignment horizontal="right" vertical="center"/>
      <protection locked="0"/>
    </xf>
    <xf numFmtId="3" fontId="7" fillId="33" borderId="26" xfId="61" applyNumberFormat="1" applyFont="1" applyFill="1" applyBorder="1" applyAlignment="1" applyProtection="1">
      <alignment horizontal="right" vertical="center"/>
      <protection locked="0"/>
    </xf>
    <xf numFmtId="3" fontId="7" fillId="33" borderId="64" xfId="61" applyNumberFormat="1" applyFont="1" applyFill="1" applyBorder="1" applyAlignment="1" applyProtection="1">
      <alignment horizontal="right" vertical="center"/>
      <protection locked="0"/>
    </xf>
    <xf numFmtId="3" fontId="7" fillId="0" borderId="21" xfId="61" applyNumberFormat="1" applyFont="1" applyFill="1" applyBorder="1" applyAlignment="1" applyProtection="1">
      <alignment horizontal="right" vertical="center"/>
      <protection locked="0"/>
    </xf>
    <xf numFmtId="3" fontId="7" fillId="0" borderId="28" xfId="61" applyNumberFormat="1" applyFont="1" applyFill="1" applyBorder="1" applyAlignment="1" applyProtection="1">
      <alignment horizontal="right" vertical="center"/>
      <protection locked="0"/>
    </xf>
    <xf numFmtId="3" fontId="7" fillId="0" borderId="26" xfId="61" applyNumberFormat="1" applyFont="1" applyFill="1" applyBorder="1" applyAlignment="1" applyProtection="1">
      <alignment horizontal="right" vertical="center"/>
      <protection locked="0"/>
    </xf>
    <xf numFmtId="3" fontId="7" fillId="0" borderId="64" xfId="61" applyNumberFormat="1" applyFont="1" applyFill="1" applyBorder="1" applyAlignment="1" applyProtection="1">
      <alignment horizontal="right" vertical="center"/>
      <protection locked="0"/>
    </xf>
    <xf numFmtId="3" fontId="7" fillId="38" borderId="19" xfId="61" applyNumberFormat="1" applyFont="1" applyFill="1" applyBorder="1" applyAlignment="1" applyProtection="1">
      <alignment horizontal="right" vertical="center"/>
      <protection locked="0"/>
    </xf>
    <xf numFmtId="3" fontId="7" fillId="38" borderId="38" xfId="61" applyNumberFormat="1" applyFont="1" applyFill="1" applyBorder="1" applyAlignment="1" applyProtection="1">
      <alignment horizontal="right" vertical="center"/>
      <protection locked="0"/>
    </xf>
    <xf numFmtId="3" fontId="7" fillId="38" borderId="25" xfId="61" applyNumberFormat="1" applyFont="1" applyFill="1" applyBorder="1" applyAlignment="1" applyProtection="1">
      <alignment horizontal="right" vertical="center"/>
      <protection locked="0"/>
    </xf>
    <xf numFmtId="3" fontId="7" fillId="38" borderId="65" xfId="61" applyNumberFormat="1" applyFont="1" applyFill="1" applyBorder="1" applyAlignment="1" applyProtection="1">
      <alignment horizontal="right" vertical="center"/>
      <protection locked="0"/>
    </xf>
    <xf numFmtId="3" fontId="7" fillId="0" borderId="23" xfId="61" applyNumberFormat="1" applyFont="1" applyFill="1" applyBorder="1" applyAlignment="1" applyProtection="1">
      <alignment horizontal="right" vertical="center"/>
      <protection locked="0"/>
    </xf>
    <xf numFmtId="3" fontId="7" fillId="0" borderId="38" xfId="61" applyNumberFormat="1" applyFont="1" applyFill="1" applyBorder="1" applyAlignment="1" applyProtection="1">
      <alignment horizontal="right" vertical="center"/>
      <protection locked="0"/>
    </xf>
    <xf numFmtId="3" fontId="7" fillId="0" borderId="19" xfId="61" applyNumberFormat="1" applyFont="1" applyFill="1" applyBorder="1" applyAlignment="1" applyProtection="1">
      <alignment horizontal="right" vertical="center"/>
      <protection locked="0"/>
    </xf>
    <xf numFmtId="3" fontId="7" fillId="0" borderId="25" xfId="61" applyNumberFormat="1" applyFont="1" applyFill="1" applyBorder="1" applyAlignment="1" applyProtection="1">
      <alignment horizontal="right" vertical="center"/>
      <protection locked="0"/>
    </xf>
    <xf numFmtId="3" fontId="7" fillId="0" borderId="65" xfId="61" applyNumberFormat="1" applyFont="1" applyFill="1" applyBorder="1" applyAlignment="1" applyProtection="1">
      <alignment horizontal="right" vertical="center"/>
      <protection locked="0"/>
    </xf>
    <xf numFmtId="207" fontId="7" fillId="38" borderId="19" xfId="61" applyNumberFormat="1" applyFont="1" applyFill="1" applyBorder="1" applyAlignment="1" applyProtection="1">
      <alignment horizontal="right" vertical="center"/>
      <protection locked="0"/>
    </xf>
    <xf numFmtId="207" fontId="7" fillId="38" borderId="38" xfId="61" applyNumberFormat="1" applyFont="1" applyFill="1" applyBorder="1" applyAlignment="1" applyProtection="1">
      <alignment horizontal="right" vertical="center"/>
      <protection locked="0"/>
    </xf>
    <xf numFmtId="207" fontId="7" fillId="0" borderId="28" xfId="61" applyNumberFormat="1" applyFont="1" applyFill="1" applyBorder="1" applyAlignment="1" applyProtection="1">
      <alignment horizontal="right" vertical="center"/>
      <protection locked="0"/>
    </xf>
    <xf numFmtId="207" fontId="7" fillId="33" borderId="19" xfId="61" applyNumberFormat="1" applyFont="1" applyFill="1" applyBorder="1" applyAlignment="1" applyProtection="1">
      <alignment horizontal="right" vertical="center"/>
      <protection locked="0"/>
    </xf>
    <xf numFmtId="207" fontId="7" fillId="33" borderId="26" xfId="61" applyNumberFormat="1" applyFont="1" applyFill="1" applyBorder="1" applyAlignment="1" applyProtection="1">
      <alignment horizontal="right" vertical="center"/>
      <protection locked="0"/>
    </xf>
    <xf numFmtId="207" fontId="7" fillId="0" borderId="19" xfId="61" applyNumberFormat="1" applyFont="1" applyFill="1" applyBorder="1" applyAlignment="1" applyProtection="1">
      <alignment horizontal="right" vertical="center"/>
      <protection locked="0"/>
    </xf>
    <xf numFmtId="3" fontId="7" fillId="0" borderId="27" xfId="61" applyNumberFormat="1" applyFont="1" applyFill="1" applyBorder="1" applyAlignment="1" applyProtection="1">
      <alignment horizontal="right" vertical="center"/>
      <protection locked="0"/>
    </xf>
    <xf numFmtId="3" fontId="7" fillId="0" borderId="73" xfId="61" applyNumberFormat="1" applyFont="1" applyFill="1" applyBorder="1" applyAlignment="1" applyProtection="1">
      <alignment horizontal="right" vertical="center"/>
      <protection locked="0"/>
    </xf>
    <xf numFmtId="3" fontId="2" fillId="33" borderId="21" xfId="0" applyNumberFormat="1" applyFont="1" applyFill="1" applyBorder="1" applyAlignment="1" applyProtection="1">
      <alignment vertical="center"/>
      <protection/>
    </xf>
    <xf numFmtId="0" fontId="3" fillId="0" borderId="6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64" xfId="0" applyNumberFormat="1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top" shrinkToFit="1"/>
      <protection/>
    </xf>
    <xf numFmtId="0" fontId="2" fillId="0" borderId="21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" fillId="0" borderId="0" xfId="59" applyFont="1" applyAlignment="1" applyProtection="1">
      <alignment horizontal="center" wrapText="1"/>
      <protection locked="0"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28" xfId="59" applyFont="1" applyBorder="1" applyAlignment="1" applyProtection="1">
      <alignment horizontal="center" vertical="center"/>
      <protection locked="0"/>
    </xf>
    <xf numFmtId="0" fontId="38" fillId="0" borderId="12" xfId="59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8" fillId="0" borderId="28" xfId="59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0" xfId="0" applyFont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right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13" fillId="37" borderId="23" xfId="0" applyFont="1" applyFill="1" applyBorder="1" applyAlignment="1" applyProtection="1">
      <alignment horizontal="center" wrapText="1"/>
      <protection/>
    </xf>
    <xf numFmtId="0" fontId="13" fillId="37" borderId="11" xfId="0" applyFont="1" applyFill="1" applyBorder="1" applyAlignment="1" applyProtection="1">
      <alignment horizontal="center" wrapText="1"/>
      <protection/>
    </xf>
    <xf numFmtId="0" fontId="13" fillId="37" borderId="21" xfId="0" applyFont="1" applyFill="1" applyBorder="1" applyAlignment="1" applyProtection="1">
      <alignment horizontal="center" wrapText="1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horizontal="left" vertical="center" wrapText="1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9" fillId="0" borderId="69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Border="1" applyAlignment="1" applyProtection="1">
      <alignment horizontal="center" vertical="center"/>
      <protection locked="0"/>
    </xf>
    <xf numFmtId="49" fontId="13" fillId="0" borderId="80" xfId="0" applyNumberFormat="1" applyFont="1" applyBorder="1" applyAlignment="1" applyProtection="1">
      <alignment horizontal="center" vertical="center"/>
      <protection locked="0"/>
    </xf>
    <xf numFmtId="0" fontId="14" fillId="0" borderId="81" xfId="0" applyFont="1" applyFill="1" applyBorder="1" applyAlignment="1" applyProtection="1">
      <alignment horizontal="center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21" fillId="0" borderId="82" xfId="0" applyFont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14" fillId="0" borderId="70" xfId="0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13" fillId="34" borderId="70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1" xfId="0" applyFont="1" applyFill="1" applyBorder="1" applyAlignment="1" applyProtection="1" quotePrefix="1">
      <alignment horizontal="center" vertical="center" wrapText="1"/>
      <protection/>
    </xf>
    <xf numFmtId="0" fontId="34" fillId="0" borderId="30" xfId="61" applyFont="1" applyFill="1" applyBorder="1" applyAlignment="1" applyProtection="1">
      <alignment horizontal="center" vertical="center"/>
      <protection/>
    </xf>
    <xf numFmtId="0" fontId="34" fillId="0" borderId="12" xfId="61" applyFont="1" applyFill="1" applyBorder="1" applyAlignment="1" applyProtection="1">
      <alignment horizontal="center" vertical="center"/>
      <protection/>
    </xf>
    <xf numFmtId="0" fontId="34" fillId="0" borderId="24" xfId="61" applyFont="1" applyFill="1" applyBorder="1" applyAlignment="1" applyProtection="1">
      <alignment horizontal="center" vertical="center"/>
      <protection/>
    </xf>
    <xf numFmtId="0" fontId="34" fillId="0" borderId="70" xfId="61" applyFont="1" applyFill="1" applyBorder="1" applyAlignment="1" applyProtection="1">
      <alignment horizontal="center" vertical="center"/>
      <protection/>
    </xf>
    <xf numFmtId="0" fontId="5" fillId="0" borderId="26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28" fillId="0" borderId="0" xfId="61" applyFont="1" applyFill="1" applyBorder="1" applyAlignment="1" applyProtection="1">
      <alignment horizontal="center" vertical="top"/>
      <protection/>
    </xf>
    <xf numFmtId="0" fontId="28" fillId="0" borderId="31" xfId="61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1" xfId="58" applyFont="1" applyBorder="1" applyAlignment="1" applyProtection="1">
      <alignment horizontal="center"/>
      <protection/>
    </xf>
    <xf numFmtId="0" fontId="38" fillId="0" borderId="25" xfId="61" applyFont="1" applyFill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38" fillId="0" borderId="25" xfId="61" applyFont="1" applyBorder="1" applyAlignment="1" applyProtection="1">
      <alignment vertical="center"/>
      <protection locked="0"/>
    </xf>
    <xf numFmtId="0" fontId="1" fillId="0" borderId="38" xfId="58" applyFont="1" applyBorder="1" applyAlignment="1" applyProtection="1">
      <alignment vertical="center"/>
      <protection locked="0"/>
    </xf>
    <xf numFmtId="0" fontId="1" fillId="0" borderId="20" xfId="58" applyFont="1" applyBorder="1" applyAlignment="1" applyProtection="1">
      <alignment vertical="center"/>
      <protection locked="0"/>
    </xf>
    <xf numFmtId="0" fontId="7" fillId="38" borderId="17" xfId="58" applyFont="1" applyFill="1" applyBorder="1" applyAlignment="1" applyProtection="1">
      <alignment horizontal="left" wrapText="1"/>
      <protection/>
    </xf>
    <xf numFmtId="0" fontId="38" fillId="0" borderId="28" xfId="58" applyFont="1" applyBorder="1" applyAlignment="1" applyProtection="1">
      <alignment horizontal="center" vertical="center"/>
      <protection locked="0"/>
    </xf>
    <xf numFmtId="0" fontId="38" fillId="0" borderId="60" xfId="58" applyFont="1" applyBorder="1" applyAlignment="1" applyProtection="1">
      <alignment horizontal="center" vertical="center"/>
      <protection locked="0"/>
    </xf>
    <xf numFmtId="0" fontId="38" fillId="0" borderId="63" xfId="58" applyFont="1" applyBorder="1" applyAlignment="1" applyProtection="1">
      <alignment horizontal="center" vertical="center"/>
      <protection locked="0"/>
    </xf>
    <xf numFmtId="0" fontId="38" fillId="0" borderId="63" xfId="58" applyFont="1" applyBorder="1" applyAlignment="1" applyProtection="1">
      <alignment horizontal="center" vertical="center"/>
      <protection locked="0"/>
    </xf>
    <xf numFmtId="0" fontId="38" fillId="0" borderId="69" xfId="58" applyFont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29" xfId="58" applyFont="1" applyBorder="1" applyAlignment="1" applyProtection="1">
      <alignment vertical="top"/>
      <protection/>
    </xf>
    <xf numFmtId="0" fontId="48" fillId="0" borderId="28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/>
    </xf>
    <xf numFmtId="3" fontId="30" fillId="0" borderId="21" xfId="61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FSQ2001e" xfId="59"/>
    <cellStyle name="Normal_jqrev" xfId="60"/>
    <cellStyle name="Normal_YBFPQNEW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876300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19100"/>
          <a:ext cx="3629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3"/>
  <sheetViews>
    <sheetView showGridLines="0" tabSelected="1" zoomScale="90" zoomScaleNormal="90" zoomScaleSheetLayoutView="100" zoomScalePageLayoutView="0" workbookViewId="0" topLeftCell="A1">
      <selection activeCell="J7" sqref="J7"/>
    </sheetView>
  </sheetViews>
  <sheetFormatPr defaultColWidth="9.625" defaultRowHeight="12.75" customHeight="1"/>
  <cols>
    <col min="1" max="1" width="8.375" style="18" customWidth="1"/>
    <col min="2" max="2" width="70.75390625" style="19" customWidth="1"/>
    <col min="3" max="3" width="13.375" style="19" customWidth="1"/>
    <col min="4" max="4" width="11.75390625" style="19" customWidth="1"/>
    <col min="5" max="5" width="15.625" style="19" customWidth="1"/>
    <col min="6" max="7" width="7.50390625" style="19" customWidth="1"/>
    <col min="8" max="8" width="8.875" style="19" customWidth="1"/>
    <col min="9" max="9" width="70.50390625" style="19" customWidth="1"/>
    <col min="10" max="10" width="12.75390625" style="19" bestFit="1" customWidth="1"/>
    <col min="11" max="12" width="10.125" style="19" customWidth="1"/>
    <col min="13" max="16" width="9.625" style="19" customWidth="1"/>
    <col min="17" max="17" width="15.625" style="19" customWidth="1"/>
    <col min="18" max="18" width="36.875" style="19" customWidth="1"/>
    <col min="19" max="21" width="10.625" style="19" customWidth="1"/>
    <col min="22" max="22" width="3.375" style="19" customWidth="1"/>
    <col min="23" max="23" width="11.875" style="19" customWidth="1"/>
    <col min="24" max="25" width="15.625" style="19" customWidth="1"/>
    <col min="26" max="34" width="9.625" style="19" customWidth="1"/>
    <col min="35" max="16384" width="9.625" style="19" customWidth="1"/>
  </cols>
  <sheetData>
    <row r="1" spans="1:12" ht="16.5" customHeight="1">
      <c r="A1" s="22"/>
      <c r="B1" s="87" t="s">
        <v>0</v>
      </c>
      <c r="C1" s="480" t="s">
        <v>65</v>
      </c>
      <c r="D1" s="672" t="s">
        <v>273</v>
      </c>
      <c r="E1" s="481" t="s">
        <v>66</v>
      </c>
      <c r="H1" s="182"/>
      <c r="I1" s="182"/>
      <c r="J1" s="183" t="str">
        <f>C1</f>
        <v>Страна:</v>
      </c>
      <c r="K1" s="183" t="str">
        <f>D1</f>
        <v>Kyrgyzstan</v>
      </c>
      <c r="L1" s="182"/>
    </row>
    <row r="2" spans="1:12" ht="16.5" customHeight="1">
      <c r="A2" s="23"/>
      <c r="B2" s="86" t="s">
        <v>0</v>
      </c>
      <c r="C2" s="482" t="s">
        <v>67</v>
      </c>
      <c r="D2" s="336"/>
      <c r="E2" s="337"/>
      <c r="H2" s="182"/>
      <c r="I2" s="182"/>
      <c r="J2" s="182"/>
      <c r="K2" s="182"/>
      <c r="L2" s="182"/>
    </row>
    <row r="3" spans="1:12" ht="16.5" customHeight="1">
      <c r="A3" s="23"/>
      <c r="B3" s="86" t="s">
        <v>0</v>
      </c>
      <c r="C3" s="697"/>
      <c r="D3" s="698"/>
      <c r="E3" s="699"/>
      <c r="H3" s="182"/>
      <c r="I3" s="182"/>
      <c r="J3" s="182"/>
      <c r="K3" s="182"/>
      <c r="L3" s="182"/>
    </row>
    <row r="4" spans="1:12" ht="16.5" customHeight="1">
      <c r="A4" s="23"/>
      <c r="B4" s="86"/>
      <c r="C4" s="483" t="s">
        <v>68</v>
      </c>
      <c r="D4" s="336"/>
      <c r="E4" s="337"/>
      <c r="H4" s="182"/>
      <c r="I4" s="182"/>
      <c r="J4" s="182"/>
      <c r="K4" s="182"/>
      <c r="L4" s="182"/>
    </row>
    <row r="5" spans="1:12" ht="16.5" customHeight="1">
      <c r="A5" s="686" t="s">
        <v>73</v>
      </c>
      <c r="B5" s="687"/>
      <c r="C5" s="700"/>
      <c r="D5" s="701"/>
      <c r="E5" s="702"/>
      <c r="H5" s="182"/>
      <c r="I5" s="182"/>
      <c r="J5" s="182"/>
      <c r="K5" s="182"/>
      <c r="L5" s="182"/>
    </row>
    <row r="6" spans="1:26" ht="16.5" customHeight="1">
      <c r="A6" s="686"/>
      <c r="B6" s="687"/>
      <c r="C6" s="673"/>
      <c r="D6" s="338"/>
      <c r="E6" s="339"/>
      <c r="H6" s="182"/>
      <c r="I6" s="182"/>
      <c r="J6" s="182"/>
      <c r="K6" s="182"/>
      <c r="L6" s="182"/>
      <c r="Q6" s="567" t="s">
        <v>238</v>
      </c>
      <c r="R6" s="568"/>
      <c r="S6" s="568"/>
      <c r="T6" s="568"/>
      <c r="U6" s="568"/>
      <c r="V6" s="568"/>
      <c r="W6" s="568"/>
      <c r="X6" s="568"/>
      <c r="Y6" s="568"/>
      <c r="Z6" s="568"/>
    </row>
    <row r="7" spans="1:26" ht="16.5" customHeight="1">
      <c r="A7" s="688" t="s">
        <v>72</v>
      </c>
      <c r="B7" s="689"/>
      <c r="C7" s="483" t="s">
        <v>69</v>
      </c>
      <c r="D7" s="674"/>
      <c r="E7" s="484"/>
      <c r="H7" s="182"/>
      <c r="I7" s="184" t="s">
        <v>0</v>
      </c>
      <c r="J7" s="182"/>
      <c r="K7" s="696" t="s">
        <v>82</v>
      </c>
      <c r="L7" s="696"/>
      <c r="Q7" s="568"/>
      <c r="R7" s="568"/>
      <c r="S7" s="568"/>
      <c r="T7" s="568"/>
      <c r="U7" s="568"/>
      <c r="V7" s="568"/>
      <c r="W7" s="568"/>
      <c r="X7" s="568"/>
      <c r="Y7" s="568"/>
      <c r="Z7" s="568"/>
    </row>
    <row r="8" spans="1:26" ht="19.5" customHeight="1">
      <c r="A8" s="688" t="s">
        <v>74</v>
      </c>
      <c r="B8" s="689"/>
      <c r="C8" s="482" t="s">
        <v>71</v>
      </c>
      <c r="D8" s="677"/>
      <c r="E8" s="679"/>
      <c r="F8" s="680"/>
      <c r="G8" s="617"/>
      <c r="H8" s="182"/>
      <c r="I8" s="485" t="s">
        <v>75</v>
      </c>
      <c r="J8" s="182"/>
      <c r="K8" s="696"/>
      <c r="L8" s="696"/>
      <c r="Q8" s="568"/>
      <c r="R8" s="568"/>
      <c r="S8" s="568"/>
      <c r="T8" s="568"/>
      <c r="U8" s="568"/>
      <c r="V8" s="568"/>
      <c r="W8" s="690"/>
      <c r="X8" s="690"/>
      <c r="Y8" s="690"/>
      <c r="Z8" s="568"/>
    </row>
    <row r="9" spans="1:26" ht="15.75" customHeight="1">
      <c r="A9" s="84"/>
      <c r="B9" s="55"/>
      <c r="C9" s="28"/>
      <c r="D9" s="59">
        <v>51</v>
      </c>
      <c r="E9" s="60">
        <v>51</v>
      </c>
      <c r="H9" s="186" t="s">
        <v>0</v>
      </c>
      <c r="I9" s="187"/>
      <c r="J9" s="185" t="s">
        <v>0</v>
      </c>
      <c r="K9" s="185"/>
      <c r="L9" s="185"/>
      <c r="Q9" s="568"/>
      <c r="R9" s="568"/>
      <c r="S9" s="568"/>
      <c r="T9" s="568"/>
      <c r="U9" s="568"/>
      <c r="V9" s="569"/>
      <c r="W9" s="690"/>
      <c r="X9" s="690"/>
      <c r="Y9" s="690"/>
      <c r="Z9" s="568"/>
    </row>
    <row r="10" spans="1:26" ht="12.75" customHeight="1">
      <c r="A10" s="24" t="s">
        <v>76</v>
      </c>
      <c r="B10" s="85" t="s">
        <v>78</v>
      </c>
      <c r="C10" s="684" t="s">
        <v>79</v>
      </c>
      <c r="D10" s="30">
        <v>2015</v>
      </c>
      <c r="E10" s="31">
        <f>D10+1</f>
        <v>2016</v>
      </c>
      <c r="F10" s="179"/>
      <c r="G10" s="179"/>
      <c r="H10" s="150" t="s">
        <v>76</v>
      </c>
      <c r="I10" s="486" t="str">
        <f>B10</f>
        <v>Товар</v>
      </c>
      <c r="J10" s="150" t="str">
        <f>C10</f>
        <v>Единица</v>
      </c>
      <c r="K10" s="188">
        <f>D10</f>
        <v>2015</v>
      </c>
      <c r="L10" s="189">
        <f>E10</f>
        <v>2016</v>
      </c>
      <c r="Q10" s="568"/>
      <c r="R10" s="568"/>
      <c r="S10" s="570">
        <f>D10</f>
        <v>2015</v>
      </c>
      <c r="T10" s="570">
        <f>E10</f>
        <v>2016</v>
      </c>
      <c r="U10" s="570" t="s">
        <v>239</v>
      </c>
      <c r="V10" s="569"/>
      <c r="W10" s="19" t="s">
        <v>240</v>
      </c>
      <c r="X10" s="571"/>
      <c r="Y10" s="571"/>
      <c r="Z10" s="609"/>
    </row>
    <row r="11" spans="1:26" ht="12.75" customHeight="1">
      <c r="A11" s="7" t="s">
        <v>77</v>
      </c>
      <c r="B11" s="1"/>
      <c r="C11" s="685"/>
      <c r="D11" s="2" t="s">
        <v>80</v>
      </c>
      <c r="E11" s="8" t="s">
        <v>80</v>
      </c>
      <c r="H11" s="151" t="s">
        <v>77</v>
      </c>
      <c r="I11" s="190"/>
      <c r="J11" s="191"/>
      <c r="K11" s="192" t="str">
        <f>D11</f>
        <v>Объем</v>
      </c>
      <c r="L11" s="193" t="str">
        <f>E11</f>
        <v>Объем</v>
      </c>
      <c r="Q11" s="691" t="s">
        <v>241</v>
      </c>
      <c r="R11" s="573" t="s">
        <v>242</v>
      </c>
      <c r="S11" s="574">
        <f>IF(ISNUMBER(D19+'CB2-Торговля'!E13-'CB2-Торговля'!I13-D28),D19+'CB2-Торговля'!E13-'CB2-Торговля'!I13-D28,0)</f>
        <v>5.1734</v>
      </c>
      <c r="T11" s="574">
        <f>IF(ISNUMBER(E19+'CB2-Торговля'!G13-'CB2-Торговля'!K13-E28),E19+'CB2-Торговля'!G13-'CB2-Торговля'!K13-E28,0)</f>
        <v>7.28889</v>
      </c>
      <c r="U11" s="575">
        <f>IF(ISNUMBER(T11/S11-1),T11/S11-1,"missing data")</f>
        <v>0.4089167665365139</v>
      </c>
      <c r="V11" s="576"/>
      <c r="W11" s="568" t="s">
        <v>243</v>
      </c>
      <c r="X11" s="571"/>
      <c r="Y11" s="571"/>
      <c r="Z11" s="609"/>
    </row>
    <row r="12" spans="1:26" s="25" customFormat="1" ht="12.75" customHeight="1">
      <c r="A12" s="681" t="s">
        <v>221</v>
      </c>
      <c r="B12" s="682"/>
      <c r="C12" s="682"/>
      <c r="D12" s="682"/>
      <c r="E12" s="683"/>
      <c r="H12" s="213"/>
      <c r="I12" s="194" t="str">
        <f>A12</f>
        <v>ВЫВОЗКИ КРУГЛОГО ЛЕСА (НЕОБРАБОТАННЫХ ЛЕСОМАТЕРИАЛОВ)</v>
      </c>
      <c r="J12" s="469"/>
      <c r="K12" s="469"/>
      <c r="L12" s="470"/>
      <c r="Q12" s="692"/>
      <c r="R12" s="577" t="s">
        <v>244</v>
      </c>
      <c r="S12" s="578">
        <f>IF(ISNUMBER(D52-D53*X29),(D52-D53)*X29,0)</f>
        <v>0</v>
      </c>
      <c r="T12" s="578">
        <f>IF(ISNUMBER(E52-E53*X29),(E52-E53)*X29,0)</f>
        <v>0</v>
      </c>
      <c r="U12" s="579" t="str">
        <f aca="true" t="shared" si="0" ref="U12:U23">IF(ISNUMBER(T12/S12-1),T12/S12-1,"missing data")</f>
        <v>missing data</v>
      </c>
      <c r="V12" s="580"/>
      <c r="W12" s="568" t="s">
        <v>245</v>
      </c>
      <c r="Y12" s="581"/>
      <c r="Z12" s="610"/>
    </row>
    <row r="13" spans="1:26" s="25" customFormat="1" ht="14.25" customHeight="1">
      <c r="A13" s="180" t="s">
        <v>272</v>
      </c>
      <c r="B13" s="64" t="s">
        <v>222</v>
      </c>
      <c r="C13" s="124" t="s">
        <v>81</v>
      </c>
      <c r="D13" s="276"/>
      <c r="E13" s="275"/>
      <c r="H13" s="72">
        <v>1</v>
      </c>
      <c r="I13" s="454" t="str">
        <f>B13</f>
        <v>КРУГЛЫЙ ЛЕС (НЕОБРАБОТАННЫЕ ЛЕСОМАТЕРИАЛЫ)</v>
      </c>
      <c r="J13" s="195" t="str">
        <f>C13</f>
        <v>1000 м3бк</v>
      </c>
      <c r="K13" s="196">
        <v>0</v>
      </c>
      <c r="L13" s="197">
        <v>0</v>
      </c>
      <c r="Q13" s="693" t="s">
        <v>246</v>
      </c>
      <c r="R13" s="582" t="str">
        <f>B36</f>
        <v>ДРЕВЕСНЫЕ ПЕЛЛЕТЫ И ПРОЧИЕ АГЛОМЕРАТЫ</v>
      </c>
      <c r="S13" s="583">
        <f>IF(ISNUMBER(D36*X30),D36*X30,0)</f>
        <v>0</v>
      </c>
      <c r="T13" s="583">
        <f>IF(ISNUMBER(E36*X30),E36*X30,0)</f>
        <v>0</v>
      </c>
      <c r="U13" s="575" t="str">
        <f t="shared" si="0"/>
        <v>missing data</v>
      </c>
      <c r="V13" s="584"/>
      <c r="W13" s="585">
        <v>2.4</v>
      </c>
      <c r="X13" s="581"/>
      <c r="Y13" s="581"/>
      <c r="Z13" s="610"/>
    </row>
    <row r="14" spans="1:26" s="25" customFormat="1" ht="14.25">
      <c r="A14" s="181" t="s">
        <v>3</v>
      </c>
      <c r="B14" s="65" t="s">
        <v>83</v>
      </c>
      <c r="C14" s="124" t="s">
        <v>81</v>
      </c>
      <c r="D14" s="276"/>
      <c r="E14" s="277"/>
      <c r="H14" s="64" t="s">
        <v>3</v>
      </c>
      <c r="I14" s="453" t="str">
        <f aca="true" t="shared" si="1" ref="I14:I79">B14</f>
        <v>Хвойные породы</v>
      </c>
      <c r="J14" s="195" t="str">
        <f aca="true" t="shared" si="2" ref="J14:J81">C14</f>
        <v>1000 м3бк</v>
      </c>
      <c r="K14" s="198">
        <v>0</v>
      </c>
      <c r="L14" s="199">
        <v>0</v>
      </c>
      <c r="Q14" s="694"/>
      <c r="R14" s="586" t="str">
        <f>B39</f>
        <v>ПИЛОМАТЕРИАЛЫ</v>
      </c>
      <c r="S14" s="587">
        <f>IF(ISNUMBER(D39),D39,0)</f>
        <v>124.6</v>
      </c>
      <c r="T14" s="587">
        <f>IF(ISNUMBER(E39),E39,0)</f>
        <v>118.7</v>
      </c>
      <c r="U14" s="575">
        <f t="shared" si="0"/>
        <v>-0.04735152487961469</v>
      </c>
      <c r="V14" s="588"/>
      <c r="W14" s="585">
        <v>1</v>
      </c>
      <c r="X14" s="581"/>
      <c r="Y14" s="581"/>
      <c r="Z14" s="610"/>
    </row>
    <row r="15" spans="1:26" s="25" customFormat="1" ht="14.25">
      <c r="A15" s="181" t="s">
        <v>29</v>
      </c>
      <c r="B15" s="77" t="s">
        <v>84</v>
      </c>
      <c r="C15" s="124" t="s">
        <v>81</v>
      </c>
      <c r="D15" s="276"/>
      <c r="E15" s="277"/>
      <c r="H15" s="64" t="s">
        <v>29</v>
      </c>
      <c r="I15" s="453" t="str">
        <f t="shared" si="1"/>
        <v>Лиственные породы</v>
      </c>
      <c r="J15" s="195" t="str">
        <f t="shared" si="2"/>
        <v>1000 м3бк</v>
      </c>
      <c r="K15" s="200">
        <v>0</v>
      </c>
      <c r="L15" s="201">
        <v>0</v>
      </c>
      <c r="Q15" s="694"/>
      <c r="R15" s="586" t="str">
        <f>B44</f>
        <v>ШПОН</v>
      </c>
      <c r="S15" s="587">
        <f>IF(ISNUMBER(D44),D44,0)</f>
        <v>0</v>
      </c>
      <c r="T15" s="587">
        <f>IF(ISNUMBER(E44),E44,0)</f>
        <v>0</v>
      </c>
      <c r="U15" s="575" t="str">
        <f t="shared" si="0"/>
        <v>missing data</v>
      </c>
      <c r="V15" s="588"/>
      <c r="W15" s="585">
        <v>1</v>
      </c>
      <c r="X15" s="581"/>
      <c r="Y15" s="581"/>
      <c r="Z15" s="610"/>
    </row>
    <row r="16" spans="1:26" s="27" customFormat="1" ht="24.75" customHeight="1">
      <c r="A16" s="488">
        <v>1.1</v>
      </c>
      <c r="B16" s="487" t="s">
        <v>85</v>
      </c>
      <c r="C16" s="124" t="s">
        <v>81</v>
      </c>
      <c r="D16" s="276"/>
      <c r="E16" s="277"/>
      <c r="H16" s="546">
        <v>1.1</v>
      </c>
      <c r="I16" s="487" t="str">
        <f t="shared" si="1"/>
        <v>ТОПЛИВНАЯ ДРЕВЕСИНА (ВКЛЮЧАЯ ДРЕВЕСИНУ ДЛЯ ПРОИЗВОДСТВА ДРЕВЕСНОГО УГЛЯ)</v>
      </c>
      <c r="J16" s="195" t="str">
        <f t="shared" si="2"/>
        <v>1000 м3бк</v>
      </c>
      <c r="K16" s="202">
        <v>0</v>
      </c>
      <c r="L16" s="203">
        <v>0</v>
      </c>
      <c r="Q16" s="694"/>
      <c r="R16" s="586" t="str">
        <f>B48</f>
        <v>ФАНЕРА </v>
      </c>
      <c r="S16" s="587">
        <f>IF(ISNUMBER(D48),D48,0)</f>
        <v>0</v>
      </c>
      <c r="T16" s="587">
        <f>IF(ISNUMBER(E48),E48,0)</f>
        <v>0</v>
      </c>
      <c r="U16" s="575" t="str">
        <f t="shared" si="0"/>
        <v>missing data</v>
      </c>
      <c r="V16" s="588"/>
      <c r="W16" s="585">
        <v>1</v>
      </c>
      <c r="X16" s="581"/>
      <c r="Z16" s="611"/>
    </row>
    <row r="17" spans="1:26" s="27" customFormat="1" ht="14.25">
      <c r="A17" s="181" t="s">
        <v>4</v>
      </c>
      <c r="B17" s="74" t="s">
        <v>83</v>
      </c>
      <c r="C17" s="124" t="s">
        <v>81</v>
      </c>
      <c r="D17" s="276"/>
      <c r="E17" s="277"/>
      <c r="H17" s="64" t="s">
        <v>4</v>
      </c>
      <c r="I17" s="456" t="str">
        <f t="shared" si="1"/>
        <v>Хвойные породы</v>
      </c>
      <c r="J17" s="195" t="str">
        <f t="shared" si="2"/>
        <v>1000 м3бк</v>
      </c>
      <c r="K17" s="204"/>
      <c r="L17" s="205"/>
      <c r="Q17" s="694"/>
      <c r="R17" s="582" t="str">
        <f>B52</f>
        <v>СТРУЖЕЧНЫЕ ПЛИТЫ, ПЛИТЫ С ОРИЕНТИРОВАННОЙ СТРУЖКОЙ (OSB) И ПРОЧИЕ ПЛИТЫ ЭТОЙ КАТЕГОРИИ</v>
      </c>
      <c r="S17" s="583">
        <f>IF(ISNUMBER(D52),D52,0)</f>
        <v>0</v>
      </c>
      <c r="T17" s="583">
        <f>IF(ISNUMBER(E52),E52,0)</f>
        <v>0</v>
      </c>
      <c r="U17" s="575" t="str">
        <f t="shared" si="0"/>
        <v>missing data</v>
      </c>
      <c r="V17" s="588"/>
      <c r="W17" s="585">
        <v>1.58</v>
      </c>
      <c r="Z17" s="611"/>
    </row>
    <row r="18" spans="1:26" s="27" customFormat="1" ht="14.25">
      <c r="A18" s="181" t="s">
        <v>30</v>
      </c>
      <c r="B18" s="74" t="s">
        <v>84</v>
      </c>
      <c r="C18" s="124" t="s">
        <v>81</v>
      </c>
      <c r="D18" s="276"/>
      <c r="E18" s="277"/>
      <c r="H18" s="773" t="s">
        <v>30</v>
      </c>
      <c r="I18" s="456" t="str">
        <f t="shared" si="1"/>
        <v>Лиственные породы</v>
      </c>
      <c r="J18" s="195" t="str">
        <f t="shared" si="2"/>
        <v>1000 м3бк</v>
      </c>
      <c r="K18" s="206"/>
      <c r="L18" s="207"/>
      <c r="Q18" s="694"/>
      <c r="R18" s="589" t="str">
        <f>B54</f>
        <v>ДРЕВЕСНОВОЛОКНИСТЫЕ ПЛИТЫ</v>
      </c>
      <c r="S18" s="590">
        <f>IF(ISNUMBER(D54),D54,0)</f>
        <v>0</v>
      </c>
      <c r="T18" s="590">
        <f>IF(ISNUMBER(E54),E54,0)</f>
        <v>0</v>
      </c>
      <c r="U18" s="575" t="str">
        <f t="shared" si="0"/>
        <v>missing data</v>
      </c>
      <c r="V18" s="588"/>
      <c r="W18" s="585">
        <v>1.8</v>
      </c>
      <c r="Y18" s="581"/>
      <c r="Z18" s="591"/>
    </row>
    <row r="19" spans="1:26" s="27" customFormat="1" ht="14.25">
      <c r="A19" s="181">
        <v>1.2</v>
      </c>
      <c r="B19" s="66" t="s">
        <v>223</v>
      </c>
      <c r="C19" s="124" t="s">
        <v>81</v>
      </c>
      <c r="D19" s="276"/>
      <c r="E19" s="277"/>
      <c r="H19" s="64">
        <v>1.2</v>
      </c>
      <c r="I19" s="455" t="str">
        <f t="shared" si="1"/>
        <v>ДЕЛОВОЙ КРУГЛЫЙ ЛЕС</v>
      </c>
      <c r="J19" s="195" t="str">
        <f t="shared" si="2"/>
        <v>1000 м3бк</v>
      </c>
      <c r="K19" s="202">
        <v>0</v>
      </c>
      <c r="L19" s="203">
        <v>0</v>
      </c>
      <c r="Q19" s="694"/>
      <c r="R19" s="573" t="str">
        <f>B59&amp;" "&amp;B60</f>
        <v>МЕХАНИЧЕСКАЯ ДРЕВЕСНАЯ МАССА ПОЛУЦЕЛЛЮЛОЗА</v>
      </c>
      <c r="S19" s="574">
        <f>IF(ISNUMBER(D59+D60),D59+D60,0)</f>
        <v>0</v>
      </c>
      <c r="T19" s="574">
        <f>IF(ISNUMBER(E59+E60),E59+E60,0)</f>
        <v>0</v>
      </c>
      <c r="U19" s="575" t="str">
        <f t="shared" si="0"/>
        <v>missing data</v>
      </c>
      <c r="V19" s="588"/>
      <c r="W19" s="585">
        <v>2.5</v>
      </c>
      <c r="X19" s="581"/>
      <c r="Y19" s="581"/>
      <c r="Z19" s="591"/>
    </row>
    <row r="20" spans="1:26" s="27" customFormat="1" ht="14.25">
      <c r="A20" s="181" t="s">
        <v>5</v>
      </c>
      <c r="B20" s="67" t="s">
        <v>83</v>
      </c>
      <c r="C20" s="124" t="s">
        <v>81</v>
      </c>
      <c r="D20" s="276"/>
      <c r="E20" s="277"/>
      <c r="H20" s="64" t="s">
        <v>5</v>
      </c>
      <c r="I20" s="456" t="str">
        <f t="shared" si="1"/>
        <v>Хвойные породы</v>
      </c>
      <c r="J20" s="195" t="str">
        <f t="shared" si="2"/>
        <v>1000 м3бк</v>
      </c>
      <c r="K20" s="208">
        <v>0</v>
      </c>
      <c r="L20" s="209">
        <v>0</v>
      </c>
      <c r="Q20" s="694"/>
      <c r="R20" s="582" t="str">
        <f>B61</f>
        <v>ЦЕЛЛЮЛОЗА</v>
      </c>
      <c r="S20" s="583">
        <f>IF(ISNUMBER(D61),D61,0)</f>
        <v>0</v>
      </c>
      <c r="T20" s="583">
        <f>IF(ISNUMBER(E61),E61,0)</f>
        <v>0</v>
      </c>
      <c r="U20" s="575" t="str">
        <f t="shared" si="0"/>
        <v>missing data</v>
      </c>
      <c r="V20" s="584"/>
      <c r="W20" s="585">
        <v>4.9</v>
      </c>
      <c r="X20" s="581"/>
      <c r="Y20" s="591"/>
      <c r="Z20" s="591"/>
    </row>
    <row r="21" spans="1:26" s="27" customFormat="1" ht="14.25">
      <c r="A21" s="181" t="s">
        <v>31</v>
      </c>
      <c r="B21" s="68" t="s">
        <v>84</v>
      </c>
      <c r="C21" s="124" t="s">
        <v>81</v>
      </c>
      <c r="D21" s="276"/>
      <c r="E21" s="277"/>
      <c r="H21" s="64" t="s">
        <v>31</v>
      </c>
      <c r="I21" s="456" t="str">
        <f t="shared" si="1"/>
        <v>Лиственные породы</v>
      </c>
      <c r="J21" s="195" t="str">
        <f t="shared" si="2"/>
        <v>1000 м3бк</v>
      </c>
      <c r="K21" s="208">
        <v>0</v>
      </c>
      <c r="L21" s="209">
        <v>0</v>
      </c>
      <c r="Q21" s="695"/>
      <c r="R21" s="592" t="str">
        <f>B66</f>
        <v>ЦЕЛЛЮЛОЗА ДЛЯ ХИМИЧЕСКОЙ ПЕРЕРАБОТКИ</v>
      </c>
      <c r="S21" s="593">
        <f>IF(ISNUMBER(D66),D66,0)</f>
        <v>0</v>
      </c>
      <c r="T21" s="593">
        <f>IF(ISNUMBER(E66),E66,0)</f>
        <v>0</v>
      </c>
      <c r="U21" s="579" t="str">
        <f t="shared" si="0"/>
        <v>missing data</v>
      </c>
      <c r="V21" s="584"/>
      <c r="W21" s="585">
        <v>5.7</v>
      </c>
      <c r="X21" s="591"/>
      <c r="Y21" s="591"/>
      <c r="Z21" s="591"/>
    </row>
    <row r="22" spans="1:25" s="27" customFormat="1" ht="14.25">
      <c r="A22" s="181" t="s">
        <v>1</v>
      </c>
      <c r="B22" s="67" t="s">
        <v>86</v>
      </c>
      <c r="C22" s="124" t="s">
        <v>81</v>
      </c>
      <c r="D22" s="276"/>
      <c r="E22" s="277"/>
      <c r="H22" s="64" t="s">
        <v>1</v>
      </c>
      <c r="I22" s="456" t="str">
        <f t="shared" si="1"/>
        <v>ПИЛОВОЧНИК И ФАНЕРНЫЙ КРЯЖ</v>
      </c>
      <c r="J22" s="195" t="str">
        <f t="shared" si="2"/>
        <v>1000 м3бк</v>
      </c>
      <c r="K22" s="210">
        <v>0</v>
      </c>
      <c r="L22" s="211">
        <v>0</v>
      </c>
      <c r="Q22" s="594" t="s">
        <v>247</v>
      </c>
      <c r="R22" s="595" t="s">
        <v>248</v>
      </c>
      <c r="S22" s="596">
        <f>IF(ISNUMBER(S$14*$W14+S$15*$W15+S$16*$W16+S$19*$W19+S$20*$W20+S$21*$W21+S$13*$W13+S$17*$W17+S$18*$W18),S$14*$W14+S$15*$W15+S$16*$W16+S$19*$W19+S$20*$W20+S$21*$W21+S$13*$W13+S$17*$W17+S$18*$W18,0)</f>
        <v>124.6</v>
      </c>
      <c r="T22" s="596">
        <f>IF(ISNUMBER(T$14*$W14+T$15*$W15+T$16*$W16+T$19*$W19+T$20*$W20+T$21*$W21+T$13*$W13+T$17*$W17+T$18*$W18),T$14*$W14+T$15*$W15+T$16*$W16+T$19*$W19+T$20*$W20+T$21*$W21+T$13*$W13+T$17*$W17+T$18*$W18,0)</f>
        <v>118.7</v>
      </c>
      <c r="U22" s="597">
        <f t="shared" si="0"/>
        <v>-0.04735152487961469</v>
      </c>
      <c r="X22" s="591"/>
      <c r="Y22" s="591"/>
    </row>
    <row r="23" spans="1:26" s="27" customFormat="1" ht="14.25">
      <c r="A23" s="181" t="s">
        <v>2</v>
      </c>
      <c r="B23" s="69" t="s">
        <v>83</v>
      </c>
      <c r="C23" s="124" t="s">
        <v>81</v>
      </c>
      <c r="D23" s="276"/>
      <c r="E23" s="277"/>
      <c r="H23" s="64" t="s">
        <v>2</v>
      </c>
      <c r="I23" s="457" t="str">
        <f t="shared" si="1"/>
        <v>Хвойные породы</v>
      </c>
      <c r="J23" s="195" t="str">
        <f t="shared" si="2"/>
        <v>1000 м3бк</v>
      </c>
      <c r="K23" s="204"/>
      <c r="L23" s="205"/>
      <c r="Q23" s="572"/>
      <c r="R23" s="598" t="s">
        <v>249</v>
      </c>
      <c r="S23" s="599">
        <f>IF(ISNUMBER(S11*X31+S12-S22),S11*X31+S12-S22,0)</f>
        <v>-119.504201</v>
      </c>
      <c r="T23" s="599">
        <f>IF(ISNUMBER(T11*X31+T12-T22),T11*X31+T12-T22,0)</f>
        <v>-111.52044335000001</v>
      </c>
      <c r="U23" s="600">
        <f t="shared" si="0"/>
        <v>-0.06680733884828016</v>
      </c>
      <c r="V23" s="601" t="s">
        <v>250</v>
      </c>
      <c r="X23" s="591"/>
      <c r="Y23" s="591"/>
      <c r="Z23" s="591"/>
    </row>
    <row r="24" spans="1:26" s="27" customFormat="1" ht="14.25">
      <c r="A24" s="181" t="s">
        <v>32</v>
      </c>
      <c r="B24" s="70" t="s">
        <v>84</v>
      </c>
      <c r="C24" s="124" t="s">
        <v>81</v>
      </c>
      <c r="D24" s="276"/>
      <c r="E24" s="277"/>
      <c r="H24" s="64" t="s">
        <v>32</v>
      </c>
      <c r="I24" s="457" t="str">
        <f t="shared" si="1"/>
        <v>Лиственные породы</v>
      </c>
      <c r="J24" s="195" t="str">
        <f t="shared" si="2"/>
        <v>1000 м3бк</v>
      </c>
      <c r="K24" s="204"/>
      <c r="L24" s="205"/>
      <c r="Q24" s="572"/>
      <c r="R24" s="591" t="s">
        <v>251</v>
      </c>
      <c r="S24" s="602">
        <f>IF(ISNUMBER(1-S22/S11),1-S22/S11,0)</f>
        <v>-23.084741176015772</v>
      </c>
      <c r="T24" s="602">
        <f>IF(ISNUMBER(1-T22/T11),1-T22/T11,0)</f>
        <v>-15.285058493131327</v>
      </c>
      <c r="V24" s="601" t="s">
        <v>252</v>
      </c>
      <c r="X24" s="591"/>
      <c r="Z24" s="591"/>
    </row>
    <row r="25" spans="1:26" s="27" customFormat="1" ht="14.25">
      <c r="A25" s="181" t="s">
        <v>6</v>
      </c>
      <c r="B25" s="67" t="s">
        <v>87</v>
      </c>
      <c r="C25" s="124" t="s">
        <v>81</v>
      </c>
      <c r="D25" s="276"/>
      <c r="E25" s="277"/>
      <c r="H25" s="64" t="s">
        <v>6</v>
      </c>
      <c r="I25" s="456" t="str">
        <f t="shared" si="1"/>
        <v>БАЛАНСОВАЯ ДРЕВЕСИНА, КРУГЛАЯ И КОЛОТАЯ</v>
      </c>
      <c r="J25" s="195" t="str">
        <f t="shared" si="2"/>
        <v>1000 м3бк</v>
      </c>
      <c r="K25" s="210">
        <v>0</v>
      </c>
      <c r="L25" s="211">
        <v>0</v>
      </c>
      <c r="Q25" s="572"/>
      <c r="V25" s="601" t="s">
        <v>253</v>
      </c>
      <c r="X25" s="591"/>
      <c r="Y25" s="591"/>
      <c r="Z25" s="591"/>
    </row>
    <row r="26" spans="1:26" s="27" customFormat="1" ht="14.25">
      <c r="A26" s="181" t="s">
        <v>7</v>
      </c>
      <c r="B26" s="69" t="s">
        <v>83</v>
      </c>
      <c r="C26" s="124" t="s">
        <v>81</v>
      </c>
      <c r="D26" s="276"/>
      <c r="E26" s="277"/>
      <c r="H26" s="64" t="s">
        <v>7</v>
      </c>
      <c r="I26" s="457" t="str">
        <f t="shared" si="1"/>
        <v>Хвойные породы</v>
      </c>
      <c r="J26" s="195" t="str">
        <f t="shared" si="2"/>
        <v>1000 м3бк</v>
      </c>
      <c r="K26" s="204"/>
      <c r="L26" s="205"/>
      <c r="Q26" s="603"/>
      <c r="V26" s="604"/>
      <c r="W26" s="591"/>
      <c r="X26" s="591"/>
      <c r="Y26" s="591"/>
      <c r="Z26" s="591"/>
    </row>
    <row r="27" spans="1:26" s="27" customFormat="1" ht="14.25">
      <c r="A27" s="181" t="s">
        <v>33</v>
      </c>
      <c r="B27" s="70" t="s">
        <v>84</v>
      </c>
      <c r="C27" s="124" t="s">
        <v>81</v>
      </c>
      <c r="D27" s="276"/>
      <c r="E27" s="277"/>
      <c r="H27" s="64" t="s">
        <v>33</v>
      </c>
      <c r="I27" s="457" t="str">
        <f t="shared" si="1"/>
        <v>Лиственные породы</v>
      </c>
      <c r="J27" s="195" t="str">
        <f t="shared" si="2"/>
        <v>1000 м3бк</v>
      </c>
      <c r="K27" s="204"/>
      <c r="L27" s="205"/>
      <c r="Q27" s="603"/>
      <c r="V27" s="604"/>
      <c r="W27" s="591"/>
      <c r="X27" s="591"/>
      <c r="Y27" s="591"/>
      <c r="Z27" s="591"/>
    </row>
    <row r="28" spans="1:26" s="27" customFormat="1" ht="14.25">
      <c r="A28" s="181" t="s">
        <v>8</v>
      </c>
      <c r="B28" s="67" t="s">
        <v>88</v>
      </c>
      <c r="C28" s="124" t="s">
        <v>81</v>
      </c>
      <c r="D28" s="276"/>
      <c r="E28" s="277"/>
      <c r="H28" s="64" t="s">
        <v>8</v>
      </c>
      <c r="I28" s="456" t="str">
        <f t="shared" si="1"/>
        <v>ПРОЧИЕ СОРТИМЕНТЫ ДЕЛОВОГО КРУГЛОГО ЛЕСА</v>
      </c>
      <c r="J28" s="195" t="str">
        <f t="shared" si="2"/>
        <v>1000 м3бк</v>
      </c>
      <c r="K28" s="210">
        <v>0</v>
      </c>
      <c r="L28" s="211">
        <v>0</v>
      </c>
      <c r="Q28" s="603"/>
      <c r="V28" s="583"/>
      <c r="X28" s="591"/>
      <c r="Y28" s="591"/>
      <c r="Z28" s="582"/>
    </row>
    <row r="29" spans="1:26" s="27" customFormat="1" ht="14.25">
      <c r="A29" s="181" t="s">
        <v>9</v>
      </c>
      <c r="B29" s="69" t="s">
        <v>83</v>
      </c>
      <c r="C29" s="124" t="s">
        <v>81</v>
      </c>
      <c r="D29" s="276"/>
      <c r="E29" s="277"/>
      <c r="H29" s="64" t="s">
        <v>9</v>
      </c>
      <c r="I29" s="457" t="str">
        <f t="shared" si="1"/>
        <v>Хвойные породы</v>
      </c>
      <c r="J29" s="195" t="str">
        <f t="shared" si="2"/>
        <v>1000 м3бк</v>
      </c>
      <c r="K29" s="204"/>
      <c r="L29" s="205"/>
      <c r="Q29" s="603"/>
      <c r="V29" s="583"/>
      <c r="W29" s="605" t="s">
        <v>254</v>
      </c>
      <c r="X29" s="606">
        <v>0.35</v>
      </c>
      <c r="Y29" s="591"/>
      <c r="Z29" s="612"/>
    </row>
    <row r="30" spans="1:26" s="27" customFormat="1" ht="14.25">
      <c r="A30" s="181" t="s">
        <v>35</v>
      </c>
      <c r="B30" s="70" t="s">
        <v>84</v>
      </c>
      <c r="C30" s="124" t="s">
        <v>81</v>
      </c>
      <c r="D30" s="276"/>
      <c r="E30" s="277"/>
      <c r="H30" s="64" t="s">
        <v>35</v>
      </c>
      <c r="I30" s="458" t="str">
        <f t="shared" si="1"/>
        <v>Лиственные породы</v>
      </c>
      <c r="J30" s="195" t="str">
        <f t="shared" si="2"/>
        <v>1000 м3бк</v>
      </c>
      <c r="K30" s="206"/>
      <c r="L30" s="207"/>
      <c r="Q30" s="591"/>
      <c r="R30" s="607"/>
      <c r="S30" s="583"/>
      <c r="T30" s="583"/>
      <c r="U30" s="583"/>
      <c r="V30" s="583"/>
      <c r="W30" s="582" t="s">
        <v>255</v>
      </c>
      <c r="X30" s="606">
        <v>1</v>
      </c>
      <c r="Y30" s="591"/>
      <c r="Z30" s="591"/>
    </row>
    <row r="31" spans="1:26" s="25" customFormat="1" ht="12.75" customHeight="1">
      <c r="A31" s="681" t="s">
        <v>89</v>
      </c>
      <c r="B31" s="682"/>
      <c r="C31" s="682"/>
      <c r="D31" s="682"/>
      <c r="E31" s="683"/>
      <c r="H31" s="212" t="s">
        <v>0</v>
      </c>
      <c r="I31" s="213" t="str">
        <f>A31</f>
        <v>  ПРОИЗВОДСТВО</v>
      </c>
      <c r="J31" s="214" t="s">
        <v>0</v>
      </c>
      <c r="K31" s="469"/>
      <c r="L31" s="470"/>
      <c r="Q31" s="591"/>
      <c r="R31" s="27"/>
      <c r="S31" s="27"/>
      <c r="T31" s="27"/>
      <c r="U31" s="27"/>
      <c r="V31" s="591"/>
      <c r="W31" s="582" t="s">
        <v>256</v>
      </c>
      <c r="X31" s="608">
        <v>0.985</v>
      </c>
      <c r="Y31" s="591"/>
      <c r="Z31" s="591"/>
    </row>
    <row r="32" spans="1:12" s="27" customFormat="1" ht="12.75">
      <c r="A32" s="93">
        <v>2</v>
      </c>
      <c r="B32" s="64" t="s">
        <v>90</v>
      </c>
      <c r="C32" s="490" t="s">
        <v>98</v>
      </c>
      <c r="D32" s="276"/>
      <c r="E32" s="277"/>
      <c r="H32" s="64">
        <v>2</v>
      </c>
      <c r="I32" s="454" t="str">
        <f t="shared" si="1"/>
        <v>ДРЕВЕСНЫЙ УГОЛЬ</v>
      </c>
      <c r="J32" s="195" t="str">
        <f t="shared" si="2"/>
        <v>1000 метрич. т</v>
      </c>
      <c r="K32" s="204"/>
      <c r="L32" s="205"/>
    </row>
    <row r="33" spans="1:12" s="27" customFormat="1" ht="14.25">
      <c r="A33" s="93">
        <v>3</v>
      </c>
      <c r="B33" s="71" t="s">
        <v>91</v>
      </c>
      <c r="C33" s="489" t="s">
        <v>97</v>
      </c>
      <c r="D33" s="276"/>
      <c r="E33" s="277"/>
      <c r="H33" s="64">
        <v>3</v>
      </c>
      <c r="I33" s="459" t="str">
        <f t="shared" si="1"/>
        <v>ДРЕВЕСНАЯ ЩЕПА, СТРУЖКА И ОТХОДЫ</v>
      </c>
      <c r="J33" s="195" t="str">
        <f t="shared" si="2"/>
        <v>1000 м3</v>
      </c>
      <c r="K33" s="202">
        <v>0</v>
      </c>
      <c r="L33" s="203">
        <v>0</v>
      </c>
    </row>
    <row r="34" spans="1:12" s="27" customFormat="1" ht="14.25">
      <c r="A34" s="181" t="s">
        <v>61</v>
      </c>
      <c r="B34" s="453" t="s">
        <v>92</v>
      </c>
      <c r="C34" s="489" t="s">
        <v>97</v>
      </c>
      <c r="D34" s="276"/>
      <c r="E34" s="277"/>
      <c r="H34" s="64" t="s">
        <v>61</v>
      </c>
      <c r="I34" s="453" t="str">
        <f t="shared" si="1"/>
        <v>ДРЕВЕСНАЯ ЩЕПА И СТРУЖКА</v>
      </c>
      <c r="J34" s="195" t="str">
        <f>C34</f>
        <v>1000 м3</v>
      </c>
      <c r="K34" s="204"/>
      <c r="L34" s="205"/>
    </row>
    <row r="35" spans="1:12" s="27" customFormat="1" ht="14.25">
      <c r="A35" s="181" t="s">
        <v>62</v>
      </c>
      <c r="B35" s="453" t="s">
        <v>93</v>
      </c>
      <c r="C35" s="489" t="s">
        <v>97</v>
      </c>
      <c r="D35" s="276"/>
      <c r="E35" s="277"/>
      <c r="H35" s="64" t="s">
        <v>62</v>
      </c>
      <c r="I35" s="453" t="str">
        <f t="shared" si="1"/>
        <v>ДРЕВЕСНЫЕ ОТХОДЫ ВКЛЮЧАЯ ДРЕВЕСИНУ ДЛЯ АГЛОМЕРАТОВ</v>
      </c>
      <c r="J35" s="195" t="str">
        <f>C35</f>
        <v>1000 м3</v>
      </c>
      <c r="K35" s="206"/>
      <c r="L35" s="207"/>
    </row>
    <row r="36" spans="1:12" s="27" customFormat="1" ht="12.75">
      <c r="A36" s="93">
        <v>4</v>
      </c>
      <c r="B36" s="71" t="s">
        <v>94</v>
      </c>
      <c r="C36" s="490" t="s">
        <v>98</v>
      </c>
      <c r="D36" s="276"/>
      <c r="E36" s="277"/>
      <c r="H36" s="64">
        <v>4</v>
      </c>
      <c r="I36" s="459" t="str">
        <f t="shared" si="1"/>
        <v>ДРЕВЕСНЫЕ ПЕЛЛЕТЫ И ПРОЧИЕ АГЛОМЕРАТЫ</v>
      </c>
      <c r="J36" s="195" t="str">
        <f t="shared" si="2"/>
        <v>1000 метрич. т</v>
      </c>
      <c r="K36" s="202">
        <v>0</v>
      </c>
      <c r="L36" s="203">
        <v>0</v>
      </c>
    </row>
    <row r="37" spans="1:12" s="27" customFormat="1" ht="12.75">
      <c r="A37" s="181" t="s">
        <v>63</v>
      </c>
      <c r="B37" s="453" t="s">
        <v>95</v>
      </c>
      <c r="C37" s="490" t="s">
        <v>98</v>
      </c>
      <c r="D37" s="276"/>
      <c r="E37" s="277"/>
      <c r="H37" s="64" t="s">
        <v>63</v>
      </c>
      <c r="I37" s="453" t="str">
        <f>B37</f>
        <v>ДРЕВЕСНЫЕ ПЕЛЛЕТЫ</v>
      </c>
      <c r="J37" s="195" t="str">
        <f t="shared" si="2"/>
        <v>1000 метрич. т</v>
      </c>
      <c r="K37" s="204"/>
      <c r="L37" s="205"/>
    </row>
    <row r="38" spans="1:12" s="27" customFormat="1" ht="12.75">
      <c r="A38" s="181" t="s">
        <v>64</v>
      </c>
      <c r="B38" s="453" t="s">
        <v>96</v>
      </c>
      <c r="C38" s="490" t="s">
        <v>98</v>
      </c>
      <c r="D38" s="675"/>
      <c r="E38" s="676"/>
      <c r="H38" s="64" t="s">
        <v>64</v>
      </c>
      <c r="I38" s="453" t="str">
        <f>B38</f>
        <v>ПРОЧИЕ АГЛОМЕРАТЫ</v>
      </c>
      <c r="J38" s="195" t="str">
        <f t="shared" si="2"/>
        <v>1000 метрич. т</v>
      </c>
      <c r="K38" s="206"/>
      <c r="L38" s="207"/>
    </row>
    <row r="39" spans="1:12" s="27" customFormat="1" ht="14.25">
      <c r="A39" s="93">
        <v>5</v>
      </c>
      <c r="B39" s="72" t="s">
        <v>99</v>
      </c>
      <c r="C39" s="489" t="s">
        <v>97</v>
      </c>
      <c r="D39" s="675">
        <v>124.6</v>
      </c>
      <c r="E39" s="676">
        <v>118.7</v>
      </c>
      <c r="H39" s="64">
        <v>5</v>
      </c>
      <c r="I39" s="460" t="str">
        <f t="shared" si="1"/>
        <v>ПИЛОМАТЕРИАЛЫ</v>
      </c>
      <c r="J39" s="195" t="str">
        <f t="shared" si="2"/>
        <v>1000 м3</v>
      </c>
      <c r="K39" s="202">
        <v>0</v>
      </c>
      <c r="L39" s="203">
        <v>0</v>
      </c>
    </row>
    <row r="40" spans="1:12" s="27" customFormat="1" ht="14.25">
      <c r="A40" s="94" t="s">
        <v>10</v>
      </c>
      <c r="B40" s="65" t="s">
        <v>83</v>
      </c>
      <c r="C40" s="489" t="s">
        <v>97</v>
      </c>
      <c r="D40" s="675">
        <v>124.6</v>
      </c>
      <c r="E40" s="676">
        <v>118.7</v>
      </c>
      <c r="H40" s="64" t="s">
        <v>10</v>
      </c>
      <c r="I40" s="453" t="str">
        <f t="shared" si="1"/>
        <v>Хвойные породы</v>
      </c>
      <c r="J40" s="195" t="str">
        <f t="shared" si="2"/>
        <v>1000 м3</v>
      </c>
      <c r="K40" s="204"/>
      <c r="L40" s="205"/>
    </row>
    <row r="41" spans="1:12" s="27" customFormat="1" ht="14.25">
      <c r="A41" s="94" t="s">
        <v>34</v>
      </c>
      <c r="B41" s="65" t="s">
        <v>84</v>
      </c>
      <c r="C41" s="489" t="s">
        <v>97</v>
      </c>
      <c r="D41" s="675">
        <v>0</v>
      </c>
      <c r="E41" s="676">
        <v>0</v>
      </c>
      <c r="H41" s="64" t="s">
        <v>34</v>
      </c>
      <c r="I41" s="453" t="str">
        <f t="shared" si="1"/>
        <v>Лиственные породы</v>
      </c>
      <c r="J41" s="195" t="str">
        <f t="shared" si="2"/>
        <v>1000 м3</v>
      </c>
      <c r="K41" s="204"/>
      <c r="L41" s="205"/>
    </row>
    <row r="42" spans="1:12" s="27" customFormat="1" ht="14.25">
      <c r="A42" s="94" t="s">
        <v>44</v>
      </c>
      <c r="B42" s="67" t="s">
        <v>100</v>
      </c>
      <c r="C42" s="489" t="s">
        <v>97</v>
      </c>
      <c r="D42" s="675">
        <v>0</v>
      </c>
      <c r="E42" s="676">
        <v>0</v>
      </c>
      <c r="H42" s="64" t="s">
        <v>44</v>
      </c>
      <c r="I42" s="456" t="str">
        <f t="shared" si="1"/>
        <v>в том числе тропические породы</v>
      </c>
      <c r="J42" s="195" t="str">
        <f t="shared" si="2"/>
        <v>1000 м3</v>
      </c>
      <c r="K42" s="206" t="s">
        <v>274</v>
      </c>
      <c r="L42" s="207" t="s">
        <v>274</v>
      </c>
    </row>
    <row r="43" spans="1:12" s="27" customFormat="1" ht="14.25">
      <c r="A43" s="93">
        <v>6</v>
      </c>
      <c r="B43" s="72" t="s">
        <v>101</v>
      </c>
      <c r="C43" s="489" t="s">
        <v>97</v>
      </c>
      <c r="D43" s="276"/>
      <c r="E43" s="277"/>
      <c r="H43" s="64">
        <v>6</v>
      </c>
      <c r="I43" s="460" t="str">
        <f t="shared" si="1"/>
        <v>ЛИСТОВЫЕ ДРЕВЕСНЫЕ МАТЕРИАЛЫ</v>
      </c>
      <c r="J43" s="195" t="str">
        <f t="shared" si="2"/>
        <v>1000 м3</v>
      </c>
      <c r="K43" s="202">
        <v>0</v>
      </c>
      <c r="L43" s="203">
        <v>0</v>
      </c>
    </row>
    <row r="44" spans="1:12" s="27" customFormat="1" ht="14.25">
      <c r="A44" s="94">
        <v>6.1</v>
      </c>
      <c r="B44" s="65" t="s">
        <v>102</v>
      </c>
      <c r="C44" s="489" t="s">
        <v>97</v>
      </c>
      <c r="D44" s="276"/>
      <c r="E44" s="277"/>
      <c r="H44" s="64">
        <v>6.1</v>
      </c>
      <c r="I44" s="453" t="str">
        <f t="shared" si="1"/>
        <v>ШПОН</v>
      </c>
      <c r="J44" s="195" t="str">
        <f t="shared" si="2"/>
        <v>1000 м3</v>
      </c>
      <c r="K44" s="210">
        <v>0</v>
      </c>
      <c r="L44" s="211">
        <v>0</v>
      </c>
    </row>
    <row r="45" spans="1:12" s="27" customFormat="1" ht="14.25">
      <c r="A45" s="94" t="s">
        <v>11</v>
      </c>
      <c r="B45" s="67" t="s">
        <v>83</v>
      </c>
      <c r="C45" s="489" t="s">
        <v>97</v>
      </c>
      <c r="D45" s="276"/>
      <c r="E45" s="277"/>
      <c r="H45" s="64" t="s">
        <v>11</v>
      </c>
      <c r="I45" s="456" t="str">
        <f t="shared" si="1"/>
        <v>Хвойные породы</v>
      </c>
      <c r="J45" s="195" t="str">
        <f t="shared" si="2"/>
        <v>1000 м3</v>
      </c>
      <c r="K45" s="204"/>
      <c r="L45" s="205"/>
    </row>
    <row r="46" spans="1:12" s="27" customFormat="1" ht="14.25">
      <c r="A46" s="94" t="s">
        <v>36</v>
      </c>
      <c r="B46" s="67" t="s">
        <v>84</v>
      </c>
      <c r="C46" s="489" t="s">
        <v>97</v>
      </c>
      <c r="D46" s="276"/>
      <c r="E46" s="277"/>
      <c r="H46" s="64" t="s">
        <v>36</v>
      </c>
      <c r="I46" s="456" t="str">
        <f t="shared" si="1"/>
        <v>Лиственные породы</v>
      </c>
      <c r="J46" s="195" t="str">
        <f t="shared" si="2"/>
        <v>1000 м3</v>
      </c>
      <c r="K46" s="204" t="s">
        <v>0</v>
      </c>
      <c r="L46" s="205"/>
    </row>
    <row r="47" spans="1:12" s="27" customFormat="1" ht="14.25">
      <c r="A47" s="94" t="s">
        <v>45</v>
      </c>
      <c r="B47" s="70" t="s">
        <v>100</v>
      </c>
      <c r="C47" s="489" t="s">
        <v>97</v>
      </c>
      <c r="D47" s="276"/>
      <c r="E47" s="277"/>
      <c r="H47" s="64" t="s">
        <v>45</v>
      </c>
      <c r="I47" s="457" t="str">
        <f t="shared" si="1"/>
        <v>в том числе тропические породы</v>
      </c>
      <c r="J47" s="195" t="str">
        <f t="shared" si="2"/>
        <v>1000 м3</v>
      </c>
      <c r="K47" s="204" t="s">
        <v>274</v>
      </c>
      <c r="L47" s="205" t="s">
        <v>274</v>
      </c>
    </row>
    <row r="48" spans="1:12" s="27" customFormat="1" ht="14.25">
      <c r="A48" s="94">
        <v>6.2</v>
      </c>
      <c r="B48" s="65" t="s">
        <v>103</v>
      </c>
      <c r="C48" s="489" t="s">
        <v>97</v>
      </c>
      <c r="D48" s="276"/>
      <c r="E48" s="277"/>
      <c r="H48" s="64">
        <v>6.2</v>
      </c>
      <c r="I48" s="453" t="str">
        <f t="shared" si="1"/>
        <v>ФАНЕРА </v>
      </c>
      <c r="J48" s="195" t="str">
        <f t="shared" si="2"/>
        <v>1000 м3</v>
      </c>
      <c r="K48" s="210">
        <v>0</v>
      </c>
      <c r="L48" s="211">
        <v>0</v>
      </c>
    </row>
    <row r="49" spans="1:12" s="27" customFormat="1" ht="14.25">
      <c r="A49" s="94" t="s">
        <v>12</v>
      </c>
      <c r="B49" s="67" t="s">
        <v>83</v>
      </c>
      <c r="C49" s="489" t="s">
        <v>97</v>
      </c>
      <c r="D49" s="276"/>
      <c r="E49" s="277"/>
      <c r="H49" s="64" t="s">
        <v>12</v>
      </c>
      <c r="I49" s="456" t="str">
        <f t="shared" si="1"/>
        <v>Хвойные породы</v>
      </c>
      <c r="J49" s="195" t="str">
        <f t="shared" si="2"/>
        <v>1000 м3</v>
      </c>
      <c r="K49" s="204"/>
      <c r="L49" s="205"/>
    </row>
    <row r="50" spans="1:12" s="27" customFormat="1" ht="14.25">
      <c r="A50" s="94" t="s">
        <v>37</v>
      </c>
      <c r="B50" s="67" t="s">
        <v>84</v>
      </c>
      <c r="C50" s="489" t="s">
        <v>97</v>
      </c>
      <c r="D50" s="276"/>
      <c r="E50" s="277"/>
      <c r="H50" s="64" t="s">
        <v>37</v>
      </c>
      <c r="I50" s="456" t="str">
        <f t="shared" si="1"/>
        <v>Лиственные породы</v>
      </c>
      <c r="J50" s="195" t="str">
        <f t="shared" si="2"/>
        <v>1000 м3</v>
      </c>
      <c r="K50" s="204"/>
      <c r="L50" s="205"/>
    </row>
    <row r="51" spans="1:12" s="27" customFormat="1" ht="14.25">
      <c r="A51" s="94" t="s">
        <v>46</v>
      </c>
      <c r="B51" s="70" t="s">
        <v>100</v>
      </c>
      <c r="C51" s="489" t="s">
        <v>97</v>
      </c>
      <c r="D51" s="276"/>
      <c r="E51" s="277"/>
      <c r="H51" s="64" t="s">
        <v>46</v>
      </c>
      <c r="I51" s="457" t="str">
        <f t="shared" si="1"/>
        <v>в том числе тропические породы</v>
      </c>
      <c r="J51" s="195" t="str">
        <f t="shared" si="2"/>
        <v>1000 м3</v>
      </c>
      <c r="K51" s="204" t="s">
        <v>274</v>
      </c>
      <c r="L51" s="204" t="s">
        <v>274</v>
      </c>
    </row>
    <row r="52" spans="1:12" s="27" customFormat="1" ht="25.5">
      <c r="A52" s="492">
        <v>6.3</v>
      </c>
      <c r="B52" s="491" t="s">
        <v>104</v>
      </c>
      <c r="C52" s="489" t="s">
        <v>97</v>
      </c>
      <c r="D52" s="276"/>
      <c r="E52" s="277"/>
      <c r="H52" s="545">
        <v>6.3</v>
      </c>
      <c r="I52" s="491" t="str">
        <f t="shared" si="1"/>
        <v>СТРУЖЕЧНЫЕ ПЛИТЫ, ПЛИТЫ С ОРИЕНТИРОВАННОЙ СТРУЖКОЙ (OSB) И ПРОЧИЕ ПЛИТЫ ЭТОЙ КАТЕГОРИИ</v>
      </c>
      <c r="J52" s="195" t="str">
        <f t="shared" si="2"/>
        <v>1000 м3</v>
      </c>
      <c r="K52" s="204"/>
      <c r="L52" s="205"/>
    </row>
    <row r="53" spans="1:12" s="27" customFormat="1" ht="14.25">
      <c r="A53" s="94" t="s">
        <v>23</v>
      </c>
      <c r="B53" s="73" t="s">
        <v>105</v>
      </c>
      <c r="C53" s="489" t="s">
        <v>97</v>
      </c>
      <c r="D53" s="276"/>
      <c r="E53" s="277"/>
      <c r="F53" s="21"/>
      <c r="H53" s="64" t="s">
        <v>23</v>
      </c>
      <c r="I53" s="456" t="str">
        <f t="shared" si="1"/>
        <v>в том числе ПЛИТЫ С ОРИЕНТИРОВАННОЙ СТРУЖКОЙ (OSB)</v>
      </c>
      <c r="J53" s="195" t="str">
        <f t="shared" si="2"/>
        <v>1000 м3</v>
      </c>
      <c r="K53" s="204" t="s">
        <v>274</v>
      </c>
      <c r="L53" s="205" t="s">
        <v>274</v>
      </c>
    </row>
    <row r="54" spans="1:12" s="27" customFormat="1" ht="14.25">
      <c r="A54" s="94">
        <v>6.4</v>
      </c>
      <c r="B54" s="65" t="s">
        <v>106</v>
      </c>
      <c r="C54" s="489" t="s">
        <v>97</v>
      </c>
      <c r="D54" s="276"/>
      <c r="E54" s="277"/>
      <c r="H54" s="64">
        <v>6.4</v>
      </c>
      <c r="I54" s="453" t="str">
        <f t="shared" si="1"/>
        <v>ДРЕВЕСНОВОЛОКНИСТЫЕ ПЛИТЫ</v>
      </c>
      <c r="J54" s="195" t="str">
        <f t="shared" si="2"/>
        <v>1000 м3</v>
      </c>
      <c r="K54" s="210">
        <v>0</v>
      </c>
      <c r="L54" s="211">
        <v>0</v>
      </c>
    </row>
    <row r="55" spans="1:12" s="27" customFormat="1" ht="14.25">
      <c r="A55" s="94" t="s">
        <v>13</v>
      </c>
      <c r="B55" s="67" t="s">
        <v>107</v>
      </c>
      <c r="C55" s="489" t="s">
        <v>97</v>
      </c>
      <c r="D55" s="276"/>
      <c r="E55" s="277"/>
      <c r="H55" s="64" t="s">
        <v>13</v>
      </c>
      <c r="I55" s="456" t="str">
        <f t="shared" si="1"/>
        <v>ТВЕРДЫЕ ПЛИТЫ </v>
      </c>
      <c r="J55" s="195" t="str">
        <f t="shared" si="2"/>
        <v>1000 м3</v>
      </c>
      <c r="K55" s="204"/>
      <c r="L55" s="205"/>
    </row>
    <row r="56" spans="1:12" s="27" customFormat="1" ht="14.25">
      <c r="A56" s="94" t="s">
        <v>14</v>
      </c>
      <c r="B56" s="67" t="s">
        <v>224</v>
      </c>
      <c r="C56" s="489" t="s">
        <v>97</v>
      </c>
      <c r="D56" s="276"/>
      <c r="E56" s="277"/>
      <c r="H56" s="64" t="s">
        <v>14</v>
      </c>
      <c r="I56" s="456" t="str">
        <f t="shared" si="1"/>
        <v>ДРЕВЕСНОВОЛОКНИСТЫЕ ПЛИТЫ СРЕДНЕЙ/ВЫСОКОЙ ПЛОТНОСТИ (MDF/HDF)</v>
      </c>
      <c r="J56" s="195" t="str">
        <f t="shared" si="2"/>
        <v>1000 м3</v>
      </c>
      <c r="K56" s="204"/>
      <c r="L56" s="205"/>
    </row>
    <row r="57" spans="1:12" s="27" customFormat="1" ht="14.25">
      <c r="A57" s="94" t="s">
        <v>15</v>
      </c>
      <c r="B57" s="81" t="s">
        <v>108</v>
      </c>
      <c r="C57" s="489" t="s">
        <v>97</v>
      </c>
      <c r="D57" s="276"/>
      <c r="E57" s="277"/>
      <c r="H57" s="64" t="s">
        <v>15</v>
      </c>
      <c r="I57" s="461" t="str">
        <f t="shared" si="1"/>
        <v>ПРОЧИЕ ДРЕВЕСНОВОЛОКНИСТЫЕ ПЛИТЫ</v>
      </c>
      <c r="J57" s="195" t="str">
        <f t="shared" si="2"/>
        <v>1000 м3</v>
      </c>
      <c r="K57" s="206"/>
      <c r="L57" s="207"/>
    </row>
    <row r="58" spans="1:12" s="27" customFormat="1" ht="12.75" customHeight="1">
      <c r="A58" s="95">
        <v>7</v>
      </c>
      <c r="B58" s="72" t="s">
        <v>109</v>
      </c>
      <c r="C58" s="490" t="s">
        <v>98</v>
      </c>
      <c r="D58" s="276"/>
      <c r="E58" s="277"/>
      <c r="H58" s="64">
        <v>7</v>
      </c>
      <c r="I58" s="460" t="str">
        <f t="shared" si="1"/>
        <v>ДРЕВЕСНАЯ МАССА</v>
      </c>
      <c r="J58" s="195" t="str">
        <f t="shared" si="2"/>
        <v>1000 метрич. т</v>
      </c>
      <c r="K58" s="202">
        <v>0</v>
      </c>
      <c r="L58" s="203">
        <v>0</v>
      </c>
    </row>
    <row r="59" spans="1:12" s="27" customFormat="1" ht="12.75" customHeight="1">
      <c r="A59" s="96">
        <v>7.1</v>
      </c>
      <c r="B59" s="75" t="s">
        <v>110</v>
      </c>
      <c r="C59" s="490" t="s">
        <v>98</v>
      </c>
      <c r="D59" s="276"/>
      <c r="E59" s="277"/>
      <c r="H59" s="64">
        <v>7.1</v>
      </c>
      <c r="I59" s="453" t="str">
        <f t="shared" si="1"/>
        <v>МЕХАНИЧЕСКАЯ ДРЕВЕСНАЯ МАССА</v>
      </c>
      <c r="J59" s="195" t="str">
        <f t="shared" si="2"/>
        <v>1000 метрич. т</v>
      </c>
      <c r="K59" s="204"/>
      <c r="L59" s="205"/>
    </row>
    <row r="60" spans="1:12" s="27" customFormat="1" ht="12.75" customHeight="1">
      <c r="A60" s="96">
        <v>7.2</v>
      </c>
      <c r="B60" s="76" t="s">
        <v>111</v>
      </c>
      <c r="C60" s="490" t="s">
        <v>98</v>
      </c>
      <c r="D60" s="276"/>
      <c r="E60" s="277"/>
      <c r="H60" s="64">
        <v>7.2</v>
      </c>
      <c r="I60" s="453" t="str">
        <f t="shared" si="1"/>
        <v>ПОЛУЦЕЛЛЮЛОЗА</v>
      </c>
      <c r="J60" s="195" t="str">
        <f t="shared" si="2"/>
        <v>1000 метрич. т</v>
      </c>
      <c r="K60" s="204"/>
      <c r="L60" s="205"/>
    </row>
    <row r="61" spans="1:12" s="27" customFormat="1" ht="12.75" customHeight="1">
      <c r="A61" s="96">
        <v>7.3</v>
      </c>
      <c r="B61" s="65" t="s">
        <v>112</v>
      </c>
      <c r="C61" s="490" t="s">
        <v>98</v>
      </c>
      <c r="D61" s="276"/>
      <c r="E61" s="277"/>
      <c r="H61" s="64">
        <v>7.3</v>
      </c>
      <c r="I61" s="453" t="str">
        <f t="shared" si="1"/>
        <v>ЦЕЛЛЮЛОЗА</v>
      </c>
      <c r="J61" s="195" t="str">
        <f t="shared" si="2"/>
        <v>1000 метрич. т</v>
      </c>
      <c r="K61" s="210">
        <v>0</v>
      </c>
      <c r="L61" s="211">
        <v>0</v>
      </c>
    </row>
    <row r="62" spans="1:12" s="27" customFormat="1" ht="12.75" customHeight="1">
      <c r="A62" s="96" t="s">
        <v>16</v>
      </c>
      <c r="B62" s="67" t="s">
        <v>113</v>
      </c>
      <c r="C62" s="490" t="s">
        <v>98</v>
      </c>
      <c r="D62" s="276"/>
      <c r="E62" s="277"/>
      <c r="H62" s="64" t="s">
        <v>16</v>
      </c>
      <c r="I62" s="456" t="str">
        <f t="shared" si="1"/>
        <v>СУЛЬФАТНАЯ НЕБЕЛЕНАЯ ЦЕЛЛЮЛОЗА</v>
      </c>
      <c r="J62" s="195" t="str">
        <f t="shared" si="2"/>
        <v>1000 метрич. т</v>
      </c>
      <c r="K62" s="204"/>
      <c r="L62" s="205"/>
    </row>
    <row r="63" spans="1:12" s="27" customFormat="1" ht="12.75" customHeight="1">
      <c r="A63" s="96" t="s">
        <v>17</v>
      </c>
      <c r="B63" s="67" t="s">
        <v>114</v>
      </c>
      <c r="C63" s="490" t="s">
        <v>98</v>
      </c>
      <c r="D63" s="276"/>
      <c r="E63" s="277"/>
      <c r="H63" s="64" t="s">
        <v>17</v>
      </c>
      <c r="I63" s="456" t="str">
        <f t="shared" si="1"/>
        <v>СУЛЬФАТНАЯ БЕЛЕНАЯ ЦЕЛЛЮЛОЗА</v>
      </c>
      <c r="J63" s="195" t="str">
        <f t="shared" si="2"/>
        <v>1000 метрич. т</v>
      </c>
      <c r="K63" s="204"/>
      <c r="L63" s="205"/>
    </row>
    <row r="64" spans="1:12" s="27" customFormat="1" ht="12.75" customHeight="1">
      <c r="A64" s="96" t="s">
        <v>18</v>
      </c>
      <c r="B64" s="67" t="s">
        <v>115</v>
      </c>
      <c r="C64" s="490" t="s">
        <v>98</v>
      </c>
      <c r="D64" s="276"/>
      <c r="E64" s="277"/>
      <c r="H64" s="64" t="s">
        <v>18</v>
      </c>
      <c r="I64" s="456" t="str">
        <f t="shared" si="1"/>
        <v>СУЛЬФИТНАЯ НЕБЕЛЕНАЯ ЦЕЛЛЮЛОЗА</v>
      </c>
      <c r="J64" s="195" t="str">
        <f t="shared" si="2"/>
        <v>1000 метрич. т</v>
      </c>
      <c r="K64" s="204"/>
      <c r="L64" s="205"/>
    </row>
    <row r="65" spans="1:12" s="27" customFormat="1" ht="12.75" customHeight="1">
      <c r="A65" s="96" t="s">
        <v>19</v>
      </c>
      <c r="B65" s="68" t="s">
        <v>116</v>
      </c>
      <c r="C65" s="490" t="s">
        <v>98</v>
      </c>
      <c r="D65" s="276"/>
      <c r="E65" s="277"/>
      <c r="H65" s="64" t="s">
        <v>19</v>
      </c>
      <c r="I65" s="456" t="str">
        <f t="shared" si="1"/>
        <v>СУЛЬФИТНАЯ БЕЛЕНАЯ ЦЕЛЛЮЛОЗА</v>
      </c>
      <c r="J65" s="195" t="str">
        <f t="shared" si="2"/>
        <v>1000 метрич. т</v>
      </c>
      <c r="K65" s="204"/>
      <c r="L65" s="205"/>
    </row>
    <row r="66" spans="1:12" s="27" customFormat="1" ht="12.75" customHeight="1">
      <c r="A66" s="96">
        <v>7.4</v>
      </c>
      <c r="B66" s="65" t="s">
        <v>117</v>
      </c>
      <c r="C66" s="490" t="s">
        <v>98</v>
      </c>
      <c r="D66" s="276"/>
      <c r="E66" s="277"/>
      <c r="H66" s="64">
        <v>7.4</v>
      </c>
      <c r="I66" s="453" t="str">
        <f t="shared" si="1"/>
        <v>ЦЕЛЛЮЛОЗА ДЛЯ ХИМИЧЕСКОЙ ПЕРЕРАБОТКИ</v>
      </c>
      <c r="J66" s="195" t="str">
        <f t="shared" si="2"/>
        <v>1000 метрич. т</v>
      </c>
      <c r="K66" s="206"/>
      <c r="L66" s="207"/>
    </row>
    <row r="67" spans="1:12" s="27" customFormat="1" ht="12.75" customHeight="1">
      <c r="A67" s="95">
        <v>8</v>
      </c>
      <c r="B67" s="72" t="s">
        <v>118</v>
      </c>
      <c r="C67" s="490" t="s">
        <v>98</v>
      </c>
      <c r="D67" s="276"/>
      <c r="E67" s="277"/>
      <c r="H67" s="64">
        <v>8</v>
      </c>
      <c r="I67" s="460" t="str">
        <f t="shared" si="1"/>
        <v>ПРОЧИЕ ВИДЫ МАССЫ</v>
      </c>
      <c r="J67" s="195" t="str">
        <f>C67</f>
        <v>1000 метрич. т</v>
      </c>
      <c r="K67" s="202">
        <v>0</v>
      </c>
      <c r="L67" s="203">
        <v>0</v>
      </c>
    </row>
    <row r="68" spans="1:12" s="27" customFormat="1" ht="12.75" customHeight="1">
      <c r="A68" s="94">
        <v>8.1</v>
      </c>
      <c r="B68" s="77" t="s">
        <v>119</v>
      </c>
      <c r="C68" s="490" t="s">
        <v>98</v>
      </c>
      <c r="D68" s="276"/>
      <c r="E68" s="277"/>
      <c r="H68" s="64">
        <v>8.1</v>
      </c>
      <c r="I68" s="462" t="str">
        <f t="shared" si="1"/>
        <v>МАССА ИЗ НЕДРЕВЕСНОГО ВОЛОКНА</v>
      </c>
      <c r="J68" s="195" t="str">
        <f t="shared" si="2"/>
        <v>1000 метрич. т</v>
      </c>
      <c r="K68" s="204"/>
      <c r="L68" s="205"/>
    </row>
    <row r="69" spans="1:12" s="27" customFormat="1" ht="12.75" customHeight="1">
      <c r="A69" s="96">
        <v>8.2</v>
      </c>
      <c r="B69" s="78" t="s">
        <v>120</v>
      </c>
      <c r="C69" s="490" t="s">
        <v>98</v>
      </c>
      <c r="D69" s="276"/>
      <c r="E69" s="277"/>
      <c r="H69" s="64">
        <v>8.2</v>
      </c>
      <c r="I69" s="463" t="str">
        <f t="shared" si="1"/>
        <v>МАССА ИЗ РЕКУПЕРИРОВАННОГО ВОЛОКНА</v>
      </c>
      <c r="J69" s="195" t="str">
        <f t="shared" si="2"/>
        <v>1000 метрич. т</v>
      </c>
      <c r="K69" s="206"/>
      <c r="L69" s="207"/>
    </row>
    <row r="70" spans="1:12" s="21" customFormat="1" ht="12.75" customHeight="1">
      <c r="A70" s="93">
        <v>9</v>
      </c>
      <c r="B70" s="79" t="s">
        <v>121</v>
      </c>
      <c r="C70" s="490" t="s">
        <v>98</v>
      </c>
      <c r="D70" s="276"/>
      <c r="E70" s="277"/>
      <c r="H70" s="64">
        <v>9</v>
      </c>
      <c r="I70" s="464" t="str">
        <f t="shared" si="1"/>
        <v>РЕКУПЕРИРОВАННАЯ БУМАГА</v>
      </c>
      <c r="J70" s="195" t="str">
        <f t="shared" si="2"/>
        <v>1000 метрич. т</v>
      </c>
      <c r="K70" s="215"/>
      <c r="L70" s="216"/>
    </row>
    <row r="71" spans="1:12" s="27" customFormat="1" ht="12.75" customHeight="1">
      <c r="A71" s="95">
        <v>10</v>
      </c>
      <c r="B71" s="128" t="s">
        <v>122</v>
      </c>
      <c r="C71" s="490" t="s">
        <v>98</v>
      </c>
      <c r="D71" s="276"/>
      <c r="E71" s="277"/>
      <c r="H71" s="64">
        <v>10</v>
      </c>
      <c r="I71" s="465" t="str">
        <f t="shared" si="1"/>
        <v>БУМАГА И КАРТОН</v>
      </c>
      <c r="J71" s="195" t="str">
        <f t="shared" si="2"/>
        <v>1000 метрич. т</v>
      </c>
      <c r="K71" s="202">
        <v>0</v>
      </c>
      <c r="L71" s="203">
        <v>0</v>
      </c>
    </row>
    <row r="72" spans="1:12" s="27" customFormat="1" ht="12.75" customHeight="1">
      <c r="A72" s="96">
        <v>10.1</v>
      </c>
      <c r="B72" s="120" t="s">
        <v>123</v>
      </c>
      <c r="C72" s="490" t="s">
        <v>98</v>
      </c>
      <c r="D72" s="276"/>
      <c r="E72" s="277"/>
      <c r="H72" s="64">
        <v>10.1</v>
      </c>
      <c r="I72" s="466" t="str">
        <f t="shared" si="1"/>
        <v>ПОЛИГРАФИЧЕСКАЯ БУМАГА</v>
      </c>
      <c r="J72" s="195" t="str">
        <f t="shared" si="2"/>
        <v>1000 метрич. т</v>
      </c>
      <c r="K72" s="210">
        <v>0</v>
      </c>
      <c r="L72" s="211">
        <v>0</v>
      </c>
    </row>
    <row r="73" spans="1:12" s="27" customFormat="1" ht="12.75" customHeight="1">
      <c r="A73" s="96" t="s">
        <v>24</v>
      </c>
      <c r="B73" s="80" t="s">
        <v>124</v>
      </c>
      <c r="C73" s="490" t="s">
        <v>98</v>
      </c>
      <c r="D73" s="276"/>
      <c r="E73" s="277"/>
      <c r="H73" s="64" t="s">
        <v>24</v>
      </c>
      <c r="I73" s="467" t="str">
        <f t="shared" si="1"/>
        <v>ГАЗЕТНАЯ БУМАГА</v>
      </c>
      <c r="J73" s="195" t="str">
        <f t="shared" si="2"/>
        <v>1000 метрич. т</v>
      </c>
      <c r="K73" s="204"/>
      <c r="L73" s="205"/>
    </row>
    <row r="74" spans="1:12" s="27" customFormat="1" ht="12.75" customHeight="1">
      <c r="A74" s="96" t="s">
        <v>25</v>
      </c>
      <c r="B74" s="80" t="s">
        <v>125</v>
      </c>
      <c r="C74" s="490" t="s">
        <v>98</v>
      </c>
      <c r="D74" s="276"/>
      <c r="E74" s="277"/>
      <c r="H74" s="64" t="s">
        <v>25</v>
      </c>
      <c r="I74" s="467" t="str">
        <f t="shared" si="1"/>
        <v>НЕМЕЛОВАННАЯ БУМАГА С СОДЕРЖАНИЕМ ДРЕВЕСНОЙ МАССЫ</v>
      </c>
      <c r="J74" s="195" t="str">
        <f t="shared" si="2"/>
        <v>1000 метрич. т</v>
      </c>
      <c r="K74" s="204"/>
      <c r="L74" s="205"/>
    </row>
    <row r="75" spans="1:12" s="27" customFormat="1" ht="12.75" customHeight="1">
      <c r="A75" s="96" t="s">
        <v>26</v>
      </c>
      <c r="B75" s="80" t="s">
        <v>126</v>
      </c>
      <c r="C75" s="490" t="s">
        <v>98</v>
      </c>
      <c r="D75" s="276"/>
      <c r="E75" s="277"/>
      <c r="H75" s="64" t="s">
        <v>26</v>
      </c>
      <c r="I75" s="467" t="str">
        <f t="shared" si="1"/>
        <v>НЕМЕЛОВАННАЯ БУМАГА БЕЗ СОДЕРЖАНИЯ ДРЕВЕСНОЙ МАССЫ</v>
      </c>
      <c r="J75" s="195" t="str">
        <f t="shared" si="2"/>
        <v>1000 метрич. т</v>
      </c>
      <c r="K75" s="204"/>
      <c r="L75" s="205"/>
    </row>
    <row r="76" spans="1:12" s="27" customFormat="1" ht="12.75" customHeight="1">
      <c r="A76" s="96" t="s">
        <v>27</v>
      </c>
      <c r="B76" s="81" t="s">
        <v>127</v>
      </c>
      <c r="C76" s="490" t="s">
        <v>98</v>
      </c>
      <c r="D76" s="276"/>
      <c r="E76" s="277"/>
      <c r="H76" s="64" t="s">
        <v>27</v>
      </c>
      <c r="I76" s="467" t="str">
        <f t="shared" si="1"/>
        <v>МЕЛОВАННАЯ БУМАГА</v>
      </c>
      <c r="J76" s="195" t="str">
        <f t="shared" si="2"/>
        <v>1000 метрич. т</v>
      </c>
      <c r="K76" s="204"/>
      <c r="L76" s="205"/>
    </row>
    <row r="77" spans="1:12" s="27" customFormat="1" ht="12.75" customHeight="1">
      <c r="A77" s="96">
        <v>10.2</v>
      </c>
      <c r="B77" s="82" t="s">
        <v>128</v>
      </c>
      <c r="C77" s="490" t="s">
        <v>98</v>
      </c>
      <c r="D77" s="276"/>
      <c r="E77" s="277"/>
      <c r="H77" s="64">
        <v>10.2</v>
      </c>
      <c r="I77" s="466" t="str">
        <f t="shared" si="1"/>
        <v>БЫТОВАЯ И ГИГИЕНИЧЕСКАЯ БУМАГА</v>
      </c>
      <c r="J77" s="195" t="str">
        <f t="shared" si="2"/>
        <v>1000 метрич. т</v>
      </c>
      <c r="K77" s="204"/>
      <c r="L77" s="205"/>
    </row>
    <row r="78" spans="1:12" s="27" customFormat="1" ht="12.75" customHeight="1">
      <c r="A78" s="96">
        <v>10.3</v>
      </c>
      <c r="B78" s="120" t="s">
        <v>129</v>
      </c>
      <c r="C78" s="490" t="s">
        <v>98</v>
      </c>
      <c r="D78" s="276"/>
      <c r="E78" s="277"/>
      <c r="H78" s="64">
        <v>10.3</v>
      </c>
      <c r="I78" s="466" t="str">
        <f t="shared" si="1"/>
        <v>УПАКОВОЧНЫЕ МАТЕРИАЛЫ</v>
      </c>
      <c r="J78" s="195" t="str">
        <f t="shared" si="2"/>
        <v>1000 метрич. т</v>
      </c>
      <c r="K78" s="210">
        <v>0</v>
      </c>
      <c r="L78" s="211">
        <v>0</v>
      </c>
    </row>
    <row r="79" spans="1:12" s="27" customFormat="1" ht="12.75" customHeight="1">
      <c r="A79" s="96" t="s">
        <v>20</v>
      </c>
      <c r="B79" s="80" t="s">
        <v>130</v>
      </c>
      <c r="C79" s="490" t="s">
        <v>98</v>
      </c>
      <c r="D79" s="276"/>
      <c r="E79" s="277"/>
      <c r="H79" s="64" t="s">
        <v>20</v>
      </c>
      <c r="I79" s="467" t="str">
        <f t="shared" si="1"/>
        <v>КАРТОНАЖНЫЕ МАТЕРИАЛЫ</v>
      </c>
      <c r="J79" s="195" t="str">
        <f t="shared" si="2"/>
        <v>1000 метрич. т</v>
      </c>
      <c r="K79" s="204"/>
      <c r="L79" s="205"/>
    </row>
    <row r="80" spans="1:12" s="27" customFormat="1" ht="12.75" customHeight="1">
      <c r="A80" s="96" t="s">
        <v>21</v>
      </c>
      <c r="B80" s="80" t="s">
        <v>131</v>
      </c>
      <c r="C80" s="490" t="s">
        <v>98</v>
      </c>
      <c r="D80" s="276"/>
      <c r="E80" s="277"/>
      <c r="H80" s="64" t="s">
        <v>21</v>
      </c>
      <c r="I80" s="467" t="str">
        <f>B80</f>
        <v>КОРОБОЧНЫЙ КАРТОН</v>
      </c>
      <c r="J80" s="195" t="str">
        <f t="shared" si="2"/>
        <v>1000 метрич. т</v>
      </c>
      <c r="K80" s="204"/>
      <c r="L80" s="205"/>
    </row>
    <row r="81" spans="1:12" s="27" customFormat="1" ht="12.75" customHeight="1">
      <c r="A81" s="96" t="s">
        <v>22</v>
      </c>
      <c r="B81" s="80" t="s">
        <v>132</v>
      </c>
      <c r="C81" s="490" t="s">
        <v>98</v>
      </c>
      <c r="D81" s="278"/>
      <c r="E81" s="279"/>
      <c r="H81" s="64" t="s">
        <v>22</v>
      </c>
      <c r="I81" s="467" t="str">
        <f>B81</f>
        <v>ОБЕРТОЧНАЯ БУМАГА</v>
      </c>
      <c r="J81" s="195" t="str">
        <f t="shared" si="2"/>
        <v>1000 метрич. т</v>
      </c>
      <c r="K81" s="204"/>
      <c r="L81" s="205"/>
    </row>
    <row r="82" spans="1:12" s="27" customFormat="1" ht="30.75" customHeight="1">
      <c r="A82" s="493" t="s">
        <v>28</v>
      </c>
      <c r="B82" s="494" t="s">
        <v>133</v>
      </c>
      <c r="C82" s="490" t="s">
        <v>98</v>
      </c>
      <c r="D82" s="278"/>
      <c r="E82" s="279"/>
      <c r="H82" s="545" t="s">
        <v>28</v>
      </c>
      <c r="I82" s="494" t="str">
        <f>B82</f>
        <v>ПРОЧИЕ СОРТА БУМАГИ, ИСПОЛЬЗУЕМЫЕ ГЛАВНЫМ ОБРАЗОМ ДЛЯ ЦЕЛЕЙ УПАКОВКИ</v>
      </c>
      <c r="J82" s="195" t="str">
        <f>C82</f>
        <v>1000 метрич. т</v>
      </c>
      <c r="K82" s="204"/>
      <c r="L82" s="205"/>
    </row>
    <row r="83" spans="1:12" s="27" customFormat="1" ht="12.75" customHeight="1" thickBot="1">
      <c r="A83" s="97">
        <v>10.4</v>
      </c>
      <c r="B83" s="83" t="s">
        <v>134</v>
      </c>
      <c r="C83" s="125" t="s">
        <v>98</v>
      </c>
      <c r="D83" s="280"/>
      <c r="E83" s="281"/>
      <c r="H83" s="217">
        <v>10.4</v>
      </c>
      <c r="I83" s="468" t="str">
        <f>B83</f>
        <v>ПРОЧИЕ СОРТА БУМАГИ И КАРТОНА (НЕ ВКЛЮЧЕННЫЕ В ДРУГИЕ КАТЕГОРИИ)</v>
      </c>
      <c r="J83" s="218" t="str">
        <f>C83</f>
        <v>1000 метрич. т</v>
      </c>
      <c r="K83" s="206"/>
      <c r="L83" s="207"/>
    </row>
    <row r="84" spans="1:9" s="27" customFormat="1" ht="16.5" customHeight="1">
      <c r="A84" s="329"/>
      <c r="B84" s="263" t="s">
        <v>211</v>
      </c>
      <c r="C84" s="329"/>
      <c r="D84" s="330"/>
      <c r="E84" s="29"/>
      <c r="H84" s="26" t="s">
        <v>0</v>
      </c>
      <c r="I84" s="263" t="s">
        <v>211</v>
      </c>
    </row>
    <row r="85" spans="1:8" s="27" customFormat="1" ht="12.75" customHeight="1">
      <c r="A85" s="329"/>
      <c r="B85" s="262"/>
      <c r="C85" s="329"/>
      <c r="D85" s="330"/>
      <c r="E85" s="29"/>
      <c r="H85" s="26" t="s">
        <v>0</v>
      </c>
    </row>
    <row r="86" spans="1:8" ht="12.75" customHeight="1">
      <c r="A86" s="331"/>
      <c r="B86" s="678" t="s">
        <v>271</v>
      </c>
      <c r="C86" s="331"/>
      <c r="D86" s="331"/>
      <c r="H86" s="26" t="s">
        <v>0</v>
      </c>
    </row>
    <row r="87" spans="1:8" ht="12.75" customHeight="1">
      <c r="A87" s="331"/>
      <c r="B87" s="621" t="s">
        <v>270</v>
      </c>
      <c r="C87" s="331"/>
      <c r="D87" s="331"/>
      <c r="H87" s="26" t="s">
        <v>0</v>
      </c>
    </row>
    <row r="88" spans="1:8" ht="12.75" customHeight="1">
      <c r="A88" s="331"/>
      <c r="B88" s="331"/>
      <c r="C88" s="331"/>
      <c r="D88" s="331"/>
      <c r="H88" s="26" t="s">
        <v>0</v>
      </c>
    </row>
    <row r="89" spans="1:4" ht="12.75" customHeight="1">
      <c r="A89" s="331"/>
      <c r="B89" s="331"/>
      <c r="C89" s="331"/>
      <c r="D89" s="331"/>
    </row>
    <row r="90" spans="1:4" ht="12.75" customHeight="1">
      <c r="A90" s="331"/>
      <c r="B90" s="331"/>
      <c r="C90" s="331"/>
      <c r="D90" s="331"/>
    </row>
    <row r="91" spans="1:4" ht="12.75" customHeight="1">
      <c r="A91" s="331"/>
      <c r="B91" s="331"/>
      <c r="C91" s="331"/>
      <c r="D91" s="331"/>
    </row>
    <row r="92" spans="1:4" ht="12.75" customHeight="1">
      <c r="A92" s="331"/>
      <c r="B92" s="331"/>
      <c r="C92" s="331"/>
      <c r="D92" s="331"/>
    </row>
    <row r="93" spans="1:4" ht="12.75" customHeight="1">
      <c r="A93" s="331"/>
      <c r="B93" s="331"/>
      <c r="C93" s="331"/>
      <c r="D93" s="331"/>
    </row>
    <row r="94" spans="1:4" ht="12.75" customHeight="1">
      <c r="A94" s="331"/>
      <c r="B94" s="331"/>
      <c r="C94" s="331"/>
      <c r="D94" s="331"/>
    </row>
    <row r="95" spans="1:4" ht="12.75" customHeight="1">
      <c r="A95" s="331"/>
      <c r="B95" s="331"/>
      <c r="C95" s="331"/>
      <c r="D95" s="331"/>
    </row>
    <row r="96" spans="1:4" ht="12.75" customHeight="1">
      <c r="A96" s="331"/>
      <c r="B96" s="331"/>
      <c r="C96" s="331"/>
      <c r="D96" s="331"/>
    </row>
    <row r="97" spans="1:4" ht="12.75" customHeight="1">
      <c r="A97" s="331"/>
      <c r="B97" s="331"/>
      <c r="C97" s="331"/>
      <c r="D97" s="331"/>
    </row>
    <row r="98" spans="1:4" ht="12.75" customHeight="1">
      <c r="A98" s="331"/>
      <c r="B98" s="331"/>
      <c r="C98" s="331"/>
      <c r="D98" s="331"/>
    </row>
    <row r="99" spans="1:4" ht="12.75" customHeight="1">
      <c r="A99" s="331"/>
      <c r="B99" s="331"/>
      <c r="C99" s="331"/>
      <c r="D99" s="331"/>
    </row>
    <row r="100" spans="1:4" ht="12.75" customHeight="1">
      <c r="A100" s="331"/>
      <c r="B100" s="331"/>
      <c r="C100" s="331"/>
      <c r="D100" s="331"/>
    </row>
    <row r="101" spans="1:4" ht="12.75" customHeight="1">
      <c r="A101" s="331"/>
      <c r="B101" s="331"/>
      <c r="C101" s="331"/>
      <c r="D101" s="331"/>
    </row>
    <row r="102" spans="1:4" ht="12.75" customHeight="1">
      <c r="A102" s="331"/>
      <c r="B102" s="331"/>
      <c r="C102" s="331"/>
      <c r="D102" s="331"/>
    </row>
    <row r="103" spans="16:17" ht="12.75" customHeight="1">
      <c r="P103"/>
      <c r="Q103"/>
    </row>
    <row r="104" spans="16:17" ht="12.75" customHeight="1">
      <c r="P104"/>
      <c r="Q104"/>
    </row>
    <row r="105" spans="16:17" ht="12.75" customHeight="1">
      <c r="P105"/>
      <c r="Q105"/>
    </row>
    <row r="106" spans="16:17" ht="12.75" customHeight="1">
      <c r="P106"/>
      <c r="Q106"/>
    </row>
    <row r="107" spans="16:17" ht="12.75" customHeight="1">
      <c r="P107"/>
      <c r="Q107"/>
    </row>
    <row r="108" spans="16:17" ht="12.75" customHeight="1">
      <c r="P108"/>
      <c r="Q108"/>
    </row>
    <row r="109" spans="16:38" ht="12.75" customHeight="1">
      <c r="P109"/>
      <c r="Q109"/>
      <c r="AI109" s="20" t="s">
        <v>0</v>
      </c>
      <c r="AJ109" s="20" t="s">
        <v>0</v>
      </c>
      <c r="AK109" s="20" t="s">
        <v>0</v>
      </c>
      <c r="AL109" s="20" t="s">
        <v>0</v>
      </c>
    </row>
    <row r="110" spans="16:17" ht="12.75" customHeight="1">
      <c r="P110"/>
      <c r="Q110"/>
    </row>
    <row r="111" spans="16:17" ht="12.75" customHeight="1">
      <c r="P111"/>
      <c r="Q111"/>
    </row>
    <row r="112" spans="16:17" ht="12.75" customHeight="1">
      <c r="P112"/>
      <c r="Q112"/>
    </row>
    <row r="113" spans="16:17" ht="12.75" customHeight="1">
      <c r="P113"/>
      <c r="Q113"/>
    </row>
    <row r="114" spans="16:17" ht="12.75" customHeight="1">
      <c r="P114"/>
      <c r="Q114"/>
    </row>
    <row r="115" spans="16:17" ht="12.75" customHeight="1">
      <c r="P115"/>
      <c r="Q115"/>
    </row>
    <row r="116" spans="16:17" ht="12.75" customHeight="1">
      <c r="P116"/>
      <c r="Q116"/>
    </row>
    <row r="117" spans="16:17" ht="12.75" customHeight="1">
      <c r="P117"/>
      <c r="Q117"/>
    </row>
    <row r="118" spans="16:17" ht="12.75" customHeight="1">
      <c r="P118"/>
      <c r="Q118"/>
    </row>
    <row r="119" spans="16:17" ht="12.75" customHeight="1">
      <c r="P119"/>
      <c r="Q119"/>
    </row>
    <row r="120" spans="16:17" ht="12.75" customHeight="1">
      <c r="P120"/>
      <c r="Q120"/>
    </row>
    <row r="121" spans="16:17" ht="12.75" customHeight="1">
      <c r="P121"/>
      <c r="Q121"/>
    </row>
    <row r="122" spans="16:17" ht="12.75" customHeight="1">
      <c r="P122"/>
      <c r="Q122"/>
    </row>
    <row r="123" spans="16:17" ht="12.75" customHeight="1">
      <c r="P123"/>
      <c r="Q123"/>
    </row>
    <row r="124" spans="16:17" ht="12.75" customHeight="1">
      <c r="P124"/>
      <c r="Q124"/>
    </row>
    <row r="125" spans="16:17" ht="12.75" customHeight="1">
      <c r="P125"/>
      <c r="Q125"/>
    </row>
    <row r="126" spans="16:17" ht="12.75" customHeight="1">
      <c r="P126"/>
      <c r="Q126"/>
    </row>
    <row r="127" spans="16:17" ht="12.75" customHeight="1">
      <c r="P127"/>
      <c r="Q127"/>
    </row>
    <row r="128" spans="16:17" ht="12.75" customHeight="1">
      <c r="P128"/>
      <c r="Q128"/>
    </row>
    <row r="129" spans="16:17" ht="12.75" customHeight="1">
      <c r="P129"/>
      <c r="Q129"/>
    </row>
    <row r="130" spans="16:17" ht="12.75" customHeight="1">
      <c r="P130"/>
      <c r="Q130"/>
    </row>
    <row r="131" spans="16:17" ht="12.75" customHeight="1">
      <c r="P131"/>
      <c r="Q131"/>
    </row>
    <row r="132" spans="16:17" ht="12.75" customHeight="1">
      <c r="P132"/>
      <c r="Q132"/>
    </row>
    <row r="133" spans="16:17" ht="12.75" customHeight="1">
      <c r="P133"/>
      <c r="Q133"/>
    </row>
    <row r="134" spans="16:17" ht="12.75" customHeight="1">
      <c r="P134"/>
      <c r="Q134"/>
    </row>
    <row r="135" spans="16:17" ht="12.75" customHeight="1">
      <c r="P135"/>
      <c r="Q135"/>
    </row>
    <row r="136" spans="16:17" ht="12.75" customHeight="1">
      <c r="P136"/>
      <c r="Q136"/>
    </row>
    <row r="137" spans="16:17" ht="12.75" customHeight="1">
      <c r="P137"/>
      <c r="Q137"/>
    </row>
    <row r="138" spans="16:17" ht="12.75" customHeight="1">
      <c r="P138"/>
      <c r="Q138"/>
    </row>
    <row r="139" spans="16:17" ht="12.75" customHeight="1">
      <c r="P139"/>
      <c r="Q139"/>
    </row>
    <row r="140" spans="16:17" ht="12.75" customHeight="1">
      <c r="P140"/>
      <c r="Q140"/>
    </row>
    <row r="141" spans="16:17" ht="12.75" customHeight="1">
      <c r="P141"/>
      <c r="Q141"/>
    </row>
    <row r="142" spans="16:17" ht="12.75" customHeight="1">
      <c r="P142"/>
      <c r="Q142"/>
    </row>
    <row r="143" spans="16:17" ht="12.75" customHeight="1">
      <c r="P143"/>
      <c r="Q143"/>
    </row>
    <row r="144" spans="16:17" ht="12.75" customHeight="1">
      <c r="P144"/>
      <c r="Q144"/>
    </row>
    <row r="145" spans="16:17" ht="12.75" customHeight="1">
      <c r="P145"/>
      <c r="Q145"/>
    </row>
    <row r="146" spans="16:17" ht="12.75" customHeight="1">
      <c r="P146"/>
      <c r="Q146"/>
    </row>
    <row r="147" spans="16:17" ht="12.75" customHeight="1">
      <c r="P147"/>
      <c r="Q147"/>
    </row>
    <row r="148" spans="16:17" ht="12.75" customHeight="1">
      <c r="P148"/>
      <c r="Q148"/>
    </row>
    <row r="149" spans="16:17" ht="12.75" customHeight="1">
      <c r="P149"/>
      <c r="Q149"/>
    </row>
    <row r="150" spans="16:17" ht="12.75" customHeight="1">
      <c r="P150"/>
      <c r="Q150"/>
    </row>
    <row r="151" spans="16:17" ht="12.75" customHeight="1">
      <c r="P151"/>
      <c r="Q151"/>
    </row>
    <row r="152" spans="16:17" ht="12.75" customHeight="1">
      <c r="P152"/>
      <c r="Q152"/>
    </row>
    <row r="153" spans="16:17" ht="12.75" customHeight="1">
      <c r="P153"/>
      <c r="Q153"/>
    </row>
    <row r="154" spans="16:17" ht="12.75" customHeight="1">
      <c r="P154"/>
      <c r="Q154"/>
    </row>
    <row r="155" spans="16:17" ht="12.75" customHeight="1">
      <c r="P155"/>
      <c r="Q155"/>
    </row>
    <row r="156" spans="16:17" ht="12.75" customHeight="1">
      <c r="P156"/>
      <c r="Q156"/>
    </row>
    <row r="157" spans="16:17" ht="12.75" customHeight="1">
      <c r="P157"/>
      <c r="Q157"/>
    </row>
    <row r="158" spans="16:17" ht="12.75" customHeight="1">
      <c r="P158"/>
      <c r="Q158"/>
    </row>
    <row r="159" spans="16:17" ht="12.75" customHeight="1">
      <c r="P159"/>
      <c r="Q159"/>
    </row>
    <row r="160" spans="16:17" ht="12.75" customHeight="1">
      <c r="P160"/>
      <c r="Q160"/>
    </row>
    <row r="161" spans="16:17" ht="12.75" customHeight="1">
      <c r="P161"/>
      <c r="Q161"/>
    </row>
    <row r="162" spans="16:17" ht="12.75" customHeight="1">
      <c r="P162"/>
      <c r="Q162"/>
    </row>
    <row r="163" spans="16:17" ht="12.75" customHeight="1">
      <c r="P163"/>
      <c r="Q163"/>
    </row>
    <row r="164" spans="16:17" ht="12.75" customHeight="1">
      <c r="P164"/>
      <c r="Q164"/>
    </row>
    <row r="165" spans="16:17" ht="12.75" customHeight="1">
      <c r="P165"/>
      <c r="Q165"/>
    </row>
    <row r="166" spans="16:17" ht="12.75" customHeight="1">
      <c r="P166"/>
      <c r="Q166"/>
    </row>
    <row r="167" spans="16:17" ht="12.75" customHeight="1">
      <c r="P167"/>
      <c r="Q167"/>
    </row>
    <row r="168" spans="16:17" ht="12.75" customHeight="1">
      <c r="P168"/>
      <c r="Q168"/>
    </row>
    <row r="169" spans="16:17" ht="12.75" customHeight="1">
      <c r="P169"/>
      <c r="Q169"/>
    </row>
    <row r="170" spans="16:17" ht="12.75" customHeight="1">
      <c r="P170"/>
      <c r="Q170"/>
    </row>
    <row r="171" spans="16:17" ht="12.75" customHeight="1">
      <c r="P171"/>
      <c r="Q171"/>
    </row>
    <row r="172" spans="16:17" ht="12.75" customHeight="1">
      <c r="P172"/>
      <c r="Q172"/>
    </row>
    <row r="173" spans="16:17" ht="12.75" customHeight="1">
      <c r="P173"/>
      <c r="Q173"/>
    </row>
    <row r="174" spans="16:17" ht="12.75" customHeight="1">
      <c r="P174"/>
      <c r="Q174"/>
    </row>
    <row r="175" spans="16:17" ht="12.75" customHeight="1">
      <c r="P175"/>
      <c r="Q175"/>
    </row>
    <row r="176" spans="16:17" ht="12.75" customHeight="1">
      <c r="P176"/>
      <c r="Q176"/>
    </row>
    <row r="177" spans="16:17" ht="12.75" customHeight="1">
      <c r="P177"/>
      <c r="Q177"/>
    </row>
    <row r="178" spans="16:17" ht="12.75" customHeight="1">
      <c r="P178"/>
      <c r="Q178"/>
    </row>
    <row r="179" spans="16:17" ht="12.75" customHeight="1">
      <c r="P179"/>
      <c r="Q179"/>
    </row>
    <row r="180" spans="16:17" ht="12.75" customHeight="1">
      <c r="P180"/>
      <c r="Q180"/>
    </row>
    <row r="181" spans="16:17" ht="12.75" customHeight="1">
      <c r="P181"/>
      <c r="Q181"/>
    </row>
    <row r="182" spans="16:17" ht="12.75" customHeight="1">
      <c r="P182"/>
      <c r="Q182"/>
    </row>
    <row r="183" spans="16:17" ht="12.75" customHeight="1">
      <c r="P183"/>
      <c r="Q183"/>
    </row>
    <row r="184" spans="16:17" ht="12.75" customHeight="1">
      <c r="P184"/>
      <c r="Q184"/>
    </row>
    <row r="185" spans="16:17" ht="12.75" customHeight="1">
      <c r="P185"/>
      <c r="Q185"/>
    </row>
    <row r="186" spans="16:17" ht="12.75" customHeight="1">
      <c r="P186"/>
      <c r="Q186"/>
    </row>
    <row r="187" spans="16:17" ht="12.75" customHeight="1">
      <c r="P187"/>
      <c r="Q187"/>
    </row>
    <row r="188" spans="16:17" ht="12.75" customHeight="1">
      <c r="P188"/>
      <c r="Q188"/>
    </row>
    <row r="189" spans="16:17" ht="12.75" customHeight="1">
      <c r="P189"/>
      <c r="Q189"/>
    </row>
    <row r="190" spans="16:17" ht="12.75" customHeight="1">
      <c r="P190"/>
      <c r="Q190"/>
    </row>
    <row r="191" spans="16:17" ht="12.75" customHeight="1">
      <c r="P191"/>
      <c r="Q191"/>
    </row>
    <row r="192" spans="16:17" ht="12.75" customHeight="1">
      <c r="P192"/>
      <c r="Q192"/>
    </row>
    <row r="193" spans="16:17" ht="12.75" customHeight="1">
      <c r="P193"/>
      <c r="Q193"/>
    </row>
    <row r="194" spans="16:17" ht="12.75" customHeight="1">
      <c r="P194"/>
      <c r="Q194"/>
    </row>
    <row r="195" spans="16:17" ht="12.75" customHeight="1">
      <c r="P195"/>
      <c r="Q195"/>
    </row>
    <row r="196" spans="16:17" ht="12.75" customHeight="1">
      <c r="P196"/>
      <c r="Q196"/>
    </row>
    <row r="197" spans="16:17" ht="12.75" customHeight="1">
      <c r="P197"/>
      <c r="Q197"/>
    </row>
    <row r="198" spans="16:17" ht="12.75" customHeight="1">
      <c r="P198"/>
      <c r="Q198"/>
    </row>
    <row r="199" spans="16:17" ht="12.75" customHeight="1">
      <c r="P199"/>
      <c r="Q199"/>
    </row>
    <row r="200" spans="16:17" ht="12.75" customHeight="1">
      <c r="P200"/>
      <c r="Q200"/>
    </row>
    <row r="201" spans="16:17" ht="12.75" customHeight="1">
      <c r="P201"/>
      <c r="Q201"/>
    </row>
    <row r="202" spans="16:17" ht="12.75" customHeight="1">
      <c r="P202"/>
      <c r="Q202"/>
    </row>
    <row r="203" spans="16:17" ht="12.75" customHeight="1">
      <c r="P203"/>
      <c r="Q203"/>
    </row>
    <row r="204" spans="16:17" ht="12.75" customHeight="1">
      <c r="P204"/>
      <c r="Q204"/>
    </row>
    <row r="205" spans="16:17" ht="12.75" customHeight="1">
      <c r="P205"/>
      <c r="Q205"/>
    </row>
    <row r="206" spans="16:17" ht="12.75" customHeight="1">
      <c r="P206"/>
      <c r="Q206"/>
    </row>
    <row r="207" spans="16:17" ht="12.75" customHeight="1">
      <c r="P207"/>
      <c r="Q207"/>
    </row>
    <row r="208" spans="16:17" ht="12.75" customHeight="1">
      <c r="P208"/>
      <c r="Q208"/>
    </row>
    <row r="209" spans="16:17" ht="12.75" customHeight="1">
      <c r="P209"/>
      <c r="Q209"/>
    </row>
    <row r="210" spans="16:17" ht="12.75" customHeight="1">
      <c r="P210"/>
      <c r="Q210"/>
    </row>
    <row r="211" spans="16:17" ht="12.75" customHeight="1">
      <c r="P211"/>
      <c r="Q211"/>
    </row>
    <row r="212" spans="16:17" ht="12.75" customHeight="1">
      <c r="P212"/>
      <c r="Q212"/>
    </row>
    <row r="213" spans="16:17" ht="12.75" customHeight="1">
      <c r="P213"/>
      <c r="Q213"/>
    </row>
  </sheetData>
  <sheetProtection/>
  <mergeCells count="12">
    <mergeCell ref="C3:E3"/>
    <mergeCell ref="C5:E5"/>
    <mergeCell ref="A12:E12"/>
    <mergeCell ref="A31:E31"/>
    <mergeCell ref="C10:C11"/>
    <mergeCell ref="A5:B6"/>
    <mergeCell ref="A7:B7"/>
    <mergeCell ref="A8:B8"/>
    <mergeCell ref="W8:Y9"/>
    <mergeCell ref="Q11:Q12"/>
    <mergeCell ref="Q13:Q21"/>
    <mergeCell ref="K7:L8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scale="55" r:id="rId4"/>
  <colBreaks count="1" manualBreakCount="1">
    <brk id="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8"/>
  <sheetViews>
    <sheetView showGridLines="0" zoomScale="70" zoomScaleNormal="70" zoomScaleSheetLayoutView="75" zoomScalePageLayoutView="0" workbookViewId="0" topLeftCell="C1">
      <selection activeCell="L3" sqref="L3"/>
    </sheetView>
  </sheetViews>
  <sheetFormatPr defaultColWidth="9.625" defaultRowHeight="12.75" customHeight="1"/>
  <cols>
    <col min="1" max="1" width="8.25390625" style="9" customWidth="1"/>
    <col min="2" max="2" width="75.375" style="10" customWidth="1"/>
    <col min="3" max="4" width="14.625" style="10" customWidth="1"/>
    <col min="5" max="5" width="16.375" style="10" customWidth="1"/>
    <col min="6" max="6" width="22.125" style="10" customWidth="1"/>
    <col min="7" max="12" width="16.375" style="10" customWidth="1"/>
    <col min="13" max="13" width="9.625" style="109" customWidth="1"/>
    <col min="14" max="14" width="8.00390625" style="109" customWidth="1"/>
    <col min="15" max="15" width="9.375" style="10" customWidth="1"/>
    <col min="16" max="16" width="71.875" style="10" customWidth="1"/>
    <col min="17" max="17" width="13.50390625" style="10" customWidth="1"/>
    <col min="18" max="27" width="10.75390625" style="10" customWidth="1"/>
    <col min="28" max="28" width="71.00390625" style="10" customWidth="1"/>
    <col min="29" max="29" width="9.375" style="10" customWidth="1"/>
    <col min="30" max="30" width="14.375" style="10" customWidth="1"/>
    <col min="31" max="31" width="12.875" style="10" customWidth="1"/>
    <col min="32" max="32" width="12.625" style="10" customWidth="1"/>
    <col min="33" max="33" width="10.875" style="10" customWidth="1"/>
    <col min="34" max="34" width="12.625" style="10" customWidth="1"/>
    <col min="35" max="35" width="1.625" style="10" customWidth="1"/>
    <col min="36" max="36" width="12.625" style="10" customWidth="1"/>
    <col min="37" max="37" width="1.625" style="10" customWidth="1"/>
    <col min="38" max="38" width="12.625" style="10" customWidth="1"/>
    <col min="39" max="39" width="1.625" style="10" customWidth="1"/>
    <col min="40" max="40" width="12.625" style="10" customWidth="1"/>
    <col min="41" max="41" width="1.625" style="10" customWidth="1"/>
    <col min="42" max="42" width="12.625" style="10" customWidth="1"/>
    <col min="43" max="43" width="1.625" style="10" customWidth="1"/>
    <col min="44" max="44" width="12.625" style="10" customWidth="1"/>
    <col min="45" max="45" width="1.625" style="10" customWidth="1"/>
    <col min="46" max="46" width="12.625" style="10" customWidth="1"/>
    <col min="47" max="47" width="1.625" style="10" customWidth="1"/>
    <col min="48" max="16384" width="9.625" style="10" customWidth="1"/>
  </cols>
  <sheetData>
    <row r="1" spans="1:28" s="58" customFormat="1" ht="12.75" customHeight="1" thickBot="1">
      <c r="A1" s="110"/>
      <c r="B1" s="111"/>
      <c r="C1" s="111"/>
      <c r="D1" s="111"/>
      <c r="E1" s="111">
        <v>61</v>
      </c>
      <c r="F1" s="111">
        <v>62</v>
      </c>
      <c r="G1" s="111">
        <v>61</v>
      </c>
      <c r="H1" s="111">
        <v>62</v>
      </c>
      <c r="I1" s="111">
        <v>91</v>
      </c>
      <c r="J1" s="111">
        <v>92</v>
      </c>
      <c r="K1" s="111">
        <v>91</v>
      </c>
      <c r="L1" s="111">
        <v>92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8" ht="16.5" customHeight="1" thickTop="1">
      <c r="A2" s="154"/>
      <c r="B2" s="155"/>
      <c r="C2" s="155"/>
      <c r="D2" s="155"/>
      <c r="E2" s="718" t="s">
        <v>0</v>
      </c>
      <c r="F2" s="718" t="s">
        <v>135</v>
      </c>
      <c r="G2" s="155"/>
      <c r="H2" s="340" t="s">
        <v>65</v>
      </c>
      <c r="I2" s="729" t="s">
        <v>261</v>
      </c>
      <c r="J2" s="730"/>
      <c r="K2" s="340" t="s">
        <v>66</v>
      </c>
      <c r="L2" s="341"/>
      <c r="N2" s="17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31.5" customHeight="1">
      <c r="A3" s="156"/>
      <c r="B3" s="17"/>
      <c r="C3" s="17"/>
      <c r="D3" s="17"/>
      <c r="E3" s="719"/>
      <c r="F3" s="719"/>
      <c r="G3" s="17"/>
      <c r="H3" s="723" t="s">
        <v>136</v>
      </c>
      <c r="I3" s="724"/>
      <c r="J3" s="724"/>
      <c r="K3" s="616"/>
      <c r="L3" s="630"/>
      <c r="N3" s="17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6.5" customHeight="1">
      <c r="A4" s="156"/>
      <c r="B4" s="17"/>
      <c r="C4" s="17"/>
      <c r="D4" s="17"/>
      <c r="E4" s="17"/>
      <c r="F4" s="61" t="s">
        <v>72</v>
      </c>
      <c r="G4" s="17"/>
      <c r="H4" s="342" t="s">
        <v>68</v>
      </c>
      <c r="I4" s="343"/>
      <c r="J4" s="631"/>
      <c r="K4" s="344"/>
      <c r="L4" s="629"/>
      <c r="N4" s="17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28" ht="16.5" customHeight="1">
      <c r="A5" s="156"/>
      <c r="B5" s="88" t="s">
        <v>0</v>
      </c>
      <c r="C5" s="219"/>
      <c r="D5" s="219"/>
      <c r="E5" s="17"/>
      <c r="F5" s="63" t="s">
        <v>137</v>
      </c>
      <c r="G5" s="17"/>
      <c r="H5" s="342" t="s">
        <v>69</v>
      </c>
      <c r="I5" s="631"/>
      <c r="J5" s="346"/>
      <c r="K5" s="389" t="s">
        <v>70</v>
      </c>
      <c r="L5" s="629"/>
      <c r="N5" s="17"/>
      <c r="O5" s="109"/>
      <c r="P5" s="226" t="s">
        <v>75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226" t="s">
        <v>146</v>
      </c>
    </row>
    <row r="6" spans="1:31" ht="16.5" customHeight="1" thickBot="1">
      <c r="A6" s="156"/>
      <c r="B6" s="220"/>
      <c r="C6" s="219"/>
      <c r="D6" s="219"/>
      <c r="E6" s="221"/>
      <c r="F6" s="221"/>
      <c r="G6" s="17"/>
      <c r="H6" s="495" t="s">
        <v>71</v>
      </c>
      <c r="I6" s="343"/>
      <c r="J6" s="720"/>
      <c r="K6" s="721"/>
      <c r="L6" s="722"/>
      <c r="N6" s="17"/>
      <c r="O6" s="109"/>
      <c r="P6" s="17"/>
      <c r="Q6" s="17"/>
      <c r="R6" s="109"/>
      <c r="S6" s="109"/>
      <c r="T6" s="109"/>
      <c r="U6" s="227" t="s">
        <v>65</v>
      </c>
      <c r="V6" s="725" t="s">
        <v>261</v>
      </c>
      <c r="W6" s="725"/>
      <c r="X6" s="725"/>
      <c r="Y6" s="725"/>
      <c r="Z6" s="287"/>
      <c r="AA6" s="287"/>
      <c r="AB6" s="287"/>
      <c r="AD6" s="311" t="s">
        <v>65</v>
      </c>
      <c r="AE6" s="286" t="s">
        <v>261</v>
      </c>
    </row>
    <row r="7" spans="1:31" ht="20.25">
      <c r="A7" s="157"/>
      <c r="B7" s="705" t="s">
        <v>139</v>
      </c>
      <c r="C7" s="705"/>
      <c r="D7" s="705"/>
      <c r="E7" s="705"/>
      <c r="F7" s="623" t="s">
        <v>260</v>
      </c>
      <c r="G7" s="264" t="s">
        <v>0</v>
      </c>
      <c r="H7" s="127" t="s">
        <v>0</v>
      </c>
      <c r="I7" s="222"/>
      <c r="J7" s="222"/>
      <c r="K7" s="223"/>
      <c r="L7" s="224"/>
      <c r="N7" s="17"/>
      <c r="O7" s="228"/>
      <c r="P7" s="229"/>
      <c r="Q7" s="230"/>
      <c r="R7" s="726" t="s">
        <v>82</v>
      </c>
      <c r="S7" s="726"/>
      <c r="T7" s="726"/>
      <c r="U7" s="726"/>
      <c r="V7" s="726"/>
      <c r="W7" s="726"/>
      <c r="X7" s="726"/>
      <c r="Y7" s="727"/>
      <c r="Z7" s="283"/>
      <c r="AA7" s="291"/>
      <c r="AB7" s="273"/>
      <c r="AC7" s="292"/>
      <c r="AD7" s="293"/>
      <c r="AE7" s="294"/>
    </row>
    <row r="8" spans="1:32" s="12" customFormat="1" ht="13.5" customHeight="1">
      <c r="A8" s="158" t="s">
        <v>76</v>
      </c>
      <c r="B8" s="3" t="s">
        <v>0</v>
      </c>
      <c r="C8" s="113" t="s">
        <v>79</v>
      </c>
      <c r="D8" s="715" t="s">
        <v>268</v>
      </c>
      <c r="E8" s="710" t="s">
        <v>140</v>
      </c>
      <c r="F8" s="711"/>
      <c r="G8" s="712"/>
      <c r="H8" s="713"/>
      <c r="I8" s="712" t="s">
        <v>141</v>
      </c>
      <c r="J8" s="712"/>
      <c r="K8" s="712"/>
      <c r="L8" s="731"/>
      <c r="M8" s="257"/>
      <c r="N8" s="258"/>
      <c r="O8" s="506" t="s">
        <v>76</v>
      </c>
      <c r="P8" s="61"/>
      <c r="Q8" s="119"/>
      <c r="R8" s="711" t="s">
        <v>140</v>
      </c>
      <c r="S8" s="711"/>
      <c r="T8" s="711"/>
      <c r="U8" s="713"/>
      <c r="V8" s="712" t="s">
        <v>141</v>
      </c>
      <c r="W8" s="712" t="s">
        <v>0</v>
      </c>
      <c r="X8" s="712" t="s">
        <v>0</v>
      </c>
      <c r="Y8" s="728" t="s">
        <v>0</v>
      </c>
      <c r="Z8" s="274"/>
      <c r="AA8" s="396" t="s">
        <v>76</v>
      </c>
      <c r="AB8" s="274"/>
      <c r="AC8" s="295" t="s">
        <v>0</v>
      </c>
      <c r="AD8" s="703" t="s">
        <v>147</v>
      </c>
      <c r="AE8" s="704"/>
      <c r="AF8" s="12" t="s">
        <v>0</v>
      </c>
    </row>
    <row r="9" spans="1:32" ht="12.75" customHeight="1">
      <c r="A9" s="158" t="s">
        <v>77</v>
      </c>
      <c r="B9" s="45" t="s">
        <v>78</v>
      </c>
      <c r="C9" s="114" t="s">
        <v>138</v>
      </c>
      <c r="D9" s="716"/>
      <c r="E9" s="708">
        <v>2015</v>
      </c>
      <c r="F9" s="707"/>
      <c r="G9" s="708">
        <v>2016</v>
      </c>
      <c r="H9" s="707"/>
      <c r="I9" s="706">
        <v>2015</v>
      </c>
      <c r="J9" s="707"/>
      <c r="K9" s="708">
        <v>2016</v>
      </c>
      <c r="L9" s="714"/>
      <c r="M9" s="259"/>
      <c r="N9" s="260"/>
      <c r="O9" s="505" t="s">
        <v>77</v>
      </c>
      <c r="P9" s="61"/>
      <c r="Q9" s="122"/>
      <c r="R9" s="706">
        <v>2015</v>
      </c>
      <c r="S9" s="707" t="s">
        <v>0</v>
      </c>
      <c r="T9" s="708">
        <v>2016</v>
      </c>
      <c r="U9" s="707" t="s">
        <v>0</v>
      </c>
      <c r="V9" s="706">
        <v>2015</v>
      </c>
      <c r="W9" s="707" t="s">
        <v>0</v>
      </c>
      <c r="X9" s="708">
        <v>2016</v>
      </c>
      <c r="Y9" s="709" t="s">
        <v>0</v>
      </c>
      <c r="Z9" s="121"/>
      <c r="AA9" s="397" t="s">
        <v>77</v>
      </c>
      <c r="AB9" s="121"/>
      <c r="AC9" s="295" t="s">
        <v>0</v>
      </c>
      <c r="AD9" s="285">
        <v>2015</v>
      </c>
      <c r="AE9" s="296">
        <v>2016</v>
      </c>
      <c r="AF9" s="10" t="s">
        <v>0</v>
      </c>
    </row>
    <row r="10" spans="1:31" ht="21.75" customHeight="1">
      <c r="A10" s="159" t="s">
        <v>0</v>
      </c>
      <c r="B10" s="152"/>
      <c r="C10" s="51" t="s">
        <v>0</v>
      </c>
      <c r="D10" s="717"/>
      <c r="E10" s="153" t="s">
        <v>80</v>
      </c>
      <c r="F10" s="153" t="s">
        <v>142</v>
      </c>
      <c r="G10" s="153" t="s">
        <v>80</v>
      </c>
      <c r="H10" s="153" t="s">
        <v>142</v>
      </c>
      <c r="I10" s="153" t="s">
        <v>80</v>
      </c>
      <c r="J10" s="153" t="s">
        <v>142</v>
      </c>
      <c r="K10" s="153" t="s">
        <v>80</v>
      </c>
      <c r="L10" s="160" t="s">
        <v>142</v>
      </c>
      <c r="M10" s="260"/>
      <c r="N10" s="260"/>
      <c r="O10" s="56" t="s">
        <v>0</v>
      </c>
      <c r="P10" s="61"/>
      <c r="Q10" s="123"/>
      <c r="R10" s="121" t="s">
        <v>80</v>
      </c>
      <c r="S10" s="113" t="s">
        <v>142</v>
      </c>
      <c r="T10" s="45" t="s">
        <v>80</v>
      </c>
      <c r="U10" s="113" t="s">
        <v>142</v>
      </c>
      <c r="V10" s="46" t="s">
        <v>80</v>
      </c>
      <c r="W10" s="113" t="s">
        <v>142</v>
      </c>
      <c r="X10" s="45" t="s">
        <v>80</v>
      </c>
      <c r="Y10" s="115" t="s">
        <v>142</v>
      </c>
      <c r="Z10" s="121"/>
      <c r="AA10" s="398" t="s">
        <v>0</v>
      </c>
      <c r="AB10" s="282"/>
      <c r="AC10" s="289" t="s">
        <v>0</v>
      </c>
      <c r="AD10" s="393"/>
      <c r="AE10" s="394"/>
    </row>
    <row r="11" spans="1:32" s="132" customFormat="1" ht="15" customHeight="1">
      <c r="A11" s="161">
        <v>1</v>
      </c>
      <c r="B11" s="129" t="s">
        <v>222</v>
      </c>
      <c r="C11" s="130" t="s">
        <v>144</v>
      </c>
      <c r="D11" s="620"/>
      <c r="E11" s="471">
        <v>5.1734</v>
      </c>
      <c r="F11" s="471">
        <v>417.138</v>
      </c>
      <c r="G11" s="471">
        <v>7.39429</v>
      </c>
      <c r="H11" s="471">
        <v>2613.1510000000003</v>
      </c>
      <c r="I11" s="471">
        <v>0</v>
      </c>
      <c r="J11" s="471">
        <v>0</v>
      </c>
      <c r="K11" s="471">
        <v>0.045</v>
      </c>
      <c r="L11" s="471">
        <v>4.4</v>
      </c>
      <c r="M11" s="261"/>
      <c r="N11" s="262"/>
      <c r="O11" s="133">
        <v>1</v>
      </c>
      <c r="P11" s="129" t="s">
        <v>222</v>
      </c>
      <c r="Q11" s="231" t="s">
        <v>275</v>
      </c>
      <c r="R11" s="232">
        <v>0</v>
      </c>
      <c r="S11" s="233">
        <v>0</v>
      </c>
      <c r="T11" s="233">
        <v>0</v>
      </c>
      <c r="U11" s="233">
        <v>0</v>
      </c>
      <c r="V11" s="233">
        <v>0</v>
      </c>
      <c r="W11" s="233">
        <v>0</v>
      </c>
      <c r="X11" s="233">
        <v>0</v>
      </c>
      <c r="Y11" s="234">
        <v>0</v>
      </c>
      <c r="Z11" s="288"/>
      <c r="AA11" s="298">
        <v>1</v>
      </c>
      <c r="AB11" s="129" t="s">
        <v>222</v>
      </c>
      <c r="AC11" s="231" t="s">
        <v>275</v>
      </c>
      <c r="AD11" s="300">
        <v>5.1734</v>
      </c>
      <c r="AE11" s="301">
        <v>7.34929</v>
      </c>
      <c r="AF11" s="284" t="s">
        <v>0</v>
      </c>
    </row>
    <row r="12" spans="1:31" s="15" customFormat="1" ht="30" customHeight="1">
      <c r="A12" s="508">
        <v>1.1</v>
      </c>
      <c r="B12" s="496" t="s">
        <v>85</v>
      </c>
      <c r="C12" s="48" t="s">
        <v>144</v>
      </c>
      <c r="D12" s="628" t="s">
        <v>267</v>
      </c>
      <c r="E12" s="49">
        <v>0</v>
      </c>
      <c r="F12" s="49">
        <v>0</v>
      </c>
      <c r="G12" s="49">
        <v>0.0604</v>
      </c>
      <c r="H12" s="49">
        <v>17.626</v>
      </c>
      <c r="I12" s="472">
        <v>0</v>
      </c>
      <c r="J12" s="49">
        <v>0</v>
      </c>
      <c r="K12" s="49">
        <v>0</v>
      </c>
      <c r="L12" s="166">
        <v>0</v>
      </c>
      <c r="M12" s="261"/>
      <c r="N12" s="262"/>
      <c r="O12" s="509">
        <v>1.1</v>
      </c>
      <c r="P12" s="504" t="s">
        <v>85</v>
      </c>
      <c r="Q12" s="235" t="s">
        <v>275</v>
      </c>
      <c r="R12" s="236"/>
      <c r="S12" s="236"/>
      <c r="T12" s="236"/>
      <c r="U12" s="236"/>
      <c r="V12" s="236"/>
      <c r="W12" s="236"/>
      <c r="X12" s="236"/>
      <c r="Y12" s="237"/>
      <c r="Z12" s="263"/>
      <c r="AA12" s="399">
        <v>1.1</v>
      </c>
      <c r="AB12" s="35" t="s">
        <v>85</v>
      </c>
      <c r="AC12" s="235" t="s">
        <v>275</v>
      </c>
      <c r="AD12" s="395">
        <v>0</v>
      </c>
      <c r="AE12" s="323">
        <v>0.0604</v>
      </c>
    </row>
    <row r="13" spans="1:31" s="15" customFormat="1" ht="15" customHeight="1">
      <c r="A13" s="162">
        <v>1.2</v>
      </c>
      <c r="B13" s="35" t="s">
        <v>223</v>
      </c>
      <c r="C13" s="48" t="s">
        <v>144</v>
      </c>
      <c r="D13" s="51"/>
      <c r="E13" s="47">
        <v>5.1734</v>
      </c>
      <c r="F13" s="47">
        <v>417.138</v>
      </c>
      <c r="G13" s="47">
        <v>7.33389</v>
      </c>
      <c r="H13" s="47">
        <v>2595.525</v>
      </c>
      <c r="I13" s="47">
        <v>0</v>
      </c>
      <c r="J13" s="47">
        <v>0</v>
      </c>
      <c r="K13" s="47">
        <v>0.045</v>
      </c>
      <c r="L13" s="47">
        <v>4.4</v>
      </c>
      <c r="M13" s="261"/>
      <c r="N13" s="262"/>
      <c r="O13" s="4">
        <v>1.2</v>
      </c>
      <c r="P13" s="35" t="s">
        <v>223</v>
      </c>
      <c r="Q13" s="235" t="s">
        <v>275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9">
        <v>0</v>
      </c>
      <c r="Z13" s="288"/>
      <c r="AA13" s="399">
        <v>1.2</v>
      </c>
      <c r="AB13" s="35" t="s">
        <v>223</v>
      </c>
      <c r="AC13" s="235" t="s">
        <v>275</v>
      </c>
      <c r="AD13" s="395">
        <v>5.1734</v>
      </c>
      <c r="AE13" s="323">
        <v>7.28889</v>
      </c>
    </row>
    <row r="14" spans="1:31" s="15" customFormat="1" ht="15" customHeight="1">
      <c r="A14" s="162" t="s">
        <v>5</v>
      </c>
      <c r="B14" s="36" t="s">
        <v>83</v>
      </c>
      <c r="C14" s="48" t="s">
        <v>144</v>
      </c>
      <c r="D14" s="48"/>
      <c r="E14" s="49">
        <v>4.461</v>
      </c>
      <c r="F14" s="49">
        <v>362</v>
      </c>
      <c r="G14" s="49">
        <v>5.00129</v>
      </c>
      <c r="H14" s="50">
        <v>238.625</v>
      </c>
      <c r="I14" s="49">
        <v>0</v>
      </c>
      <c r="J14" s="49">
        <v>0</v>
      </c>
      <c r="K14" s="49">
        <v>0</v>
      </c>
      <c r="L14" s="163">
        <v>0</v>
      </c>
      <c r="M14" s="261"/>
      <c r="N14" s="262"/>
      <c r="O14" s="4" t="s">
        <v>5</v>
      </c>
      <c r="P14" s="36" t="s">
        <v>83</v>
      </c>
      <c r="Q14" s="235" t="s">
        <v>275</v>
      </c>
      <c r="R14" s="236"/>
      <c r="S14" s="236"/>
      <c r="T14" s="236"/>
      <c r="U14" s="236"/>
      <c r="V14" s="236"/>
      <c r="W14" s="236"/>
      <c r="X14" s="236"/>
      <c r="Y14" s="237"/>
      <c r="Z14" s="263"/>
      <c r="AA14" s="399" t="s">
        <v>5</v>
      </c>
      <c r="AB14" s="36" t="s">
        <v>83</v>
      </c>
      <c r="AC14" s="290" t="s">
        <v>275</v>
      </c>
      <c r="AD14" s="395">
        <v>4.461</v>
      </c>
      <c r="AE14" s="323">
        <v>5.00129</v>
      </c>
    </row>
    <row r="15" spans="1:31" s="15" customFormat="1" ht="15" customHeight="1">
      <c r="A15" s="162" t="s">
        <v>31</v>
      </c>
      <c r="B15" s="36" t="s">
        <v>84</v>
      </c>
      <c r="C15" s="48" t="s">
        <v>144</v>
      </c>
      <c r="D15" s="48"/>
      <c r="E15" s="49">
        <v>0.7124</v>
      </c>
      <c r="F15" s="49">
        <v>55.138</v>
      </c>
      <c r="G15" s="49">
        <v>2.3326</v>
      </c>
      <c r="H15" s="50">
        <v>2356.9</v>
      </c>
      <c r="I15" s="49">
        <v>0</v>
      </c>
      <c r="J15" s="49">
        <v>0</v>
      </c>
      <c r="K15" s="49">
        <v>0.045</v>
      </c>
      <c r="L15" s="163">
        <v>4.4</v>
      </c>
      <c r="M15" s="261"/>
      <c r="N15" s="262"/>
      <c r="O15" s="4" t="s">
        <v>31</v>
      </c>
      <c r="P15" s="36" t="s">
        <v>84</v>
      </c>
      <c r="Q15" s="235" t="s">
        <v>275</v>
      </c>
      <c r="R15" s="236"/>
      <c r="S15" s="236"/>
      <c r="T15" s="236"/>
      <c r="U15" s="236"/>
      <c r="V15" s="236"/>
      <c r="W15" s="236"/>
      <c r="X15" s="236"/>
      <c r="Y15" s="237"/>
      <c r="Z15" s="263"/>
      <c r="AA15" s="399" t="s">
        <v>31</v>
      </c>
      <c r="AB15" s="36" t="s">
        <v>84</v>
      </c>
      <c r="AC15" s="235" t="s">
        <v>275</v>
      </c>
      <c r="AD15" s="395">
        <v>0.7124</v>
      </c>
      <c r="AE15" s="323">
        <v>2.2876</v>
      </c>
    </row>
    <row r="16" spans="1:32" s="15" customFormat="1" ht="15" customHeight="1">
      <c r="A16" s="164" t="s">
        <v>47</v>
      </c>
      <c r="B16" s="57" t="s">
        <v>100</v>
      </c>
      <c r="C16" s="48" t="s">
        <v>144</v>
      </c>
      <c r="D16" s="48"/>
      <c r="E16" s="49">
        <v>0.7124</v>
      </c>
      <c r="F16" s="49">
        <v>55.138</v>
      </c>
      <c r="G16" s="49">
        <v>2.3326</v>
      </c>
      <c r="H16" s="50">
        <v>2356.9</v>
      </c>
      <c r="I16" s="49">
        <v>0</v>
      </c>
      <c r="J16" s="49">
        <v>0</v>
      </c>
      <c r="K16" s="49">
        <v>0.045</v>
      </c>
      <c r="L16" s="163">
        <v>4.4</v>
      </c>
      <c r="M16" s="261"/>
      <c r="N16" s="262"/>
      <c r="O16" s="4" t="s">
        <v>47</v>
      </c>
      <c r="P16" s="37" t="s">
        <v>100</v>
      </c>
      <c r="Q16" s="235" t="s">
        <v>275</v>
      </c>
      <c r="R16" s="247" t="s">
        <v>274</v>
      </c>
      <c r="S16" s="247" t="s">
        <v>274</v>
      </c>
      <c r="T16" s="247" t="s">
        <v>274</v>
      </c>
      <c r="U16" s="247" t="s">
        <v>274</v>
      </c>
      <c r="V16" s="247" t="s">
        <v>274</v>
      </c>
      <c r="W16" s="247" t="s">
        <v>274</v>
      </c>
      <c r="X16" s="247" t="s">
        <v>274</v>
      </c>
      <c r="Y16" s="248" t="s">
        <v>274</v>
      </c>
      <c r="Z16" s="263"/>
      <c r="AA16" s="400" t="s">
        <v>47</v>
      </c>
      <c r="AB16" s="37" t="s">
        <v>100</v>
      </c>
      <c r="AC16" s="235" t="s">
        <v>275</v>
      </c>
      <c r="AD16" s="306" t="s">
        <v>53</v>
      </c>
      <c r="AE16" s="307" t="s">
        <v>53</v>
      </c>
      <c r="AF16" s="14"/>
    </row>
    <row r="17" spans="1:31" s="132" customFormat="1" ht="15" customHeight="1">
      <c r="A17" s="167">
        <v>2</v>
      </c>
      <c r="B17" s="143" t="s">
        <v>90</v>
      </c>
      <c r="C17" s="144" t="s">
        <v>98</v>
      </c>
      <c r="D17" s="628" t="s">
        <v>267</v>
      </c>
      <c r="E17" s="135">
        <v>0.2</v>
      </c>
      <c r="F17" s="135">
        <v>229.471</v>
      </c>
      <c r="G17" s="135">
        <v>2.1091</v>
      </c>
      <c r="H17" s="136">
        <v>171.9</v>
      </c>
      <c r="I17" s="135">
        <v>0</v>
      </c>
      <c r="J17" s="135">
        <v>0</v>
      </c>
      <c r="K17" s="135">
        <v>0</v>
      </c>
      <c r="L17" s="168">
        <v>0</v>
      </c>
      <c r="M17" s="261"/>
      <c r="N17" s="262"/>
      <c r="O17" s="145">
        <v>2</v>
      </c>
      <c r="P17" s="143" t="s">
        <v>90</v>
      </c>
      <c r="Q17" s="240" t="s">
        <v>98</v>
      </c>
      <c r="R17" s="241"/>
      <c r="S17" s="241"/>
      <c r="T17" s="241"/>
      <c r="U17" s="241"/>
      <c r="V17" s="241"/>
      <c r="W17" s="241"/>
      <c r="X17" s="241"/>
      <c r="Y17" s="242"/>
      <c r="Z17" s="263"/>
      <c r="AA17" s="299">
        <v>2</v>
      </c>
      <c r="AB17" s="143" t="s">
        <v>90</v>
      </c>
      <c r="AC17" s="240" t="s">
        <v>98</v>
      </c>
      <c r="AD17" s="302">
        <v>0.2</v>
      </c>
      <c r="AE17" s="303">
        <v>2.1091</v>
      </c>
    </row>
    <row r="18" spans="1:31" s="132" customFormat="1" ht="15" customHeight="1">
      <c r="A18" s="161">
        <v>3</v>
      </c>
      <c r="B18" s="129" t="s">
        <v>91</v>
      </c>
      <c r="C18" s="130" t="s">
        <v>145</v>
      </c>
      <c r="D18" s="628" t="s">
        <v>267</v>
      </c>
      <c r="E18" s="135">
        <v>0</v>
      </c>
      <c r="F18" s="135">
        <v>3.983</v>
      </c>
      <c r="G18" s="135">
        <v>0.046000000000000006</v>
      </c>
      <c r="H18" s="135">
        <v>8.286</v>
      </c>
      <c r="I18" s="135">
        <v>0</v>
      </c>
      <c r="J18" s="135">
        <v>0</v>
      </c>
      <c r="K18" s="135">
        <v>0</v>
      </c>
      <c r="L18" s="135">
        <v>0</v>
      </c>
      <c r="M18" s="261"/>
      <c r="N18" s="262"/>
      <c r="O18" s="146">
        <v>3</v>
      </c>
      <c r="P18" s="143" t="s">
        <v>91</v>
      </c>
      <c r="Q18" s="240" t="s">
        <v>276</v>
      </c>
      <c r="R18" s="671">
        <v>-0.0334</v>
      </c>
      <c r="S18" s="671">
        <v>0</v>
      </c>
      <c r="T18" s="671">
        <v>0.006400000000000003</v>
      </c>
      <c r="U18" s="671">
        <v>0</v>
      </c>
      <c r="V18" s="245">
        <v>0</v>
      </c>
      <c r="W18" s="245">
        <v>0</v>
      </c>
      <c r="X18" s="245">
        <v>0</v>
      </c>
      <c r="Y18" s="246">
        <v>0</v>
      </c>
      <c r="Z18" s="263"/>
      <c r="AA18" s="299">
        <v>3</v>
      </c>
      <c r="AB18" s="143" t="s">
        <v>91</v>
      </c>
      <c r="AC18" s="240" t="s">
        <v>276</v>
      </c>
      <c r="AD18" s="302">
        <v>0</v>
      </c>
      <c r="AE18" s="303">
        <v>0.046000000000000006</v>
      </c>
    </row>
    <row r="19" spans="1:31" s="15" customFormat="1" ht="15" customHeight="1">
      <c r="A19" s="162" t="s">
        <v>61</v>
      </c>
      <c r="B19" s="38" t="s">
        <v>92</v>
      </c>
      <c r="C19" s="48" t="s">
        <v>145</v>
      </c>
      <c r="D19" s="628" t="s">
        <v>267</v>
      </c>
      <c r="E19" s="49">
        <v>0</v>
      </c>
      <c r="F19" s="49">
        <v>3.983</v>
      </c>
      <c r="G19" s="49">
        <v>0.0396</v>
      </c>
      <c r="H19" s="50">
        <v>8.286</v>
      </c>
      <c r="I19" s="49">
        <v>0</v>
      </c>
      <c r="J19" s="49">
        <v>0</v>
      </c>
      <c r="K19" s="49">
        <v>0</v>
      </c>
      <c r="L19" s="163">
        <v>0</v>
      </c>
      <c r="M19" s="261"/>
      <c r="N19" s="262"/>
      <c r="O19" s="4" t="s">
        <v>61</v>
      </c>
      <c r="P19" s="38" t="s">
        <v>92</v>
      </c>
      <c r="Q19" s="235" t="s">
        <v>276</v>
      </c>
      <c r="R19" s="236"/>
      <c r="S19" s="236"/>
      <c r="T19" s="236"/>
      <c r="U19" s="236"/>
      <c r="V19" s="236"/>
      <c r="W19" s="236"/>
      <c r="X19" s="236"/>
      <c r="Y19" s="237"/>
      <c r="Z19" s="263" t="s">
        <v>0</v>
      </c>
      <c r="AA19" s="399" t="s">
        <v>61</v>
      </c>
      <c r="AB19" s="38" t="s">
        <v>92</v>
      </c>
      <c r="AC19" s="235" t="s">
        <v>276</v>
      </c>
      <c r="AD19" s="395">
        <v>0</v>
      </c>
      <c r="AE19" s="323">
        <v>0.0396</v>
      </c>
    </row>
    <row r="20" spans="1:31" s="15" customFormat="1" ht="15" customHeight="1">
      <c r="A20" s="164" t="s">
        <v>62</v>
      </c>
      <c r="B20" s="41" t="s">
        <v>93</v>
      </c>
      <c r="C20" s="48" t="s">
        <v>145</v>
      </c>
      <c r="D20" s="628" t="s">
        <v>267</v>
      </c>
      <c r="E20" s="49">
        <v>0</v>
      </c>
      <c r="F20" s="49">
        <v>0</v>
      </c>
      <c r="G20" s="49">
        <v>0.0064</v>
      </c>
      <c r="H20" s="50">
        <v>0</v>
      </c>
      <c r="I20" s="49">
        <v>0</v>
      </c>
      <c r="J20" s="49">
        <v>0</v>
      </c>
      <c r="K20" s="49">
        <v>0</v>
      </c>
      <c r="L20" s="163">
        <v>0</v>
      </c>
      <c r="M20" s="261"/>
      <c r="N20" s="262"/>
      <c r="O20" s="4" t="s">
        <v>62</v>
      </c>
      <c r="P20" s="38" t="s">
        <v>93</v>
      </c>
      <c r="Q20" s="235" t="s">
        <v>276</v>
      </c>
      <c r="R20" s="236"/>
      <c r="S20" s="236"/>
      <c r="T20" s="236"/>
      <c r="U20" s="236"/>
      <c r="V20" s="236"/>
      <c r="W20" s="236"/>
      <c r="X20" s="236"/>
      <c r="Y20" s="237"/>
      <c r="Z20" s="263"/>
      <c r="AA20" s="399" t="s">
        <v>62</v>
      </c>
      <c r="AB20" s="38" t="s">
        <v>93</v>
      </c>
      <c r="AC20" s="235" t="s">
        <v>276</v>
      </c>
      <c r="AD20" s="306">
        <v>0</v>
      </c>
      <c r="AE20" s="323">
        <v>0.0064</v>
      </c>
    </row>
    <row r="21" spans="1:31" s="132" customFormat="1" ht="15" customHeight="1">
      <c r="A21" s="161">
        <v>4</v>
      </c>
      <c r="B21" s="129" t="s">
        <v>94</v>
      </c>
      <c r="C21" s="130" t="s">
        <v>98</v>
      </c>
      <c r="D21" s="48"/>
      <c r="E21" s="135">
        <v>0.048299999999999996</v>
      </c>
      <c r="F21" s="135">
        <v>26.98</v>
      </c>
      <c r="G21" s="135">
        <v>0</v>
      </c>
      <c r="H21" s="135">
        <v>7</v>
      </c>
      <c r="I21" s="135">
        <v>0</v>
      </c>
      <c r="J21" s="135">
        <v>0</v>
      </c>
      <c r="K21" s="135">
        <v>0</v>
      </c>
      <c r="L21" s="135">
        <v>0</v>
      </c>
      <c r="M21" s="261"/>
      <c r="N21" s="262"/>
      <c r="O21" s="142">
        <v>4</v>
      </c>
      <c r="P21" s="143" t="s">
        <v>94</v>
      </c>
      <c r="Q21" s="240" t="s">
        <v>98</v>
      </c>
      <c r="R21" s="671">
        <v>0</v>
      </c>
      <c r="S21" s="671">
        <v>0</v>
      </c>
      <c r="T21" s="671">
        <v>0</v>
      </c>
      <c r="U21" s="671">
        <v>0</v>
      </c>
      <c r="V21" s="245">
        <v>0</v>
      </c>
      <c r="W21" s="245">
        <v>0</v>
      </c>
      <c r="X21" s="245">
        <v>0</v>
      </c>
      <c r="Y21" s="246">
        <v>0</v>
      </c>
      <c r="Z21" s="263"/>
      <c r="AA21" s="299">
        <v>4</v>
      </c>
      <c r="AB21" s="143" t="s">
        <v>94</v>
      </c>
      <c r="AC21" s="240" t="s">
        <v>98</v>
      </c>
      <c r="AD21" s="302">
        <v>0.048299999999999996</v>
      </c>
      <c r="AE21" s="303">
        <v>0</v>
      </c>
    </row>
    <row r="22" spans="1:31" s="15" customFormat="1" ht="15" customHeight="1">
      <c r="A22" s="162" t="s">
        <v>63</v>
      </c>
      <c r="B22" s="38" t="s">
        <v>95</v>
      </c>
      <c r="C22" s="44" t="s">
        <v>98</v>
      </c>
      <c r="D22" s="48"/>
      <c r="E22" s="49">
        <v>0.0149</v>
      </c>
      <c r="F22" s="49">
        <v>2.98</v>
      </c>
      <c r="G22" s="49">
        <v>0</v>
      </c>
      <c r="H22" s="50">
        <v>0</v>
      </c>
      <c r="I22" s="49">
        <v>0</v>
      </c>
      <c r="J22" s="49">
        <v>0</v>
      </c>
      <c r="K22" s="49">
        <v>0</v>
      </c>
      <c r="L22" s="163">
        <v>0</v>
      </c>
      <c r="M22" s="261"/>
      <c r="N22" s="262"/>
      <c r="O22" s="4" t="s">
        <v>63</v>
      </c>
      <c r="P22" s="38" t="s">
        <v>95</v>
      </c>
      <c r="Q22" s="235" t="s">
        <v>98</v>
      </c>
      <c r="R22" s="236"/>
      <c r="S22" s="236"/>
      <c r="T22" s="236"/>
      <c r="U22" s="236"/>
      <c r="V22" s="236"/>
      <c r="W22" s="236"/>
      <c r="X22" s="236"/>
      <c r="Y22" s="237"/>
      <c r="Z22" s="263" t="s">
        <v>0</v>
      </c>
      <c r="AA22" s="399" t="s">
        <v>63</v>
      </c>
      <c r="AB22" s="38" t="s">
        <v>95</v>
      </c>
      <c r="AC22" s="235" t="s">
        <v>98</v>
      </c>
      <c r="AD22" s="395">
        <v>124.61489999999999</v>
      </c>
      <c r="AE22" s="323">
        <v>118.7</v>
      </c>
    </row>
    <row r="23" spans="1:31" s="15" customFormat="1" ht="15" customHeight="1">
      <c r="A23" s="162" t="s">
        <v>64</v>
      </c>
      <c r="B23" s="38" t="s">
        <v>96</v>
      </c>
      <c r="C23" s="44" t="s">
        <v>98</v>
      </c>
      <c r="D23" s="48"/>
      <c r="E23" s="49">
        <v>0.0334</v>
      </c>
      <c r="F23" s="49">
        <v>24</v>
      </c>
      <c r="G23" s="49">
        <v>0</v>
      </c>
      <c r="H23" s="50">
        <v>7</v>
      </c>
      <c r="I23" s="49">
        <v>0</v>
      </c>
      <c r="J23" s="49">
        <v>0</v>
      </c>
      <c r="K23" s="49">
        <v>0</v>
      </c>
      <c r="L23" s="163">
        <v>0</v>
      </c>
      <c r="M23" s="261"/>
      <c r="N23" s="262"/>
      <c r="O23" s="4" t="s">
        <v>64</v>
      </c>
      <c r="P23" s="38" t="s">
        <v>96</v>
      </c>
      <c r="Q23" s="235" t="s">
        <v>98</v>
      </c>
      <c r="R23" s="236"/>
      <c r="S23" s="236"/>
      <c r="T23" s="236"/>
      <c r="U23" s="236"/>
      <c r="V23" s="236"/>
      <c r="W23" s="236"/>
      <c r="X23" s="236"/>
      <c r="Y23" s="237"/>
      <c r="Z23" s="263"/>
      <c r="AA23" s="399" t="s">
        <v>64</v>
      </c>
      <c r="AB23" s="38" t="s">
        <v>96</v>
      </c>
      <c r="AC23" s="235" t="s">
        <v>98</v>
      </c>
      <c r="AD23" s="306">
        <v>124.6334</v>
      </c>
      <c r="AE23" s="323">
        <v>118.7</v>
      </c>
    </row>
    <row r="24" spans="1:31" s="132" customFormat="1" ht="15" customHeight="1">
      <c r="A24" s="169">
        <v>5</v>
      </c>
      <c r="B24" s="134" t="s">
        <v>99</v>
      </c>
      <c r="C24" s="130" t="s">
        <v>145</v>
      </c>
      <c r="D24" s="130"/>
      <c r="E24" s="135">
        <v>760.9820000000001</v>
      </c>
      <c r="F24" s="135">
        <v>26904.751</v>
      </c>
      <c r="G24" s="135">
        <v>534.2263</v>
      </c>
      <c r="H24" s="135">
        <v>58849.43</v>
      </c>
      <c r="I24" s="135">
        <v>0.383</v>
      </c>
      <c r="J24" s="135">
        <v>88.525</v>
      </c>
      <c r="K24" s="135">
        <v>0</v>
      </c>
      <c r="L24" s="135">
        <v>0</v>
      </c>
      <c r="M24" s="261"/>
      <c r="N24" s="262"/>
      <c r="O24" s="137">
        <v>5</v>
      </c>
      <c r="P24" s="134" t="s">
        <v>99</v>
      </c>
      <c r="Q24" s="240" t="s">
        <v>276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0</v>
      </c>
      <c r="Y24" s="246">
        <v>0</v>
      </c>
      <c r="Z24" s="288"/>
      <c r="AA24" s="298">
        <v>5</v>
      </c>
      <c r="AB24" s="134" t="s">
        <v>99</v>
      </c>
      <c r="AC24" s="240" t="s">
        <v>276</v>
      </c>
      <c r="AD24" s="302">
        <v>885.1990000000001</v>
      </c>
      <c r="AE24" s="303">
        <v>652.9263000000001</v>
      </c>
    </row>
    <row r="25" spans="1:31" s="15" customFormat="1" ht="15" customHeight="1">
      <c r="A25" s="162" t="s">
        <v>10</v>
      </c>
      <c r="B25" s="38" t="s">
        <v>83</v>
      </c>
      <c r="C25" s="48" t="s">
        <v>145</v>
      </c>
      <c r="D25" s="48"/>
      <c r="E25" s="49">
        <v>750.152</v>
      </c>
      <c r="F25" s="49">
        <v>26360.647</v>
      </c>
      <c r="G25" s="49">
        <v>526.5</v>
      </c>
      <c r="H25" s="50">
        <v>58483.73</v>
      </c>
      <c r="I25" s="49">
        <v>0.383</v>
      </c>
      <c r="J25" s="49">
        <v>88.525</v>
      </c>
      <c r="K25" s="49">
        <v>0</v>
      </c>
      <c r="L25" s="163">
        <v>0</v>
      </c>
      <c r="M25" s="261"/>
      <c r="N25" s="262"/>
      <c r="O25" s="4" t="s">
        <v>10</v>
      </c>
      <c r="P25" s="38" t="s">
        <v>83</v>
      </c>
      <c r="Q25" s="235" t="s">
        <v>276</v>
      </c>
      <c r="R25" s="236"/>
      <c r="S25" s="236"/>
      <c r="T25" s="236"/>
      <c r="U25" s="236"/>
      <c r="V25" s="236"/>
      <c r="W25" s="236"/>
      <c r="X25" s="236"/>
      <c r="Y25" s="237"/>
      <c r="Z25" s="263" t="s">
        <v>0</v>
      </c>
      <c r="AA25" s="399" t="s">
        <v>10</v>
      </c>
      <c r="AB25" s="38" t="s">
        <v>83</v>
      </c>
      <c r="AC25" s="235" t="s">
        <v>276</v>
      </c>
      <c r="AD25" s="395">
        <v>874.369</v>
      </c>
      <c r="AE25" s="323">
        <v>645.2</v>
      </c>
    </row>
    <row r="26" spans="1:31" s="15" customFormat="1" ht="15" customHeight="1">
      <c r="A26" s="162" t="s">
        <v>34</v>
      </c>
      <c r="B26" s="38" t="s">
        <v>84</v>
      </c>
      <c r="C26" s="48" t="s">
        <v>145</v>
      </c>
      <c r="D26" s="628" t="s">
        <v>267</v>
      </c>
      <c r="E26" s="49">
        <v>10.83</v>
      </c>
      <c r="F26" s="49">
        <v>544.104</v>
      </c>
      <c r="G26" s="49">
        <v>7.7263</v>
      </c>
      <c r="H26" s="50">
        <v>365.7</v>
      </c>
      <c r="I26" s="49">
        <v>0</v>
      </c>
      <c r="J26" s="49">
        <v>0</v>
      </c>
      <c r="K26" s="49">
        <v>0</v>
      </c>
      <c r="L26" s="163">
        <v>0</v>
      </c>
      <c r="M26" s="261"/>
      <c r="N26" s="262"/>
      <c r="O26" s="4" t="s">
        <v>34</v>
      </c>
      <c r="P26" s="38" t="s">
        <v>84</v>
      </c>
      <c r="Q26" s="235" t="s">
        <v>276</v>
      </c>
      <c r="R26" s="236"/>
      <c r="S26" s="236"/>
      <c r="T26" s="236"/>
      <c r="U26" s="236"/>
      <c r="V26" s="236"/>
      <c r="W26" s="236"/>
      <c r="X26" s="236"/>
      <c r="Y26" s="237"/>
      <c r="Z26" s="263"/>
      <c r="AA26" s="399" t="s">
        <v>34</v>
      </c>
      <c r="AB26" s="38" t="s">
        <v>84</v>
      </c>
      <c r="AC26" s="235" t="s">
        <v>276</v>
      </c>
      <c r="AD26" s="306">
        <v>10.83</v>
      </c>
      <c r="AE26" s="323">
        <v>7.7263</v>
      </c>
    </row>
    <row r="27" spans="1:31" s="15" customFormat="1" ht="15" customHeight="1">
      <c r="A27" s="164" t="s">
        <v>44</v>
      </c>
      <c r="B27" s="39" t="s">
        <v>100</v>
      </c>
      <c r="C27" s="130" t="s">
        <v>145</v>
      </c>
      <c r="D27" s="628" t="s">
        <v>267</v>
      </c>
      <c r="E27" s="49">
        <v>10.7361</v>
      </c>
      <c r="F27" s="49">
        <v>494.654</v>
      </c>
      <c r="G27" s="49">
        <v>7.7253</v>
      </c>
      <c r="H27" s="50">
        <v>364.6</v>
      </c>
      <c r="I27" s="49">
        <v>0</v>
      </c>
      <c r="J27" s="49">
        <v>0</v>
      </c>
      <c r="K27" s="49">
        <v>0</v>
      </c>
      <c r="L27" s="163">
        <v>0</v>
      </c>
      <c r="M27" s="261"/>
      <c r="N27" s="262"/>
      <c r="O27" s="5" t="s">
        <v>44</v>
      </c>
      <c r="P27" s="39" t="s">
        <v>100</v>
      </c>
      <c r="Q27" s="235" t="s">
        <v>276</v>
      </c>
      <c r="R27" s="247" t="s">
        <v>274</v>
      </c>
      <c r="S27" s="247" t="s">
        <v>274</v>
      </c>
      <c r="T27" s="247" t="s">
        <v>274</v>
      </c>
      <c r="U27" s="247" t="s">
        <v>274</v>
      </c>
      <c r="V27" s="247" t="s">
        <v>274</v>
      </c>
      <c r="W27" s="247" t="s">
        <v>274</v>
      </c>
      <c r="X27" s="247" t="s">
        <v>274</v>
      </c>
      <c r="Y27" s="404" t="s">
        <v>274</v>
      </c>
      <c r="Z27" s="263"/>
      <c r="AA27" s="398" t="s">
        <v>44</v>
      </c>
      <c r="AB27" s="39" t="s">
        <v>100</v>
      </c>
      <c r="AC27" s="235" t="s">
        <v>276</v>
      </c>
      <c r="AD27" s="306">
        <v>10.7361</v>
      </c>
      <c r="AE27" s="323">
        <v>7.7253</v>
      </c>
    </row>
    <row r="28" spans="1:31" s="132" customFormat="1" ht="15" customHeight="1">
      <c r="A28" s="161">
        <v>6</v>
      </c>
      <c r="B28" s="129" t="s">
        <v>101</v>
      </c>
      <c r="C28" s="130" t="s">
        <v>145</v>
      </c>
      <c r="D28" s="627"/>
      <c r="E28" s="131">
        <v>9826.885900000001</v>
      </c>
      <c r="F28" s="131">
        <v>36756.087</v>
      </c>
      <c r="G28" s="131">
        <v>2781.159</v>
      </c>
      <c r="H28" s="131">
        <v>31843.083</v>
      </c>
      <c r="I28" s="131">
        <v>5.2</v>
      </c>
      <c r="J28" s="131">
        <v>38.5</v>
      </c>
      <c r="K28" s="131">
        <v>0</v>
      </c>
      <c r="L28" s="131">
        <v>0.082</v>
      </c>
      <c r="M28" s="261"/>
      <c r="N28" s="262"/>
      <c r="O28" s="133">
        <v>6</v>
      </c>
      <c r="P28" s="129" t="s">
        <v>101</v>
      </c>
      <c r="Q28" s="240" t="s">
        <v>276</v>
      </c>
      <c r="R28" s="245">
        <v>0</v>
      </c>
      <c r="S28" s="245">
        <v>0</v>
      </c>
      <c r="T28" s="245">
        <v>0</v>
      </c>
      <c r="U28" s="245">
        <v>0</v>
      </c>
      <c r="V28" s="245">
        <v>0</v>
      </c>
      <c r="W28" s="245">
        <v>0</v>
      </c>
      <c r="X28" s="245">
        <v>0</v>
      </c>
      <c r="Y28" s="246">
        <v>0</v>
      </c>
      <c r="Z28" s="288"/>
      <c r="AA28" s="298">
        <v>6</v>
      </c>
      <c r="AB28" s="129" t="s">
        <v>101</v>
      </c>
      <c r="AC28" s="240" t="s">
        <v>276</v>
      </c>
      <c r="AD28" s="302">
        <v>9821.6859</v>
      </c>
      <c r="AE28" s="303">
        <v>2781.159</v>
      </c>
    </row>
    <row r="29" spans="1:31" s="15" customFormat="1" ht="15" customHeight="1">
      <c r="A29" s="162">
        <v>6.1</v>
      </c>
      <c r="B29" s="38" t="s">
        <v>102</v>
      </c>
      <c r="C29" s="48" t="s">
        <v>145</v>
      </c>
      <c r="D29" s="628" t="s">
        <v>267</v>
      </c>
      <c r="E29" s="49">
        <v>187.8444</v>
      </c>
      <c r="F29" s="49">
        <v>927.3969999999999</v>
      </c>
      <c r="G29" s="49">
        <v>27.3</v>
      </c>
      <c r="H29" s="49">
        <v>121.39</v>
      </c>
      <c r="I29" s="49">
        <v>0</v>
      </c>
      <c r="J29" s="49">
        <v>0</v>
      </c>
      <c r="K29" s="49">
        <v>0</v>
      </c>
      <c r="L29" s="49">
        <v>0</v>
      </c>
      <c r="M29" s="261"/>
      <c r="N29" s="262"/>
      <c r="O29" s="4">
        <v>6.1</v>
      </c>
      <c r="P29" s="38" t="s">
        <v>102</v>
      </c>
      <c r="Q29" s="235" t="s">
        <v>276</v>
      </c>
      <c r="R29" s="249">
        <v>0</v>
      </c>
      <c r="S29" s="249">
        <v>0</v>
      </c>
      <c r="T29" s="249">
        <v>0</v>
      </c>
      <c r="U29" s="249">
        <v>0</v>
      </c>
      <c r="V29" s="249">
        <v>0</v>
      </c>
      <c r="W29" s="249">
        <v>0</v>
      </c>
      <c r="X29" s="249">
        <v>0</v>
      </c>
      <c r="Y29" s="250">
        <v>0</v>
      </c>
      <c r="Z29" s="288"/>
      <c r="AA29" s="399">
        <v>6.1</v>
      </c>
      <c r="AB29" s="38" t="s">
        <v>102</v>
      </c>
      <c r="AC29" s="235" t="s">
        <v>276</v>
      </c>
      <c r="AD29" s="308">
        <v>187.8444</v>
      </c>
      <c r="AE29" s="323">
        <v>27.3</v>
      </c>
    </row>
    <row r="30" spans="1:31" s="15" customFormat="1" ht="15" customHeight="1">
      <c r="A30" s="162" t="s">
        <v>11</v>
      </c>
      <c r="B30" s="36" t="s">
        <v>83</v>
      </c>
      <c r="C30" s="48" t="s">
        <v>145</v>
      </c>
      <c r="D30" s="628" t="s">
        <v>267</v>
      </c>
      <c r="E30" s="49">
        <v>0.042</v>
      </c>
      <c r="F30" s="49">
        <v>16.4</v>
      </c>
      <c r="G30" s="49">
        <v>0</v>
      </c>
      <c r="H30" s="50">
        <v>0</v>
      </c>
      <c r="I30" s="49">
        <v>0</v>
      </c>
      <c r="J30" s="49">
        <v>0</v>
      </c>
      <c r="K30" s="49">
        <v>0</v>
      </c>
      <c r="L30" s="163">
        <v>0</v>
      </c>
      <c r="M30" s="261"/>
      <c r="N30" s="262"/>
      <c r="O30" s="4" t="s">
        <v>11</v>
      </c>
      <c r="P30" s="36" t="s">
        <v>83</v>
      </c>
      <c r="Q30" s="235" t="s">
        <v>276</v>
      </c>
      <c r="R30" s="236"/>
      <c r="S30" s="236"/>
      <c r="T30" s="236"/>
      <c r="U30" s="236"/>
      <c r="V30" s="236"/>
      <c r="W30" s="236"/>
      <c r="X30" s="236"/>
      <c r="Y30" s="237"/>
      <c r="Z30" s="263"/>
      <c r="AA30" s="399" t="s">
        <v>11</v>
      </c>
      <c r="AB30" s="36" t="s">
        <v>83</v>
      </c>
      <c r="AC30" s="235" t="s">
        <v>276</v>
      </c>
      <c r="AD30" s="395">
        <v>0.042</v>
      </c>
      <c r="AE30" s="323">
        <v>0</v>
      </c>
    </row>
    <row r="31" spans="1:31" s="15" customFormat="1" ht="15" customHeight="1">
      <c r="A31" s="162" t="s">
        <v>36</v>
      </c>
      <c r="B31" s="36" t="s">
        <v>84</v>
      </c>
      <c r="C31" s="48" t="s">
        <v>145</v>
      </c>
      <c r="D31" s="628" t="s">
        <v>267</v>
      </c>
      <c r="E31" s="49">
        <v>187.8024</v>
      </c>
      <c r="F31" s="49">
        <v>910.997</v>
      </c>
      <c r="G31" s="49">
        <v>27.3</v>
      </c>
      <c r="H31" s="50">
        <v>121.39</v>
      </c>
      <c r="I31" s="49">
        <v>0</v>
      </c>
      <c r="J31" s="49">
        <v>0</v>
      </c>
      <c r="K31" s="49">
        <v>0</v>
      </c>
      <c r="L31" s="163">
        <v>0</v>
      </c>
      <c r="M31" s="261"/>
      <c r="N31" s="262"/>
      <c r="O31" s="4" t="s">
        <v>36</v>
      </c>
      <c r="P31" s="36" t="s">
        <v>84</v>
      </c>
      <c r="Q31" s="235" t="s">
        <v>276</v>
      </c>
      <c r="R31" s="236"/>
      <c r="S31" s="236"/>
      <c r="T31" s="236"/>
      <c r="U31" s="236"/>
      <c r="V31" s="236"/>
      <c r="W31" s="236"/>
      <c r="X31" s="236"/>
      <c r="Y31" s="237"/>
      <c r="Z31" s="263"/>
      <c r="AA31" s="399" t="s">
        <v>36</v>
      </c>
      <c r="AB31" s="36" t="s">
        <v>84</v>
      </c>
      <c r="AC31" s="235" t="s">
        <v>276</v>
      </c>
      <c r="AD31" s="395">
        <v>187.8024</v>
      </c>
      <c r="AE31" s="323">
        <v>27.3</v>
      </c>
    </row>
    <row r="32" spans="1:31" s="15" customFormat="1" ht="15" customHeight="1">
      <c r="A32" s="170" t="s">
        <v>45</v>
      </c>
      <c r="B32" s="57" t="s">
        <v>100</v>
      </c>
      <c r="C32" s="48" t="s">
        <v>145</v>
      </c>
      <c r="D32" s="628" t="s">
        <v>267</v>
      </c>
      <c r="E32" s="49">
        <v>187.8024</v>
      </c>
      <c r="F32" s="49">
        <v>910.997</v>
      </c>
      <c r="G32" s="49">
        <v>27.3</v>
      </c>
      <c r="H32" s="50">
        <v>121.39</v>
      </c>
      <c r="I32" s="49">
        <v>0</v>
      </c>
      <c r="J32" s="49">
        <v>0</v>
      </c>
      <c r="K32" s="49">
        <v>0</v>
      </c>
      <c r="L32" s="163">
        <v>0</v>
      </c>
      <c r="M32" s="261"/>
      <c r="N32" s="262"/>
      <c r="O32" s="32" t="s">
        <v>45</v>
      </c>
      <c r="P32" s="37" t="s">
        <v>100</v>
      </c>
      <c r="Q32" s="235" t="s">
        <v>276</v>
      </c>
      <c r="R32" s="236" t="s">
        <v>274</v>
      </c>
      <c r="S32" s="236" t="s">
        <v>274</v>
      </c>
      <c r="T32" s="236" t="s">
        <v>274</v>
      </c>
      <c r="U32" s="236" t="s">
        <v>274</v>
      </c>
      <c r="V32" s="236" t="s">
        <v>274</v>
      </c>
      <c r="W32" s="236" t="s">
        <v>274</v>
      </c>
      <c r="X32" s="236" t="s">
        <v>274</v>
      </c>
      <c r="Y32" s="237" t="s">
        <v>274</v>
      </c>
      <c r="Z32" s="263"/>
      <c r="AA32" s="399" t="s">
        <v>45</v>
      </c>
      <c r="AB32" s="37" t="s">
        <v>100</v>
      </c>
      <c r="AC32" s="235" t="s">
        <v>276</v>
      </c>
      <c r="AD32" s="395">
        <v>187.8024</v>
      </c>
      <c r="AE32" s="323">
        <v>27.3</v>
      </c>
    </row>
    <row r="33" spans="1:31" s="15" customFormat="1" ht="15" customHeight="1">
      <c r="A33" s="162">
        <v>6.2</v>
      </c>
      <c r="B33" s="38" t="s">
        <v>103</v>
      </c>
      <c r="C33" s="48" t="s">
        <v>143</v>
      </c>
      <c r="D33" s="48"/>
      <c r="E33" s="47">
        <v>387.7786</v>
      </c>
      <c r="F33" s="47">
        <v>3820.9900000000002</v>
      </c>
      <c r="G33" s="47">
        <v>9.559000000000001</v>
      </c>
      <c r="H33" s="47">
        <v>4235.525</v>
      </c>
      <c r="I33" s="47">
        <v>0</v>
      </c>
      <c r="J33" s="47">
        <v>0</v>
      </c>
      <c r="K33" s="47">
        <v>0</v>
      </c>
      <c r="L33" s="47">
        <v>0</v>
      </c>
      <c r="M33" s="261"/>
      <c r="N33" s="262"/>
      <c r="O33" s="4">
        <v>6.2</v>
      </c>
      <c r="P33" s="38" t="s">
        <v>103</v>
      </c>
      <c r="Q33" s="235" t="s">
        <v>276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9">
        <v>0</v>
      </c>
      <c r="Z33" s="288"/>
      <c r="AA33" s="399">
        <v>6.2</v>
      </c>
      <c r="AB33" s="38" t="s">
        <v>103</v>
      </c>
      <c r="AC33" s="235" t="s">
        <v>276</v>
      </c>
      <c r="AD33" s="395">
        <v>387.7786</v>
      </c>
      <c r="AE33" s="323">
        <v>9.559000000000001</v>
      </c>
    </row>
    <row r="34" spans="1:31" s="15" customFormat="1" ht="15" customHeight="1">
      <c r="A34" s="162" t="s">
        <v>12</v>
      </c>
      <c r="B34" s="36" t="s">
        <v>83</v>
      </c>
      <c r="C34" s="48" t="s">
        <v>143</v>
      </c>
      <c r="D34" s="48"/>
      <c r="E34" s="49">
        <v>55.192</v>
      </c>
      <c r="F34" s="49">
        <v>631.19</v>
      </c>
      <c r="G34" s="49">
        <v>3.197</v>
      </c>
      <c r="H34" s="50">
        <v>729.4</v>
      </c>
      <c r="I34" s="49">
        <v>0</v>
      </c>
      <c r="J34" s="49">
        <v>0</v>
      </c>
      <c r="K34" s="49">
        <v>0</v>
      </c>
      <c r="L34" s="163">
        <v>0</v>
      </c>
      <c r="M34" s="261"/>
      <c r="N34" s="262"/>
      <c r="O34" s="4" t="s">
        <v>12</v>
      </c>
      <c r="P34" s="36" t="s">
        <v>83</v>
      </c>
      <c r="Q34" s="235" t="s">
        <v>276</v>
      </c>
      <c r="R34" s="236"/>
      <c r="S34" s="236"/>
      <c r="T34" s="236"/>
      <c r="U34" s="236"/>
      <c r="V34" s="236"/>
      <c r="W34" s="236"/>
      <c r="X34" s="236"/>
      <c r="Y34" s="237"/>
      <c r="Z34" s="263"/>
      <c r="AA34" s="399" t="s">
        <v>12</v>
      </c>
      <c r="AB34" s="36" t="s">
        <v>83</v>
      </c>
      <c r="AC34" s="235" t="s">
        <v>276</v>
      </c>
      <c r="AD34" s="395">
        <v>55.192</v>
      </c>
      <c r="AE34" s="323">
        <v>3.197</v>
      </c>
    </row>
    <row r="35" spans="1:31" s="15" customFormat="1" ht="15" customHeight="1">
      <c r="A35" s="162" t="s">
        <v>37</v>
      </c>
      <c r="B35" s="36" t="s">
        <v>84</v>
      </c>
      <c r="C35" s="48" t="s">
        <v>143</v>
      </c>
      <c r="D35" s="48"/>
      <c r="E35" s="49">
        <v>332.5866</v>
      </c>
      <c r="F35" s="49">
        <v>3189.8</v>
      </c>
      <c r="G35" s="49">
        <v>6.362</v>
      </c>
      <c r="H35" s="49">
        <v>3506.125</v>
      </c>
      <c r="I35" s="49">
        <v>0</v>
      </c>
      <c r="J35" s="49">
        <v>0</v>
      </c>
      <c r="K35" s="49">
        <v>0</v>
      </c>
      <c r="L35" s="163">
        <v>0</v>
      </c>
      <c r="M35" s="261"/>
      <c r="N35" s="262"/>
      <c r="O35" s="4" t="s">
        <v>37</v>
      </c>
      <c r="P35" s="36" t="s">
        <v>84</v>
      </c>
      <c r="Q35" s="235" t="s">
        <v>276</v>
      </c>
      <c r="R35" s="236"/>
      <c r="S35" s="236"/>
      <c r="T35" s="236"/>
      <c r="U35" s="236"/>
      <c r="V35" s="236"/>
      <c r="W35" s="236"/>
      <c r="X35" s="236"/>
      <c r="Y35" s="237"/>
      <c r="Z35" s="263"/>
      <c r="AA35" s="399" t="s">
        <v>37</v>
      </c>
      <c r="AB35" s="36" t="s">
        <v>84</v>
      </c>
      <c r="AC35" s="235" t="s">
        <v>276</v>
      </c>
      <c r="AD35" s="395">
        <v>332.5866</v>
      </c>
      <c r="AE35" s="323">
        <v>6.362</v>
      </c>
    </row>
    <row r="36" spans="1:31" s="15" customFormat="1" ht="15" customHeight="1">
      <c r="A36" s="162" t="s">
        <v>46</v>
      </c>
      <c r="B36" s="57" t="s">
        <v>100</v>
      </c>
      <c r="C36" s="48" t="s">
        <v>143</v>
      </c>
      <c r="D36" s="48"/>
      <c r="E36" s="49">
        <v>332.5866</v>
      </c>
      <c r="F36" s="49">
        <v>3189.8</v>
      </c>
      <c r="G36" s="49"/>
      <c r="H36" s="49"/>
      <c r="I36" s="49">
        <v>0</v>
      </c>
      <c r="J36" s="49">
        <v>0</v>
      </c>
      <c r="K36" s="49">
        <v>0</v>
      </c>
      <c r="L36" s="163">
        <v>0</v>
      </c>
      <c r="M36" s="261"/>
      <c r="N36" s="262"/>
      <c r="O36" s="4" t="s">
        <v>46</v>
      </c>
      <c r="P36" s="37" t="s">
        <v>100</v>
      </c>
      <c r="Q36" s="235" t="s">
        <v>276</v>
      </c>
      <c r="R36" s="236" t="s">
        <v>274</v>
      </c>
      <c r="S36" s="236" t="s">
        <v>274</v>
      </c>
      <c r="T36" s="236" t="s">
        <v>274</v>
      </c>
      <c r="U36" s="236" t="s">
        <v>274</v>
      </c>
      <c r="V36" s="236" t="s">
        <v>274</v>
      </c>
      <c r="W36" s="236" t="s">
        <v>274</v>
      </c>
      <c r="X36" s="236" t="s">
        <v>274</v>
      </c>
      <c r="Y36" s="237" t="s">
        <v>274</v>
      </c>
      <c r="Z36" s="263" t="s">
        <v>0</v>
      </c>
      <c r="AA36" s="399" t="s">
        <v>46</v>
      </c>
      <c r="AB36" s="37" t="s">
        <v>100</v>
      </c>
      <c r="AC36" s="235" t="s">
        <v>276</v>
      </c>
      <c r="AD36" s="395">
        <v>332.5866</v>
      </c>
      <c r="AE36" s="323">
        <v>0</v>
      </c>
    </row>
    <row r="37" spans="1:31" s="15" customFormat="1" ht="30.75" customHeight="1">
      <c r="A37" s="508">
        <v>6.3</v>
      </c>
      <c r="B37" s="497" t="s">
        <v>104</v>
      </c>
      <c r="C37" s="48" t="s">
        <v>143</v>
      </c>
      <c r="D37" s="48"/>
      <c r="E37" s="47">
        <v>5387.9569</v>
      </c>
      <c r="F37" s="47">
        <v>19813.1</v>
      </c>
      <c r="G37" s="47">
        <v>1961.9</v>
      </c>
      <c r="H37" s="47">
        <v>17064</v>
      </c>
      <c r="I37" s="47">
        <v>0</v>
      </c>
      <c r="J37" s="47">
        <v>0</v>
      </c>
      <c r="K37" s="47">
        <v>0</v>
      </c>
      <c r="L37" s="166">
        <v>0</v>
      </c>
      <c r="M37" s="261"/>
      <c r="N37" s="262"/>
      <c r="O37" s="509">
        <v>6.3</v>
      </c>
      <c r="P37" s="503" t="s">
        <v>104</v>
      </c>
      <c r="Q37" s="235" t="s">
        <v>276</v>
      </c>
      <c r="R37" s="236"/>
      <c r="S37" s="236"/>
      <c r="T37" s="236"/>
      <c r="U37" s="236"/>
      <c r="V37" s="236"/>
      <c r="W37" s="236"/>
      <c r="X37" s="236"/>
      <c r="Y37" s="237"/>
      <c r="Z37" s="263"/>
      <c r="AA37" s="399">
        <v>6.3</v>
      </c>
      <c r="AB37" s="38" t="s">
        <v>104</v>
      </c>
      <c r="AC37" s="235" t="s">
        <v>276</v>
      </c>
      <c r="AD37" s="395">
        <v>5387.9569</v>
      </c>
      <c r="AE37" s="323">
        <v>1961.9</v>
      </c>
    </row>
    <row r="38" spans="1:31" s="15" customFormat="1" ht="15" customHeight="1">
      <c r="A38" s="170" t="s">
        <v>23</v>
      </c>
      <c r="B38" s="473" t="s">
        <v>105</v>
      </c>
      <c r="C38" s="48" t="s">
        <v>143</v>
      </c>
      <c r="D38" s="48"/>
      <c r="E38" s="49">
        <v>3835.5</v>
      </c>
      <c r="F38" s="49">
        <v>4035.5</v>
      </c>
      <c r="G38" s="49">
        <v>715.8</v>
      </c>
      <c r="H38" s="49">
        <v>1057.957</v>
      </c>
      <c r="I38" s="49">
        <v>0</v>
      </c>
      <c r="J38" s="49">
        <v>0</v>
      </c>
      <c r="K38" s="49">
        <v>0</v>
      </c>
      <c r="L38" s="163">
        <v>0</v>
      </c>
      <c r="M38" s="261"/>
      <c r="N38" s="262"/>
      <c r="O38" s="32" t="s">
        <v>23</v>
      </c>
      <c r="P38" s="40" t="s">
        <v>105</v>
      </c>
      <c r="Q38" s="235" t="s">
        <v>276</v>
      </c>
      <c r="R38" s="236" t="s">
        <v>274</v>
      </c>
      <c r="S38" s="236" t="s">
        <v>274</v>
      </c>
      <c r="T38" s="236" t="s">
        <v>274</v>
      </c>
      <c r="U38" s="236" t="s">
        <v>274</v>
      </c>
      <c r="V38" s="236" t="s">
        <v>274</v>
      </c>
      <c r="W38" s="236" t="s">
        <v>274</v>
      </c>
      <c r="X38" s="236" t="s">
        <v>274</v>
      </c>
      <c r="Y38" s="237" t="s">
        <v>274</v>
      </c>
      <c r="Z38" s="263"/>
      <c r="AA38" s="399" t="s">
        <v>23</v>
      </c>
      <c r="AB38" s="40" t="s">
        <v>105</v>
      </c>
      <c r="AC38" s="235" t="s">
        <v>276</v>
      </c>
      <c r="AD38" s="395">
        <v>3835.5</v>
      </c>
      <c r="AE38" s="323">
        <v>715.8</v>
      </c>
    </row>
    <row r="39" spans="1:31" s="15" customFormat="1" ht="15" customHeight="1">
      <c r="A39" s="162">
        <v>6.4</v>
      </c>
      <c r="B39" s="38" t="s">
        <v>106</v>
      </c>
      <c r="C39" s="48" t="s">
        <v>143</v>
      </c>
      <c r="D39" s="628" t="s">
        <v>269</v>
      </c>
      <c r="E39" s="47">
        <v>3863.306</v>
      </c>
      <c r="F39" s="47">
        <v>12194.6</v>
      </c>
      <c r="G39" s="47">
        <v>782.4000000000001</v>
      </c>
      <c r="H39" s="47">
        <v>10422.168</v>
      </c>
      <c r="I39" s="47">
        <v>5.2</v>
      </c>
      <c r="J39" s="47">
        <v>38.5</v>
      </c>
      <c r="K39" s="47">
        <v>0</v>
      </c>
      <c r="L39" s="47">
        <v>0.082</v>
      </c>
      <c r="M39" s="261"/>
      <c r="N39" s="262"/>
      <c r="O39" s="4">
        <v>6.4</v>
      </c>
      <c r="P39" s="38" t="s">
        <v>106</v>
      </c>
      <c r="Q39" s="235" t="s">
        <v>276</v>
      </c>
      <c r="R39" s="251">
        <v>0</v>
      </c>
      <c r="S39" s="251">
        <v>0</v>
      </c>
      <c r="T39" s="251">
        <v>0</v>
      </c>
      <c r="U39" s="251">
        <v>0</v>
      </c>
      <c r="V39" s="251">
        <v>0</v>
      </c>
      <c r="W39" s="251">
        <v>0</v>
      </c>
      <c r="X39" s="251">
        <v>0</v>
      </c>
      <c r="Y39" s="252">
        <v>0</v>
      </c>
      <c r="Z39" s="392"/>
      <c r="AA39" s="399">
        <v>6.4</v>
      </c>
      <c r="AB39" s="38" t="s">
        <v>106</v>
      </c>
      <c r="AC39" s="235" t="s">
        <v>276</v>
      </c>
      <c r="AD39" s="395">
        <v>3858.106</v>
      </c>
      <c r="AE39" s="323">
        <v>782.4000000000001</v>
      </c>
    </row>
    <row r="40" spans="1:31" s="15" customFormat="1" ht="15" customHeight="1">
      <c r="A40" s="162" t="s">
        <v>13</v>
      </c>
      <c r="B40" s="36" t="s">
        <v>107</v>
      </c>
      <c r="C40" s="48" t="s">
        <v>143</v>
      </c>
      <c r="D40" s="628" t="s">
        <v>269</v>
      </c>
      <c r="E40" s="49">
        <v>2032.1</v>
      </c>
      <c r="F40" s="49">
        <v>3608.5</v>
      </c>
      <c r="G40" s="49">
        <v>114.1</v>
      </c>
      <c r="H40" s="49">
        <v>4778.2</v>
      </c>
      <c r="I40" s="49">
        <v>0</v>
      </c>
      <c r="J40" s="49">
        <v>0</v>
      </c>
      <c r="K40" s="49">
        <v>0</v>
      </c>
      <c r="L40" s="163">
        <v>0</v>
      </c>
      <c r="M40" s="261"/>
      <c r="N40" s="262"/>
      <c r="O40" s="4" t="s">
        <v>13</v>
      </c>
      <c r="P40" s="36" t="s">
        <v>107</v>
      </c>
      <c r="Q40" s="235" t="s">
        <v>276</v>
      </c>
      <c r="R40" s="236"/>
      <c r="S40" s="236"/>
      <c r="T40" s="236"/>
      <c r="U40" s="236"/>
      <c r="V40" s="236"/>
      <c r="W40" s="236"/>
      <c r="X40" s="236"/>
      <c r="Y40" s="237"/>
      <c r="Z40" s="263"/>
      <c r="AA40" s="399" t="s">
        <v>13</v>
      </c>
      <c r="AB40" s="36" t="s">
        <v>107</v>
      </c>
      <c r="AC40" s="235" t="s">
        <v>276</v>
      </c>
      <c r="AD40" s="395">
        <v>2032.1</v>
      </c>
      <c r="AE40" s="323">
        <v>114.1</v>
      </c>
    </row>
    <row r="41" spans="1:31" s="15" customFormat="1" ht="15" customHeight="1">
      <c r="A41" s="162" t="s">
        <v>14</v>
      </c>
      <c r="B41" s="36" t="s">
        <v>224</v>
      </c>
      <c r="C41" s="48" t="s">
        <v>143</v>
      </c>
      <c r="D41" s="628" t="s">
        <v>269</v>
      </c>
      <c r="E41" s="49">
        <v>1784.1</v>
      </c>
      <c r="F41" s="49">
        <v>8102.9</v>
      </c>
      <c r="G41" s="49">
        <v>655.2</v>
      </c>
      <c r="H41" s="49">
        <v>5566.6</v>
      </c>
      <c r="I41" s="49">
        <v>5.2</v>
      </c>
      <c r="J41" s="49">
        <v>38.5</v>
      </c>
      <c r="K41" s="49">
        <v>0</v>
      </c>
      <c r="L41" s="163">
        <v>0.082</v>
      </c>
      <c r="M41" s="261"/>
      <c r="N41" s="262"/>
      <c r="O41" s="4" t="s">
        <v>14</v>
      </c>
      <c r="P41" s="36" t="s">
        <v>224</v>
      </c>
      <c r="Q41" s="235" t="s">
        <v>276</v>
      </c>
      <c r="R41" s="236"/>
      <c r="S41" s="236"/>
      <c r="T41" s="236"/>
      <c r="U41" s="236"/>
      <c r="V41" s="236"/>
      <c r="W41" s="236"/>
      <c r="X41" s="236"/>
      <c r="Y41" s="237"/>
      <c r="Z41" s="263"/>
      <c r="AA41" s="399" t="s">
        <v>14</v>
      </c>
      <c r="AB41" s="36" t="s">
        <v>224</v>
      </c>
      <c r="AC41" s="235" t="s">
        <v>276</v>
      </c>
      <c r="AD41" s="306">
        <v>1778.8999999999999</v>
      </c>
      <c r="AE41" s="323">
        <v>655.2</v>
      </c>
    </row>
    <row r="42" spans="1:31" s="15" customFormat="1" ht="15" customHeight="1">
      <c r="A42" s="164" t="s">
        <v>15</v>
      </c>
      <c r="B42" s="386" t="s">
        <v>108</v>
      </c>
      <c r="C42" s="48" t="s">
        <v>143</v>
      </c>
      <c r="D42" s="628" t="s">
        <v>269</v>
      </c>
      <c r="E42" s="49">
        <v>47.106</v>
      </c>
      <c r="F42" s="49">
        <v>483.2</v>
      </c>
      <c r="G42" s="49">
        <v>13.1</v>
      </c>
      <c r="H42" s="49">
        <v>77.368</v>
      </c>
      <c r="I42" s="49">
        <v>0</v>
      </c>
      <c r="J42" s="49">
        <v>0</v>
      </c>
      <c r="K42" s="49">
        <v>0</v>
      </c>
      <c r="L42" s="163">
        <v>0</v>
      </c>
      <c r="M42" s="261"/>
      <c r="N42" s="262"/>
      <c r="O42" s="5" t="s">
        <v>15</v>
      </c>
      <c r="P42" s="39" t="s">
        <v>108</v>
      </c>
      <c r="Q42" s="235" t="s">
        <v>276</v>
      </c>
      <c r="R42" s="247"/>
      <c r="S42" s="247"/>
      <c r="T42" s="247"/>
      <c r="U42" s="247"/>
      <c r="V42" s="247"/>
      <c r="W42" s="247"/>
      <c r="X42" s="247"/>
      <c r="Y42" s="248"/>
      <c r="Z42" s="263"/>
      <c r="AA42" s="398" t="s">
        <v>15</v>
      </c>
      <c r="AB42" s="39" t="s">
        <v>108</v>
      </c>
      <c r="AC42" s="235" t="s">
        <v>276</v>
      </c>
      <c r="AD42" s="306">
        <v>47.106</v>
      </c>
      <c r="AE42" s="323">
        <v>13.1</v>
      </c>
    </row>
    <row r="43" spans="1:31" s="132" customFormat="1" ht="15" customHeight="1">
      <c r="A43" s="171">
        <v>7</v>
      </c>
      <c r="B43" s="143" t="s">
        <v>109</v>
      </c>
      <c r="C43" s="139" t="s">
        <v>98</v>
      </c>
      <c r="D43" s="48"/>
      <c r="E43" s="131">
        <v>25.0518</v>
      </c>
      <c r="F43" s="131">
        <v>64.57300000000001</v>
      </c>
      <c r="G43" s="131">
        <v>0.22870000000000001</v>
      </c>
      <c r="H43" s="131">
        <v>154.893</v>
      </c>
      <c r="I43" s="131">
        <v>0</v>
      </c>
      <c r="J43" s="131">
        <v>0</v>
      </c>
      <c r="K43" s="131">
        <v>0</v>
      </c>
      <c r="L43" s="131">
        <v>0</v>
      </c>
      <c r="M43" s="261"/>
      <c r="N43" s="262"/>
      <c r="O43" s="140">
        <v>7</v>
      </c>
      <c r="P43" s="129" t="s">
        <v>109</v>
      </c>
      <c r="Q43" s="240" t="s">
        <v>98</v>
      </c>
      <c r="R43" s="245">
        <v>0</v>
      </c>
      <c r="S43" s="245">
        <v>0</v>
      </c>
      <c r="T43" s="245">
        <v>0</v>
      </c>
      <c r="U43" s="245">
        <v>0</v>
      </c>
      <c r="V43" s="245">
        <v>0</v>
      </c>
      <c r="W43" s="245">
        <v>0</v>
      </c>
      <c r="X43" s="245">
        <v>0</v>
      </c>
      <c r="Y43" s="246">
        <v>0</v>
      </c>
      <c r="Z43" s="288"/>
      <c r="AA43" s="298">
        <v>7</v>
      </c>
      <c r="AB43" s="129" t="s">
        <v>109</v>
      </c>
      <c r="AC43" s="240" t="s">
        <v>98</v>
      </c>
      <c r="AD43" s="304">
        <v>25.0518</v>
      </c>
      <c r="AE43" s="303">
        <v>0.22870000000000001</v>
      </c>
    </row>
    <row r="44" spans="1:31" s="15" customFormat="1" ht="15" customHeight="1">
      <c r="A44" s="165">
        <v>7.1</v>
      </c>
      <c r="B44" s="474" t="s">
        <v>110</v>
      </c>
      <c r="C44" s="475" t="s">
        <v>98</v>
      </c>
      <c r="D44" s="48"/>
      <c r="E44" s="49">
        <v>0</v>
      </c>
      <c r="F44" s="49">
        <v>0.617</v>
      </c>
      <c r="G44" s="49">
        <v>0.002</v>
      </c>
      <c r="H44" s="49">
        <v>0.4</v>
      </c>
      <c r="I44" s="49">
        <v>0</v>
      </c>
      <c r="J44" s="49">
        <v>0</v>
      </c>
      <c r="K44" s="49">
        <v>0</v>
      </c>
      <c r="L44" s="163">
        <v>0</v>
      </c>
      <c r="M44" s="261"/>
      <c r="N44" s="262"/>
      <c r="O44" s="6">
        <v>7.1</v>
      </c>
      <c r="P44" s="38" t="s">
        <v>110</v>
      </c>
      <c r="Q44" s="235" t="s">
        <v>98</v>
      </c>
      <c r="R44" s="236"/>
      <c r="S44" s="236"/>
      <c r="T44" s="236"/>
      <c r="U44" s="236"/>
      <c r="V44" s="236"/>
      <c r="W44" s="236"/>
      <c r="X44" s="236"/>
      <c r="Y44" s="237"/>
      <c r="Z44" s="263"/>
      <c r="AA44" s="399">
        <v>7.1</v>
      </c>
      <c r="AB44" s="38" t="s">
        <v>110</v>
      </c>
      <c r="AC44" s="235" t="s">
        <v>98</v>
      </c>
      <c r="AD44" s="395">
        <v>0</v>
      </c>
      <c r="AE44" s="323">
        <v>0.002</v>
      </c>
    </row>
    <row r="45" spans="1:31" s="15" customFormat="1" ht="15" customHeight="1">
      <c r="A45" s="165">
        <v>7.2</v>
      </c>
      <c r="B45" s="474" t="s">
        <v>111</v>
      </c>
      <c r="C45" s="48" t="s">
        <v>98</v>
      </c>
      <c r="D45" s="48"/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163">
        <v>0</v>
      </c>
      <c r="M45" s="261"/>
      <c r="N45" s="262"/>
      <c r="O45" s="6">
        <v>7.2</v>
      </c>
      <c r="P45" s="38" t="s">
        <v>111</v>
      </c>
      <c r="Q45" s="235" t="s">
        <v>98</v>
      </c>
      <c r="R45" s="236"/>
      <c r="S45" s="236"/>
      <c r="T45" s="236"/>
      <c r="U45" s="236"/>
      <c r="V45" s="236"/>
      <c r="W45" s="236"/>
      <c r="X45" s="236"/>
      <c r="Y45" s="237"/>
      <c r="Z45" s="263"/>
      <c r="AA45" s="399">
        <v>7.2</v>
      </c>
      <c r="AB45" s="38" t="s">
        <v>111</v>
      </c>
      <c r="AC45" s="235" t="s">
        <v>98</v>
      </c>
      <c r="AD45" s="395">
        <v>0</v>
      </c>
      <c r="AE45" s="323">
        <v>0</v>
      </c>
    </row>
    <row r="46" spans="1:31" s="15" customFormat="1" ht="15" customHeight="1">
      <c r="A46" s="165">
        <v>7.3</v>
      </c>
      <c r="B46" s="38" t="s">
        <v>112</v>
      </c>
      <c r="C46" s="147" t="s">
        <v>98</v>
      </c>
      <c r="D46" s="48"/>
      <c r="E46" s="47">
        <v>25.0518</v>
      </c>
      <c r="F46" s="47">
        <v>63.956</v>
      </c>
      <c r="G46" s="47">
        <v>0.1242</v>
      </c>
      <c r="H46" s="47">
        <v>45.548</v>
      </c>
      <c r="I46" s="47">
        <v>0</v>
      </c>
      <c r="J46" s="47">
        <v>0</v>
      </c>
      <c r="K46" s="47">
        <v>0</v>
      </c>
      <c r="L46" s="47">
        <v>0</v>
      </c>
      <c r="M46" s="261"/>
      <c r="N46" s="262"/>
      <c r="O46" s="6">
        <v>7.3</v>
      </c>
      <c r="P46" s="38" t="s">
        <v>112</v>
      </c>
      <c r="Q46" s="235" t="s">
        <v>98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9">
        <v>0</v>
      </c>
      <c r="Z46" s="288"/>
      <c r="AA46" s="399">
        <v>7.3</v>
      </c>
      <c r="AB46" s="38" t="s">
        <v>112</v>
      </c>
      <c r="AC46" s="235" t="s">
        <v>98</v>
      </c>
      <c r="AD46" s="395">
        <v>25.0518</v>
      </c>
      <c r="AE46" s="323">
        <v>0.1242</v>
      </c>
    </row>
    <row r="47" spans="1:31" s="15" customFormat="1" ht="15" customHeight="1">
      <c r="A47" s="165" t="s">
        <v>16</v>
      </c>
      <c r="B47" s="36" t="s">
        <v>113</v>
      </c>
      <c r="C47" s="48" t="s">
        <v>98</v>
      </c>
      <c r="D47" s="48"/>
      <c r="E47" s="49">
        <v>0</v>
      </c>
      <c r="F47" s="49">
        <v>0</v>
      </c>
      <c r="G47" s="49">
        <v>0.1</v>
      </c>
      <c r="H47" s="49">
        <v>17.85</v>
      </c>
      <c r="I47" s="49">
        <v>0</v>
      </c>
      <c r="J47" s="49">
        <v>0</v>
      </c>
      <c r="K47" s="49">
        <v>0</v>
      </c>
      <c r="L47" s="163">
        <v>0</v>
      </c>
      <c r="M47" s="261"/>
      <c r="N47" s="262"/>
      <c r="O47" s="6" t="s">
        <v>16</v>
      </c>
      <c r="P47" s="36" t="s">
        <v>113</v>
      </c>
      <c r="Q47" s="235" t="s">
        <v>98</v>
      </c>
      <c r="R47" s="236"/>
      <c r="S47" s="236"/>
      <c r="T47" s="236"/>
      <c r="U47" s="236"/>
      <c r="V47" s="236"/>
      <c r="W47" s="236"/>
      <c r="X47" s="236"/>
      <c r="Y47" s="237"/>
      <c r="Z47" s="263"/>
      <c r="AA47" s="399" t="s">
        <v>16</v>
      </c>
      <c r="AB47" s="36" t="s">
        <v>113</v>
      </c>
      <c r="AC47" s="235" t="s">
        <v>98</v>
      </c>
      <c r="AD47" s="395">
        <v>0</v>
      </c>
      <c r="AE47" s="323">
        <v>0.1</v>
      </c>
    </row>
    <row r="48" spans="1:31" s="15" customFormat="1" ht="15" customHeight="1">
      <c r="A48" s="165" t="s">
        <v>17</v>
      </c>
      <c r="B48" s="36" t="s">
        <v>114</v>
      </c>
      <c r="C48" s="48" t="s">
        <v>98</v>
      </c>
      <c r="D48" s="48"/>
      <c r="E48" s="49">
        <v>25.0518</v>
      </c>
      <c r="F48" s="49">
        <v>63.956</v>
      </c>
      <c r="G48" s="49">
        <v>0.0242</v>
      </c>
      <c r="H48" s="49">
        <v>27.698</v>
      </c>
      <c r="I48" s="49">
        <v>0</v>
      </c>
      <c r="J48" s="49">
        <v>0</v>
      </c>
      <c r="K48" s="49">
        <v>0</v>
      </c>
      <c r="L48" s="163">
        <v>0</v>
      </c>
      <c r="M48" s="261"/>
      <c r="N48" s="262"/>
      <c r="O48" s="6" t="s">
        <v>17</v>
      </c>
      <c r="P48" s="36" t="s">
        <v>114</v>
      </c>
      <c r="Q48" s="235" t="s">
        <v>98</v>
      </c>
      <c r="R48" s="236"/>
      <c r="S48" s="236"/>
      <c r="T48" s="236"/>
      <c r="U48" s="236"/>
      <c r="V48" s="236"/>
      <c r="W48" s="236"/>
      <c r="X48" s="236"/>
      <c r="Y48" s="237"/>
      <c r="Z48" s="263"/>
      <c r="AA48" s="399" t="s">
        <v>17</v>
      </c>
      <c r="AB48" s="36" t="s">
        <v>114</v>
      </c>
      <c r="AC48" s="235" t="s">
        <v>98</v>
      </c>
      <c r="AD48" s="395">
        <v>25.0518</v>
      </c>
      <c r="AE48" s="323">
        <v>0.0242</v>
      </c>
    </row>
    <row r="49" spans="1:31" s="15" customFormat="1" ht="15" customHeight="1">
      <c r="A49" s="165" t="s">
        <v>18</v>
      </c>
      <c r="B49" s="36" t="s">
        <v>115</v>
      </c>
      <c r="C49" s="48" t="s">
        <v>98</v>
      </c>
      <c r="D49" s="48"/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163">
        <v>0</v>
      </c>
      <c r="M49" s="261"/>
      <c r="N49" s="262"/>
      <c r="O49" s="6" t="s">
        <v>18</v>
      </c>
      <c r="P49" s="36" t="s">
        <v>115</v>
      </c>
      <c r="Q49" s="235" t="s">
        <v>98</v>
      </c>
      <c r="R49" s="236"/>
      <c r="S49" s="236"/>
      <c r="T49" s="236"/>
      <c r="U49" s="236"/>
      <c r="V49" s="236"/>
      <c r="W49" s="236"/>
      <c r="X49" s="236"/>
      <c r="Y49" s="237"/>
      <c r="Z49" s="263"/>
      <c r="AA49" s="399" t="s">
        <v>18</v>
      </c>
      <c r="AB49" s="36" t="s">
        <v>115</v>
      </c>
      <c r="AC49" s="235" t="s">
        <v>98</v>
      </c>
      <c r="AD49" s="306">
        <v>0</v>
      </c>
      <c r="AE49" s="323">
        <v>0</v>
      </c>
    </row>
    <row r="50" spans="1:31" s="15" customFormat="1" ht="15" customHeight="1">
      <c r="A50" s="165" t="s">
        <v>19</v>
      </c>
      <c r="B50" s="39" t="s">
        <v>116</v>
      </c>
      <c r="C50" s="48" t="s">
        <v>98</v>
      </c>
      <c r="D50" s="48"/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163">
        <v>0</v>
      </c>
      <c r="M50" s="261"/>
      <c r="N50" s="262"/>
      <c r="O50" s="6" t="s">
        <v>19</v>
      </c>
      <c r="P50" s="36" t="s">
        <v>116</v>
      </c>
      <c r="Q50" s="235" t="s">
        <v>98</v>
      </c>
      <c r="R50" s="236"/>
      <c r="S50" s="236"/>
      <c r="T50" s="236"/>
      <c r="U50" s="236"/>
      <c r="V50" s="236"/>
      <c r="W50" s="236"/>
      <c r="X50" s="236"/>
      <c r="Y50" s="237"/>
      <c r="Z50" s="263"/>
      <c r="AA50" s="399" t="s">
        <v>19</v>
      </c>
      <c r="AB50" s="36" t="s">
        <v>116</v>
      </c>
      <c r="AC50" s="235" t="s">
        <v>98</v>
      </c>
      <c r="AD50" s="395">
        <v>0</v>
      </c>
      <c r="AE50" s="323">
        <v>0</v>
      </c>
    </row>
    <row r="51" spans="1:31" s="15" customFormat="1" ht="15" customHeight="1">
      <c r="A51" s="172">
        <v>7.4</v>
      </c>
      <c r="B51" s="41" t="s">
        <v>117</v>
      </c>
      <c r="C51" s="51" t="s">
        <v>98</v>
      </c>
      <c r="D51" s="48"/>
      <c r="E51" s="47">
        <v>0</v>
      </c>
      <c r="F51" s="47">
        <v>0</v>
      </c>
      <c r="G51" s="47">
        <v>0.1025</v>
      </c>
      <c r="H51" s="47">
        <v>108.945</v>
      </c>
      <c r="I51" s="47">
        <v>0</v>
      </c>
      <c r="J51" s="47">
        <v>0</v>
      </c>
      <c r="K51" s="47">
        <v>0</v>
      </c>
      <c r="L51" s="166">
        <v>0</v>
      </c>
      <c r="M51" s="261"/>
      <c r="N51" s="262"/>
      <c r="O51" s="6">
        <v>7.4</v>
      </c>
      <c r="P51" s="35" t="s">
        <v>117</v>
      </c>
      <c r="Q51" s="235" t="s">
        <v>98</v>
      </c>
      <c r="R51" s="247"/>
      <c r="S51" s="247"/>
      <c r="T51" s="247"/>
      <c r="U51" s="247"/>
      <c r="V51" s="247"/>
      <c r="W51" s="247"/>
      <c r="X51" s="247"/>
      <c r="Y51" s="248"/>
      <c r="Z51" s="263"/>
      <c r="AA51" s="398">
        <v>7.4</v>
      </c>
      <c r="AB51" s="35" t="s">
        <v>117</v>
      </c>
      <c r="AC51" s="235" t="s">
        <v>98</v>
      </c>
      <c r="AD51" s="306">
        <v>0</v>
      </c>
      <c r="AE51" s="323">
        <v>0.1025</v>
      </c>
    </row>
    <row r="52" spans="1:31" s="132" customFormat="1" ht="15" customHeight="1">
      <c r="A52" s="171">
        <v>8</v>
      </c>
      <c r="B52" s="129" t="s">
        <v>118</v>
      </c>
      <c r="C52" s="139" t="s">
        <v>98</v>
      </c>
      <c r="D52" s="48"/>
      <c r="E52" s="131">
        <v>0</v>
      </c>
      <c r="F52" s="131">
        <v>0</v>
      </c>
      <c r="G52" s="131">
        <v>0.27</v>
      </c>
      <c r="H52" s="131">
        <v>297.098</v>
      </c>
      <c r="I52" s="131">
        <v>0</v>
      </c>
      <c r="J52" s="131">
        <v>0</v>
      </c>
      <c r="K52" s="131">
        <v>0</v>
      </c>
      <c r="L52" s="131">
        <v>0</v>
      </c>
      <c r="M52" s="261"/>
      <c r="N52" s="262"/>
      <c r="O52" s="141">
        <v>8</v>
      </c>
      <c r="P52" s="134" t="s">
        <v>118</v>
      </c>
      <c r="Q52" s="240" t="s">
        <v>98</v>
      </c>
      <c r="R52" s="245"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6">
        <v>0</v>
      </c>
      <c r="Z52" s="288"/>
      <c r="AA52" s="298">
        <v>8</v>
      </c>
      <c r="AB52" s="134" t="s">
        <v>118</v>
      </c>
      <c r="AC52" s="240" t="s">
        <v>98</v>
      </c>
      <c r="AD52" s="302">
        <v>0</v>
      </c>
      <c r="AE52" s="303">
        <v>0.27</v>
      </c>
    </row>
    <row r="53" spans="1:31" s="15" customFormat="1" ht="15" customHeight="1">
      <c r="A53" s="170">
        <v>8.1</v>
      </c>
      <c r="B53" s="38" t="s">
        <v>119</v>
      </c>
      <c r="C53" s="48" t="s">
        <v>98</v>
      </c>
      <c r="D53" s="48"/>
      <c r="E53" s="49">
        <v>0</v>
      </c>
      <c r="F53" s="49">
        <v>0</v>
      </c>
      <c r="G53" s="49">
        <v>0</v>
      </c>
      <c r="H53" s="49">
        <v>0.098</v>
      </c>
      <c r="I53" s="49">
        <v>0</v>
      </c>
      <c r="J53" s="49">
        <v>0</v>
      </c>
      <c r="K53" s="49">
        <v>0</v>
      </c>
      <c r="L53" s="163">
        <v>0</v>
      </c>
      <c r="M53" s="261"/>
      <c r="N53" s="262"/>
      <c r="O53" s="32">
        <v>8.1</v>
      </c>
      <c r="P53" s="38" t="s">
        <v>119</v>
      </c>
      <c r="Q53" s="235" t="s">
        <v>98</v>
      </c>
      <c r="R53" s="236"/>
      <c r="S53" s="236"/>
      <c r="T53" s="236"/>
      <c r="U53" s="236"/>
      <c r="V53" s="236"/>
      <c r="W53" s="236"/>
      <c r="X53" s="236"/>
      <c r="Y53" s="237"/>
      <c r="Z53" s="263"/>
      <c r="AA53" s="399">
        <v>8.1</v>
      </c>
      <c r="AB53" s="38" t="s">
        <v>119</v>
      </c>
      <c r="AC53" s="235" t="s">
        <v>98</v>
      </c>
      <c r="AD53" s="309">
        <v>0</v>
      </c>
      <c r="AE53" s="323">
        <v>0</v>
      </c>
    </row>
    <row r="54" spans="1:31" s="15" customFormat="1" ht="15" customHeight="1">
      <c r="A54" s="173">
        <v>8.2</v>
      </c>
      <c r="B54" s="41" t="s">
        <v>120</v>
      </c>
      <c r="C54" s="48" t="s">
        <v>98</v>
      </c>
      <c r="D54" s="48"/>
      <c r="E54" s="49">
        <v>0</v>
      </c>
      <c r="F54" s="49">
        <v>0</v>
      </c>
      <c r="G54" s="49">
        <v>0.27</v>
      </c>
      <c r="H54" s="49">
        <v>297</v>
      </c>
      <c r="I54" s="49">
        <v>0</v>
      </c>
      <c r="J54" s="49">
        <v>0</v>
      </c>
      <c r="K54" s="49">
        <v>0</v>
      </c>
      <c r="L54" s="163">
        <v>0</v>
      </c>
      <c r="M54" s="261"/>
      <c r="N54" s="262"/>
      <c r="O54" s="33">
        <v>8.2</v>
      </c>
      <c r="P54" s="41" t="s">
        <v>120</v>
      </c>
      <c r="Q54" s="235" t="s">
        <v>98</v>
      </c>
      <c r="R54" s="236"/>
      <c r="S54" s="236"/>
      <c r="T54" s="236"/>
      <c r="U54" s="236"/>
      <c r="V54" s="236"/>
      <c r="W54" s="236"/>
      <c r="X54" s="236"/>
      <c r="Y54" s="237"/>
      <c r="Z54" s="263"/>
      <c r="AA54" s="398">
        <v>8.2</v>
      </c>
      <c r="AB54" s="41" t="s">
        <v>120</v>
      </c>
      <c r="AC54" s="235" t="s">
        <v>98</v>
      </c>
      <c r="AD54" s="306">
        <v>0</v>
      </c>
      <c r="AE54" s="323">
        <v>0.27</v>
      </c>
    </row>
    <row r="55" spans="1:31" s="132" customFormat="1" ht="15" customHeight="1">
      <c r="A55" s="167">
        <v>9</v>
      </c>
      <c r="B55" s="143" t="s">
        <v>121</v>
      </c>
      <c r="C55" s="144" t="s">
        <v>98</v>
      </c>
      <c r="D55" s="48"/>
      <c r="E55" s="135">
        <v>0.6527</v>
      </c>
      <c r="F55" s="135">
        <v>88.2</v>
      </c>
      <c r="G55" s="135">
        <v>0.2337</v>
      </c>
      <c r="H55" s="135">
        <v>21.805</v>
      </c>
      <c r="I55" s="135">
        <v>0</v>
      </c>
      <c r="J55" s="135">
        <v>0</v>
      </c>
      <c r="K55" s="135">
        <v>0.0011</v>
      </c>
      <c r="L55" s="168">
        <v>0.05</v>
      </c>
      <c r="M55" s="261"/>
      <c r="N55" s="262"/>
      <c r="O55" s="142">
        <v>9</v>
      </c>
      <c r="P55" s="138" t="s">
        <v>121</v>
      </c>
      <c r="Q55" s="240" t="s">
        <v>98</v>
      </c>
      <c r="R55" s="243"/>
      <c r="S55" s="243"/>
      <c r="T55" s="243"/>
      <c r="U55" s="243"/>
      <c r="V55" s="243"/>
      <c r="W55" s="243"/>
      <c r="X55" s="243"/>
      <c r="Y55" s="244"/>
      <c r="Z55" s="263"/>
      <c r="AA55" s="297">
        <v>9</v>
      </c>
      <c r="AB55" s="138" t="s">
        <v>121</v>
      </c>
      <c r="AC55" s="240" t="s">
        <v>98</v>
      </c>
      <c r="AD55" s="305">
        <v>0.6527</v>
      </c>
      <c r="AE55" s="303">
        <v>0.2326</v>
      </c>
    </row>
    <row r="56" spans="1:31" s="132" customFormat="1" ht="15" customHeight="1">
      <c r="A56" s="171">
        <v>10</v>
      </c>
      <c r="B56" s="143" t="s">
        <v>122</v>
      </c>
      <c r="C56" s="144" t="s">
        <v>98</v>
      </c>
      <c r="D56" s="48"/>
      <c r="E56" s="135">
        <v>87.3495</v>
      </c>
      <c r="F56" s="135">
        <v>25325.925899999995</v>
      </c>
      <c r="G56" s="135">
        <v>1159.2861999999998</v>
      </c>
      <c r="H56" s="135">
        <v>463026.141</v>
      </c>
      <c r="I56" s="135">
        <v>0.4327</v>
      </c>
      <c r="J56" s="135">
        <v>277.96099999999996</v>
      </c>
      <c r="K56" s="135">
        <v>0.5593</v>
      </c>
      <c r="L56" s="135">
        <v>8650.099</v>
      </c>
      <c r="M56" s="261"/>
      <c r="N56" s="262"/>
      <c r="O56" s="140">
        <v>10</v>
      </c>
      <c r="P56" s="129" t="s">
        <v>122</v>
      </c>
      <c r="Q56" s="240" t="s">
        <v>98</v>
      </c>
      <c r="R56" s="245">
        <v>0</v>
      </c>
      <c r="S56" s="245">
        <v>0</v>
      </c>
      <c r="T56" s="245">
        <v>0</v>
      </c>
      <c r="U56" s="245">
        <v>0</v>
      </c>
      <c r="V56" s="245">
        <v>0</v>
      </c>
      <c r="W56" s="245">
        <v>0</v>
      </c>
      <c r="X56" s="245">
        <v>0</v>
      </c>
      <c r="Y56" s="246">
        <v>0</v>
      </c>
      <c r="Z56" s="288"/>
      <c r="AA56" s="298">
        <v>10</v>
      </c>
      <c r="AB56" s="129" t="s">
        <v>122</v>
      </c>
      <c r="AC56" s="240" t="s">
        <v>98</v>
      </c>
      <c r="AD56" s="305">
        <v>86.91680000000001</v>
      </c>
      <c r="AE56" s="303">
        <v>1158.7269</v>
      </c>
    </row>
    <row r="57" spans="1:31" s="15" customFormat="1" ht="15" customHeight="1">
      <c r="A57" s="165">
        <v>10.1</v>
      </c>
      <c r="B57" s="38" t="s">
        <v>123</v>
      </c>
      <c r="C57" s="147" t="s">
        <v>98</v>
      </c>
      <c r="D57" s="48"/>
      <c r="E57" s="47">
        <v>16.2985</v>
      </c>
      <c r="F57" s="47">
        <v>13354.543999999998</v>
      </c>
      <c r="G57" s="47">
        <v>1147.7360999999999</v>
      </c>
      <c r="H57" s="47">
        <v>7829.9039999999995</v>
      </c>
      <c r="I57" s="47">
        <v>0.1812</v>
      </c>
      <c r="J57" s="47">
        <v>100.821</v>
      </c>
      <c r="K57" s="47">
        <v>0.24480000000000002</v>
      </c>
      <c r="L57" s="47">
        <v>57.015</v>
      </c>
      <c r="M57" s="261"/>
      <c r="N57" s="262"/>
      <c r="O57" s="6">
        <v>10.1</v>
      </c>
      <c r="P57" s="38" t="s">
        <v>123</v>
      </c>
      <c r="Q57" s="235" t="s">
        <v>98</v>
      </c>
      <c r="R57" s="249">
        <v>0</v>
      </c>
      <c r="S57" s="249">
        <v>0</v>
      </c>
      <c r="T57" s="249">
        <v>0</v>
      </c>
      <c r="U57" s="249">
        <v>0</v>
      </c>
      <c r="V57" s="249">
        <v>0</v>
      </c>
      <c r="W57" s="249">
        <v>0</v>
      </c>
      <c r="X57" s="249">
        <v>0</v>
      </c>
      <c r="Y57" s="250">
        <v>0</v>
      </c>
      <c r="Z57" s="288"/>
      <c r="AA57" s="399">
        <v>10.1</v>
      </c>
      <c r="AB57" s="38" t="s">
        <v>123</v>
      </c>
      <c r="AC57" s="235" t="s">
        <v>98</v>
      </c>
      <c r="AD57" s="395">
        <v>16.1173</v>
      </c>
      <c r="AE57" s="323">
        <v>1147.4913</v>
      </c>
    </row>
    <row r="58" spans="1:31" s="15" customFormat="1" ht="15" customHeight="1">
      <c r="A58" s="165" t="s">
        <v>24</v>
      </c>
      <c r="B58" s="36" t="s">
        <v>124</v>
      </c>
      <c r="C58" s="48" t="s">
        <v>98</v>
      </c>
      <c r="D58" s="48"/>
      <c r="E58" s="49">
        <v>2.1688</v>
      </c>
      <c r="F58" s="49">
        <v>965.705</v>
      </c>
      <c r="G58" s="49">
        <v>0.32539999999999997</v>
      </c>
      <c r="H58" s="49">
        <v>161.876</v>
      </c>
      <c r="I58" s="49">
        <v>0</v>
      </c>
      <c r="J58" s="49">
        <v>0</v>
      </c>
      <c r="K58" s="49">
        <v>0.097</v>
      </c>
      <c r="L58" s="163">
        <v>22.897</v>
      </c>
      <c r="M58" s="261"/>
      <c r="N58" s="262"/>
      <c r="O58" s="6" t="s">
        <v>24</v>
      </c>
      <c r="P58" s="36" t="s">
        <v>124</v>
      </c>
      <c r="Q58" s="235" t="s">
        <v>98</v>
      </c>
      <c r="R58" s="236"/>
      <c r="S58" s="236"/>
      <c r="T58" s="236"/>
      <c r="U58" s="236"/>
      <c r="V58" s="236"/>
      <c r="W58" s="236"/>
      <c r="X58" s="236"/>
      <c r="Y58" s="237"/>
      <c r="Z58" s="263"/>
      <c r="AA58" s="399" t="s">
        <v>24</v>
      </c>
      <c r="AB58" s="36" t="s">
        <v>124</v>
      </c>
      <c r="AC58" s="235" t="s">
        <v>98</v>
      </c>
      <c r="AD58" s="395">
        <v>2.1688</v>
      </c>
      <c r="AE58" s="323">
        <v>0.22839999999999996</v>
      </c>
    </row>
    <row r="59" spans="1:31" s="15" customFormat="1" ht="15" customHeight="1">
      <c r="A59" s="165" t="s">
        <v>25</v>
      </c>
      <c r="B59" s="62" t="s">
        <v>125</v>
      </c>
      <c r="C59" s="48" t="s">
        <v>98</v>
      </c>
      <c r="D59" s="48"/>
      <c r="E59" s="49">
        <v>0.0886</v>
      </c>
      <c r="F59" s="49">
        <v>72.4</v>
      </c>
      <c r="G59" s="49">
        <v>0.4572</v>
      </c>
      <c r="H59" s="49">
        <v>503.131</v>
      </c>
      <c r="I59" s="49">
        <v>0.1812</v>
      </c>
      <c r="J59" s="49">
        <v>2.652</v>
      </c>
      <c r="K59" s="49">
        <v>0.14780000000000001</v>
      </c>
      <c r="L59" s="163">
        <v>34.118</v>
      </c>
      <c r="M59" s="261"/>
      <c r="N59" s="262"/>
      <c r="O59" s="6" t="s">
        <v>25</v>
      </c>
      <c r="P59" s="36" t="s">
        <v>125</v>
      </c>
      <c r="Q59" s="235" t="s">
        <v>98</v>
      </c>
      <c r="R59" s="236"/>
      <c r="S59" s="236"/>
      <c r="T59" s="236"/>
      <c r="U59" s="236"/>
      <c r="V59" s="236"/>
      <c r="W59" s="236"/>
      <c r="X59" s="236"/>
      <c r="Y59" s="237"/>
      <c r="Z59" s="263"/>
      <c r="AA59" s="399" t="s">
        <v>25</v>
      </c>
      <c r="AB59" s="36" t="s">
        <v>125</v>
      </c>
      <c r="AC59" s="235" t="s">
        <v>98</v>
      </c>
      <c r="AD59" s="395">
        <v>-0.0926</v>
      </c>
      <c r="AE59" s="323">
        <v>0.3094</v>
      </c>
    </row>
    <row r="60" spans="1:31" s="15" customFormat="1" ht="15" customHeight="1">
      <c r="A60" s="165" t="s">
        <v>26</v>
      </c>
      <c r="B60" s="36" t="s">
        <v>126</v>
      </c>
      <c r="C60" s="48" t="s">
        <v>98</v>
      </c>
      <c r="D60" s="48"/>
      <c r="E60" s="49">
        <v>11.1613</v>
      </c>
      <c r="F60" s="49">
        <v>9344.739</v>
      </c>
      <c r="G60" s="49">
        <v>1146.1868</v>
      </c>
      <c r="H60" s="49">
        <v>6381.052</v>
      </c>
      <c r="I60" s="49">
        <v>0</v>
      </c>
      <c r="J60" s="49">
        <v>0.069</v>
      </c>
      <c r="K60" s="49">
        <v>0</v>
      </c>
      <c r="L60" s="163">
        <v>0</v>
      </c>
      <c r="M60" s="261"/>
      <c r="N60" s="262"/>
      <c r="O60" s="6" t="s">
        <v>26</v>
      </c>
      <c r="P60" s="36" t="s">
        <v>126</v>
      </c>
      <c r="Q60" s="235" t="s">
        <v>98</v>
      </c>
      <c r="R60" s="236"/>
      <c r="S60" s="236"/>
      <c r="T60" s="236"/>
      <c r="U60" s="236"/>
      <c r="V60" s="236"/>
      <c r="W60" s="236"/>
      <c r="X60" s="236"/>
      <c r="Y60" s="237"/>
      <c r="Z60" s="263"/>
      <c r="AA60" s="399" t="s">
        <v>26</v>
      </c>
      <c r="AB60" s="36" t="s">
        <v>126</v>
      </c>
      <c r="AC60" s="235" t="s">
        <v>98</v>
      </c>
      <c r="AD60" s="395">
        <v>11.1613</v>
      </c>
      <c r="AE60" s="323">
        <v>1146.1868</v>
      </c>
    </row>
    <row r="61" spans="1:31" s="15" customFormat="1" ht="15" customHeight="1">
      <c r="A61" s="165" t="s">
        <v>27</v>
      </c>
      <c r="B61" s="39" t="s">
        <v>127</v>
      </c>
      <c r="C61" s="48" t="s">
        <v>98</v>
      </c>
      <c r="D61" s="48"/>
      <c r="E61" s="49">
        <v>2.8798</v>
      </c>
      <c r="F61" s="49">
        <v>2971.7</v>
      </c>
      <c r="G61" s="49">
        <v>0.7667</v>
      </c>
      <c r="H61" s="49">
        <v>783.845</v>
      </c>
      <c r="I61" s="49">
        <v>0</v>
      </c>
      <c r="J61" s="49">
        <v>98.1</v>
      </c>
      <c r="K61" s="49">
        <v>0</v>
      </c>
      <c r="L61" s="163">
        <v>0</v>
      </c>
      <c r="M61" s="261"/>
      <c r="N61" s="262"/>
      <c r="O61" s="6" t="s">
        <v>27</v>
      </c>
      <c r="P61" s="36" t="s">
        <v>127</v>
      </c>
      <c r="Q61" s="235" t="s">
        <v>98</v>
      </c>
      <c r="R61" s="236"/>
      <c r="S61" s="236"/>
      <c r="T61" s="236"/>
      <c r="U61" s="236"/>
      <c r="V61" s="236"/>
      <c r="W61" s="236"/>
      <c r="X61" s="236"/>
      <c r="Y61" s="237"/>
      <c r="Z61" s="263"/>
      <c r="AA61" s="399" t="s">
        <v>27</v>
      </c>
      <c r="AB61" s="36" t="s">
        <v>127</v>
      </c>
      <c r="AC61" s="235" t="s">
        <v>98</v>
      </c>
      <c r="AD61" s="395">
        <v>2.8798</v>
      </c>
      <c r="AE61" s="323">
        <v>0.7667</v>
      </c>
    </row>
    <row r="62" spans="1:31" s="15" customFormat="1" ht="15" customHeight="1">
      <c r="A62" s="162">
        <v>10.2</v>
      </c>
      <c r="B62" s="498" t="s">
        <v>128</v>
      </c>
      <c r="C62" s="48" t="s">
        <v>98</v>
      </c>
      <c r="D62" s="48"/>
      <c r="E62" s="49">
        <v>0.6589</v>
      </c>
      <c r="F62" s="49">
        <v>720.488</v>
      </c>
      <c r="G62" s="49">
        <v>0.5897</v>
      </c>
      <c r="H62" s="49">
        <v>597.382</v>
      </c>
      <c r="I62" s="49">
        <v>0</v>
      </c>
      <c r="J62" s="49">
        <v>1.3</v>
      </c>
      <c r="K62" s="49">
        <v>0.019399999999999997</v>
      </c>
      <c r="L62" s="163">
        <v>13.484</v>
      </c>
      <c r="M62" s="261"/>
      <c r="N62" s="262"/>
      <c r="O62" s="4">
        <v>10.2</v>
      </c>
      <c r="P62" s="38" t="s">
        <v>128</v>
      </c>
      <c r="Q62" s="235" t="s">
        <v>98</v>
      </c>
      <c r="R62" s="236"/>
      <c r="S62" s="236"/>
      <c r="T62" s="236"/>
      <c r="U62" s="236"/>
      <c r="V62" s="236"/>
      <c r="W62" s="236"/>
      <c r="X62" s="236"/>
      <c r="Y62" s="237"/>
      <c r="Z62" s="263"/>
      <c r="AA62" s="399">
        <v>10.2</v>
      </c>
      <c r="AB62" s="38" t="s">
        <v>128</v>
      </c>
      <c r="AC62" s="235" t="s">
        <v>98</v>
      </c>
      <c r="AD62" s="395">
        <v>0.6589</v>
      </c>
      <c r="AE62" s="323">
        <v>0.5703</v>
      </c>
    </row>
    <row r="63" spans="1:31" s="15" customFormat="1" ht="15" customHeight="1">
      <c r="A63" s="165">
        <v>10.3</v>
      </c>
      <c r="B63" s="38" t="s">
        <v>129</v>
      </c>
      <c r="C63" s="147" t="s">
        <v>98</v>
      </c>
      <c r="D63" s="48"/>
      <c r="E63" s="47">
        <v>70.3152</v>
      </c>
      <c r="F63" s="47">
        <v>11250.59</v>
      </c>
      <c r="G63" s="47">
        <v>10.751</v>
      </c>
      <c r="H63" s="47">
        <v>440026.255</v>
      </c>
      <c r="I63" s="47">
        <v>0.2515</v>
      </c>
      <c r="J63" s="47">
        <v>175.83999999999997</v>
      </c>
      <c r="K63" s="47">
        <v>0.29510000000000003</v>
      </c>
      <c r="L63" s="47">
        <v>8579.6</v>
      </c>
      <c r="M63" s="261"/>
      <c r="N63" s="262"/>
      <c r="O63" s="6">
        <v>10.3</v>
      </c>
      <c r="P63" s="38" t="s">
        <v>129</v>
      </c>
      <c r="Q63" s="235" t="s">
        <v>98</v>
      </c>
      <c r="R63" s="238">
        <v>0</v>
      </c>
      <c r="S63" s="238">
        <v>0</v>
      </c>
      <c r="T63" s="238">
        <v>0</v>
      </c>
      <c r="U63" s="238">
        <v>0</v>
      </c>
      <c r="V63" s="238">
        <v>0</v>
      </c>
      <c r="W63" s="238">
        <v>0</v>
      </c>
      <c r="X63" s="238">
        <v>0</v>
      </c>
      <c r="Y63" s="239">
        <v>0</v>
      </c>
      <c r="Z63" s="288"/>
      <c r="AA63" s="399">
        <v>10.3</v>
      </c>
      <c r="AB63" s="38" t="s">
        <v>129</v>
      </c>
      <c r="AC63" s="310" t="s">
        <v>98</v>
      </c>
      <c r="AD63" s="395">
        <v>70.06370000000001</v>
      </c>
      <c r="AE63" s="323">
        <v>10.4559</v>
      </c>
    </row>
    <row r="64" spans="1:31" s="15" customFormat="1" ht="15" customHeight="1">
      <c r="A64" s="165" t="s">
        <v>20</v>
      </c>
      <c r="B64" s="36" t="s">
        <v>130</v>
      </c>
      <c r="C64" s="48" t="s">
        <v>98</v>
      </c>
      <c r="D64" s="48"/>
      <c r="E64" s="47">
        <v>58.039</v>
      </c>
      <c r="F64" s="47">
        <v>2818.4</v>
      </c>
      <c r="G64" s="47">
        <v>3.33</v>
      </c>
      <c r="H64" s="52">
        <v>97148.8</v>
      </c>
      <c r="I64" s="49">
        <v>0.2</v>
      </c>
      <c r="J64" s="49">
        <v>84.6</v>
      </c>
      <c r="K64" s="49">
        <v>0.2336</v>
      </c>
      <c r="L64" s="163">
        <v>6361.1</v>
      </c>
      <c r="M64" s="261"/>
      <c r="N64" s="262"/>
      <c r="O64" s="6" t="s">
        <v>20</v>
      </c>
      <c r="P64" s="36" t="s">
        <v>130</v>
      </c>
      <c r="Q64" s="235" t="s">
        <v>98</v>
      </c>
      <c r="R64" s="236"/>
      <c r="S64" s="236"/>
      <c r="T64" s="236"/>
      <c r="U64" s="236"/>
      <c r="V64" s="236"/>
      <c r="W64" s="236"/>
      <c r="X64" s="236"/>
      <c r="Y64" s="237"/>
      <c r="Z64" s="263"/>
      <c r="AA64" s="399" t="s">
        <v>20</v>
      </c>
      <c r="AB64" s="36" t="s">
        <v>130</v>
      </c>
      <c r="AC64" s="235" t="s">
        <v>98</v>
      </c>
      <c r="AD64" s="395">
        <v>57.839</v>
      </c>
      <c r="AE64" s="323">
        <v>3.0964</v>
      </c>
    </row>
    <row r="65" spans="1:31" s="15" customFormat="1" ht="15" customHeight="1">
      <c r="A65" s="165" t="s">
        <v>21</v>
      </c>
      <c r="B65" s="36" t="s">
        <v>131</v>
      </c>
      <c r="C65" s="48" t="s">
        <v>98</v>
      </c>
      <c r="D65" s="48"/>
      <c r="E65" s="47">
        <v>3.7306</v>
      </c>
      <c r="F65" s="47">
        <v>3777.1</v>
      </c>
      <c r="G65" s="47">
        <v>3.4818000000000002</v>
      </c>
      <c r="H65" s="52">
        <v>227321.6</v>
      </c>
      <c r="I65" s="49">
        <v>0</v>
      </c>
      <c r="J65" s="49">
        <v>8.1</v>
      </c>
      <c r="K65" s="49">
        <v>0.0015</v>
      </c>
      <c r="L65" s="163">
        <v>462.5</v>
      </c>
      <c r="M65" s="261"/>
      <c r="N65" s="262"/>
      <c r="O65" s="6" t="s">
        <v>21</v>
      </c>
      <c r="P65" s="36" t="s">
        <v>131</v>
      </c>
      <c r="Q65" s="235" t="s">
        <v>98</v>
      </c>
      <c r="R65" s="236"/>
      <c r="S65" s="236"/>
      <c r="T65" s="236"/>
      <c r="U65" s="236"/>
      <c r="V65" s="236"/>
      <c r="W65" s="236"/>
      <c r="X65" s="236"/>
      <c r="Y65" s="237"/>
      <c r="Z65" s="263"/>
      <c r="AA65" s="399" t="s">
        <v>21</v>
      </c>
      <c r="AB65" s="36" t="s">
        <v>131</v>
      </c>
      <c r="AC65" s="235" t="s">
        <v>98</v>
      </c>
      <c r="AD65" s="395">
        <v>3.7306</v>
      </c>
      <c r="AE65" s="323">
        <v>3.4803</v>
      </c>
    </row>
    <row r="66" spans="1:31" s="15" customFormat="1" ht="15" customHeight="1">
      <c r="A66" s="165" t="s">
        <v>22</v>
      </c>
      <c r="B66" s="36" t="s">
        <v>132</v>
      </c>
      <c r="C66" s="48" t="s">
        <v>98</v>
      </c>
      <c r="D66" s="48"/>
      <c r="E66" s="49">
        <v>8.4088</v>
      </c>
      <c r="F66" s="49">
        <v>4590.9</v>
      </c>
      <c r="G66" s="49">
        <v>3.8981</v>
      </c>
      <c r="H66" s="49">
        <v>115528.6</v>
      </c>
      <c r="I66" s="53">
        <v>0</v>
      </c>
      <c r="J66" s="53">
        <v>64.7</v>
      </c>
      <c r="K66" s="53">
        <v>0.06</v>
      </c>
      <c r="L66" s="174">
        <v>1756</v>
      </c>
      <c r="M66" s="261"/>
      <c r="N66" s="262"/>
      <c r="O66" s="6" t="s">
        <v>22</v>
      </c>
      <c r="P66" s="36" t="s">
        <v>132</v>
      </c>
      <c r="Q66" s="235" t="s">
        <v>98</v>
      </c>
      <c r="R66" s="236"/>
      <c r="S66" s="236"/>
      <c r="T66" s="236"/>
      <c r="U66" s="236"/>
      <c r="V66" s="236"/>
      <c r="W66" s="236"/>
      <c r="X66" s="236"/>
      <c r="Y66" s="237"/>
      <c r="Z66" s="263"/>
      <c r="AA66" s="399" t="s">
        <v>22</v>
      </c>
      <c r="AB66" s="36" t="s">
        <v>132</v>
      </c>
      <c r="AC66" s="235" t="s">
        <v>98</v>
      </c>
      <c r="AD66" s="395">
        <v>8.4088</v>
      </c>
      <c r="AE66" s="323">
        <v>3.8381</v>
      </c>
    </row>
    <row r="67" spans="1:31" s="15" customFormat="1" ht="27" customHeight="1">
      <c r="A67" s="507" t="s">
        <v>28</v>
      </c>
      <c r="B67" s="499" t="s">
        <v>133</v>
      </c>
      <c r="C67" s="48" t="s">
        <v>98</v>
      </c>
      <c r="D67" s="48"/>
      <c r="E67" s="49">
        <v>0.1368</v>
      </c>
      <c r="F67" s="49">
        <v>64.19</v>
      </c>
      <c r="G67" s="49">
        <v>0.041100000000000005</v>
      </c>
      <c r="H67" s="49">
        <v>27.255</v>
      </c>
      <c r="I67" s="49">
        <v>0.0515</v>
      </c>
      <c r="J67" s="49">
        <v>18.44</v>
      </c>
      <c r="K67" s="49">
        <v>0</v>
      </c>
      <c r="L67" s="163">
        <v>0</v>
      </c>
      <c r="M67" s="261"/>
      <c r="N67" s="262"/>
      <c r="O67" s="510" t="s">
        <v>28</v>
      </c>
      <c r="P67" s="501" t="s">
        <v>133</v>
      </c>
      <c r="Q67" s="235" t="s">
        <v>98</v>
      </c>
      <c r="R67" s="236"/>
      <c r="S67" s="236"/>
      <c r="T67" s="236"/>
      <c r="U67" s="236"/>
      <c r="V67" s="236"/>
      <c r="W67" s="236"/>
      <c r="X67" s="236"/>
      <c r="Y67" s="237"/>
      <c r="Z67" s="263"/>
      <c r="AA67" s="399" t="s">
        <v>28</v>
      </c>
      <c r="AB67" s="36" t="s">
        <v>133</v>
      </c>
      <c r="AC67" s="290" t="s">
        <v>98</v>
      </c>
      <c r="AD67" s="395">
        <v>0.08530000000000001</v>
      </c>
      <c r="AE67" s="323">
        <v>0.041100000000000005</v>
      </c>
    </row>
    <row r="68" spans="1:31" s="15" customFormat="1" ht="33" customHeight="1" thickBot="1">
      <c r="A68" s="175">
        <v>10.4</v>
      </c>
      <c r="B68" s="500" t="s">
        <v>134</v>
      </c>
      <c r="C68" s="176" t="s">
        <v>98</v>
      </c>
      <c r="D68" s="54"/>
      <c r="E68" s="177">
        <v>0.07690000000000001</v>
      </c>
      <c r="F68" s="177">
        <v>0.3039</v>
      </c>
      <c r="G68" s="177">
        <v>0.2094</v>
      </c>
      <c r="H68" s="177">
        <v>14572.6</v>
      </c>
      <c r="I68" s="177">
        <v>0</v>
      </c>
      <c r="J68" s="177">
        <v>0</v>
      </c>
      <c r="K68" s="177">
        <v>0</v>
      </c>
      <c r="L68" s="178">
        <v>0</v>
      </c>
      <c r="M68" s="261"/>
      <c r="N68" s="262"/>
      <c r="O68" s="511">
        <v>10.4</v>
      </c>
      <c r="P68" s="502" t="s">
        <v>134</v>
      </c>
      <c r="Q68" s="253" t="s">
        <v>98</v>
      </c>
      <c r="R68" s="254"/>
      <c r="S68" s="254"/>
      <c r="T68" s="254"/>
      <c r="U68" s="254"/>
      <c r="V68" s="254"/>
      <c r="W68" s="254"/>
      <c r="X68" s="254"/>
      <c r="Y68" s="255"/>
      <c r="Z68" s="263"/>
      <c r="AA68" s="401">
        <v>10.4</v>
      </c>
      <c r="AB68" s="43" t="s">
        <v>134</v>
      </c>
      <c r="AC68" s="253" t="s">
        <v>98</v>
      </c>
      <c r="AD68" s="312">
        <v>0.07690000000000001</v>
      </c>
      <c r="AE68" s="476">
        <v>0.2094</v>
      </c>
    </row>
    <row r="69" spans="1:28" ht="21" customHeight="1" thickTop="1">
      <c r="A69" s="108"/>
      <c r="B69" s="263" t="s">
        <v>211</v>
      </c>
      <c r="C69" s="332"/>
      <c r="D69" s="332"/>
      <c r="E69" s="101"/>
      <c r="F69" s="101"/>
      <c r="G69" s="101"/>
      <c r="H69" s="101"/>
      <c r="I69" s="101"/>
      <c r="J69" s="101"/>
      <c r="K69" s="101"/>
      <c r="L69" s="101"/>
      <c r="N69" s="17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</row>
    <row r="70" spans="1:28" ht="12.75" customHeight="1">
      <c r="A70" s="102"/>
      <c r="B70" s="333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N70" s="17"/>
      <c r="O70" s="256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</row>
    <row r="71" spans="1:28" ht="12.7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N71" s="17"/>
      <c r="O71" s="256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</row>
    <row r="72" spans="1:28" ht="12.75" customHeight="1">
      <c r="A72" s="102"/>
      <c r="B72" s="621" t="s">
        <v>270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N72" s="17"/>
      <c r="O72" s="256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</row>
    <row r="73" spans="1:28" ht="12.75" customHeight="1">
      <c r="A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N73" s="17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</row>
    <row r="74" spans="1:28" ht="12.7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N74" s="17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</row>
    <row r="75" spans="1:28" ht="12.7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N75" s="17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</row>
    <row r="76" spans="1:28" ht="12.7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N76" s="17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</row>
    <row r="77" spans="1:28" ht="12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</row>
    <row r="78" spans="1:28" ht="12.7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</row>
    <row r="79" spans="1:28" ht="12.7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</row>
    <row r="80" spans="1:28" ht="12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</row>
    <row r="81" spans="1:28" ht="12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</row>
    <row r="82" spans="1:28" ht="12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</row>
    <row r="83" spans="1:28" ht="12.7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</row>
    <row r="84" spans="1:28" ht="12.7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</row>
    <row r="85" spans="1:28" ht="12.7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</row>
    <row r="86" spans="1:28" ht="12.7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</row>
    <row r="87" spans="1:28" ht="12.7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</row>
    <row r="88" spans="1:28" ht="12.7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</row>
    <row r="89" spans="1:28" ht="12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</row>
    <row r="90" spans="1:28" ht="12.7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</row>
    <row r="91" spans="1:28" ht="12.7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</row>
    <row r="92" spans="1:28" ht="12.7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</row>
    <row r="93" spans="1:28" ht="12.7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</row>
    <row r="94" spans="1:28" ht="12.7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</row>
    <row r="95" spans="1:28" ht="12.7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</row>
    <row r="96" spans="1:28" ht="12.7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</row>
    <row r="97" spans="1:28" ht="12.7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</row>
    <row r="98" spans="1:28" ht="12.7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</row>
  </sheetData>
  <sheetProtection/>
  <mergeCells count="22">
    <mergeCell ref="V6:Y6"/>
    <mergeCell ref="R7:Y7"/>
    <mergeCell ref="R8:U8"/>
    <mergeCell ref="V8:Y8"/>
    <mergeCell ref="I2:J2"/>
    <mergeCell ref="I8:L8"/>
    <mergeCell ref="G9:H9"/>
    <mergeCell ref="E2:E3"/>
    <mergeCell ref="F2:F3"/>
    <mergeCell ref="I9:J9"/>
    <mergeCell ref="J6:L6"/>
    <mergeCell ref="H3:J3"/>
    <mergeCell ref="AD8:AE8"/>
    <mergeCell ref="B7:E7"/>
    <mergeCell ref="R9:S9"/>
    <mergeCell ref="T9:U9"/>
    <mergeCell ref="V9:W9"/>
    <mergeCell ref="X9:Y9"/>
    <mergeCell ref="E8:H8"/>
    <mergeCell ref="K9:L9"/>
    <mergeCell ref="E9:F9"/>
    <mergeCell ref="D8:D10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landscape" pageOrder="overThenDown" paperSize="9" scale="50" r:id="rId4"/>
  <colBreaks count="2" manualBreakCount="2">
    <brk id="12" max="65535" man="1"/>
    <brk id="25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SheetLayoutView="100" zoomScalePageLayoutView="0" workbookViewId="0" topLeftCell="F25">
      <selection activeCell="J51" sqref="J51"/>
    </sheetView>
  </sheetViews>
  <sheetFormatPr defaultColWidth="9.625" defaultRowHeight="12.75" customHeight="1"/>
  <cols>
    <col min="1" max="1" width="11.25390625" style="9" customWidth="1"/>
    <col min="2" max="2" width="81.50390625" style="10" customWidth="1"/>
    <col min="3" max="6" width="22.125" style="10" customWidth="1"/>
    <col min="7" max="7" width="14.375" style="10" customWidth="1"/>
    <col min="8" max="8" width="12.625" style="109" customWidth="1"/>
    <col min="9" max="9" width="84.50390625" style="109" customWidth="1"/>
    <col min="10" max="13" width="14.75390625" style="109" customWidth="1"/>
    <col min="14" max="16384" width="9.625" style="10" customWidth="1"/>
  </cols>
  <sheetData>
    <row r="1" spans="1:13" s="58" customFormat="1" ht="12.75" customHeight="1" thickBot="1">
      <c r="A1" s="110"/>
      <c r="B1" s="111"/>
      <c r="C1" s="89"/>
      <c r="D1" s="89">
        <v>62</v>
      </c>
      <c r="E1" s="89">
        <v>91</v>
      </c>
      <c r="F1" s="89">
        <v>91</v>
      </c>
      <c r="H1" s="225"/>
      <c r="I1" s="225"/>
      <c r="J1" s="225"/>
      <c r="K1" s="225"/>
      <c r="L1" s="225"/>
      <c r="M1" s="225"/>
    </row>
    <row r="2" spans="1:12" ht="16.5" customHeight="1">
      <c r="A2" s="90"/>
      <c r="B2" s="390"/>
      <c r="C2" s="16"/>
      <c r="D2" s="347" t="s">
        <v>65</v>
      </c>
      <c r="E2" s="613" t="s">
        <v>257</v>
      </c>
      <c r="F2" s="481" t="s">
        <v>263</v>
      </c>
      <c r="G2" s="11"/>
      <c r="K2" s="403" t="str">
        <f>D2</f>
        <v>Страна:</v>
      </c>
      <c r="L2" s="402"/>
    </row>
    <row r="3" spans="1:7" ht="16.5" customHeight="1">
      <c r="A3" s="91"/>
      <c r="B3" s="17"/>
      <c r="C3" s="17"/>
      <c r="D3" s="348" t="s">
        <v>151</v>
      </c>
      <c r="E3" s="345"/>
      <c r="F3" s="349"/>
      <c r="G3" s="11"/>
    </row>
    <row r="4" spans="1:7" ht="16.5" customHeight="1">
      <c r="A4" s="91"/>
      <c r="B4" s="17"/>
      <c r="C4" s="116"/>
      <c r="D4" s="614"/>
      <c r="E4" s="615" t="s">
        <v>258</v>
      </c>
      <c r="F4" s="349"/>
      <c r="G4" s="11"/>
    </row>
    <row r="5" spans="1:7" ht="16.5" customHeight="1">
      <c r="A5" s="91"/>
      <c r="B5" s="17"/>
      <c r="C5" s="17"/>
      <c r="D5" s="348" t="s">
        <v>68</v>
      </c>
      <c r="E5" s="345"/>
      <c r="F5" s="617"/>
      <c r="G5" s="11"/>
    </row>
    <row r="6" spans="1:7" ht="16.5" customHeight="1">
      <c r="A6" s="91"/>
      <c r="B6" s="719" t="s">
        <v>148</v>
      </c>
      <c r="C6" s="740"/>
      <c r="D6" s="616"/>
      <c r="E6" s="345"/>
      <c r="F6" s="349"/>
      <c r="G6" s="11"/>
    </row>
    <row r="7" spans="1:7" ht="16.5" customHeight="1">
      <c r="A7" s="91"/>
      <c r="B7" s="719"/>
      <c r="C7" s="740"/>
      <c r="D7" s="614" t="s">
        <v>259</v>
      </c>
      <c r="E7" s="345"/>
      <c r="F7" s="349"/>
      <c r="G7" s="11"/>
    </row>
    <row r="8" spans="1:7" ht="16.5" customHeight="1">
      <c r="A8" s="91"/>
      <c r="B8" s="741" t="s">
        <v>149</v>
      </c>
      <c r="C8" s="742"/>
      <c r="D8" s="348" t="s">
        <v>152</v>
      </c>
      <c r="E8" s="615"/>
      <c r="F8" s="484"/>
      <c r="G8" s="11"/>
    </row>
    <row r="9" spans="1:7" ht="21" customHeight="1">
      <c r="A9" s="91"/>
      <c r="B9" s="743" t="s">
        <v>155</v>
      </c>
      <c r="C9" s="744"/>
      <c r="D9" s="335" t="s">
        <v>154</v>
      </c>
      <c r="E9" s="679"/>
      <c r="F9" s="680"/>
      <c r="G9" s="617"/>
    </row>
    <row r="10" spans="1:7" ht="21" customHeight="1">
      <c r="A10" s="91"/>
      <c r="B10" s="741" t="s">
        <v>137</v>
      </c>
      <c r="C10" s="741"/>
      <c r="D10" s="265" t="s">
        <v>0</v>
      </c>
      <c r="E10" s="266"/>
      <c r="F10" s="267"/>
      <c r="G10" s="11"/>
    </row>
    <row r="11" spans="1:7" ht="16.5" customHeight="1">
      <c r="A11" s="91"/>
      <c r="B11" s="117"/>
      <c r="C11" s="117"/>
      <c r="D11" s="265"/>
      <c r="E11" s="266"/>
      <c r="F11" s="267"/>
      <c r="G11" s="11"/>
    </row>
    <row r="12" spans="1:12" ht="20.25">
      <c r="A12" s="91"/>
      <c r="B12" s="117"/>
      <c r="C12" s="324" t="s">
        <v>139</v>
      </c>
      <c r="D12" s="325" t="s">
        <v>260</v>
      </c>
      <c r="E12" s="148" t="s">
        <v>0</v>
      </c>
      <c r="F12" s="149"/>
      <c r="G12" s="11"/>
      <c r="I12" s="512" t="s">
        <v>75</v>
      </c>
      <c r="J12" s="734" t="s">
        <v>82</v>
      </c>
      <c r="K12" s="735"/>
      <c r="L12" s="17"/>
    </row>
    <row r="13" spans="1:7" ht="16.5" customHeight="1" thickBot="1">
      <c r="A13" s="92"/>
      <c r="B13" s="391"/>
      <c r="C13" s="112"/>
      <c r="D13" s="268" t="s">
        <v>0</v>
      </c>
      <c r="E13" s="17"/>
      <c r="F13" s="118"/>
      <c r="G13" s="11"/>
    </row>
    <row r="14" spans="1:13" s="99" customFormat="1" ht="17.25" customHeight="1">
      <c r="A14" s="559" t="s">
        <v>76</v>
      </c>
      <c r="B14" s="121" t="s">
        <v>78</v>
      </c>
      <c r="C14" s="710" t="s">
        <v>156</v>
      </c>
      <c r="D14" s="713"/>
      <c r="E14" s="710" t="s">
        <v>157</v>
      </c>
      <c r="F14" s="736"/>
      <c r="G14" s="98"/>
      <c r="H14" s="547" t="s">
        <v>76</v>
      </c>
      <c r="I14" s="436" t="s">
        <v>78</v>
      </c>
      <c r="J14" s="732" t="s">
        <v>156</v>
      </c>
      <c r="K14" s="737"/>
      <c r="L14" s="732" t="s">
        <v>157</v>
      </c>
      <c r="M14" s="733"/>
    </row>
    <row r="15" spans="1:13" s="102" customFormat="1" ht="20.25" customHeight="1">
      <c r="A15" s="560" t="s">
        <v>77</v>
      </c>
      <c r="B15" s="282" t="s">
        <v>0</v>
      </c>
      <c r="C15" s="326">
        <v>2015</v>
      </c>
      <c r="D15" s="326">
        <v>2016</v>
      </c>
      <c r="E15" s="326">
        <v>2015</v>
      </c>
      <c r="F15" s="327">
        <v>2016</v>
      </c>
      <c r="G15" s="100"/>
      <c r="H15" s="328" t="s">
        <v>77</v>
      </c>
      <c r="I15" s="321"/>
      <c r="J15" s="151">
        <v>2015</v>
      </c>
      <c r="K15" s="151">
        <v>2016</v>
      </c>
      <c r="L15" s="151">
        <v>2015</v>
      </c>
      <c r="M15" s="437">
        <v>2016</v>
      </c>
    </row>
    <row r="16" spans="1:13" s="102" customFormat="1" ht="21.75" customHeight="1">
      <c r="A16" s="561">
        <v>11</v>
      </c>
      <c r="B16" s="738" t="s">
        <v>158</v>
      </c>
      <c r="C16" s="738"/>
      <c r="D16" s="738"/>
      <c r="E16" s="738"/>
      <c r="F16" s="739"/>
      <c r="G16" s="101"/>
      <c r="H16" s="438">
        <v>11</v>
      </c>
      <c r="I16" s="320" t="s">
        <v>158</v>
      </c>
      <c r="J16" s="313"/>
      <c r="K16" s="314"/>
      <c r="L16" s="314"/>
      <c r="M16" s="439"/>
    </row>
    <row r="17" spans="1:13" s="15" customFormat="1" ht="21.75" customHeight="1">
      <c r="A17" s="103" t="s">
        <v>38</v>
      </c>
      <c r="B17" s="548" t="s">
        <v>159</v>
      </c>
      <c r="C17" s="632">
        <v>1692.6</v>
      </c>
      <c r="D17" s="633">
        <v>703.9</v>
      </c>
      <c r="E17" s="634">
        <v>8.4</v>
      </c>
      <c r="F17" s="635">
        <v>0.8</v>
      </c>
      <c r="G17" s="14"/>
      <c r="H17" s="440">
        <v>11.1</v>
      </c>
      <c r="I17" s="34" t="s">
        <v>159</v>
      </c>
      <c r="J17" s="270">
        <v>0</v>
      </c>
      <c r="K17" s="270">
        <v>0</v>
      </c>
      <c r="L17" s="270">
        <v>0</v>
      </c>
      <c r="M17" s="441">
        <v>0</v>
      </c>
    </row>
    <row r="18" spans="1:13" s="15" customFormat="1" ht="21.75" customHeight="1">
      <c r="A18" s="103" t="s">
        <v>39</v>
      </c>
      <c r="B18" s="549" t="s">
        <v>83</v>
      </c>
      <c r="C18" s="636">
        <v>886.8</v>
      </c>
      <c r="D18" s="636">
        <v>376.4</v>
      </c>
      <c r="E18" s="637">
        <v>0</v>
      </c>
      <c r="F18" s="638">
        <v>0</v>
      </c>
      <c r="G18" s="14"/>
      <c r="H18" s="440" t="s">
        <v>39</v>
      </c>
      <c r="I18" s="322" t="s">
        <v>83</v>
      </c>
      <c r="J18" s="269" t="s">
        <v>0</v>
      </c>
      <c r="K18" s="271"/>
      <c r="L18" s="271"/>
      <c r="M18" s="237"/>
    </row>
    <row r="19" spans="1:13" s="15" customFormat="1" ht="21.75" customHeight="1">
      <c r="A19" s="103" t="s">
        <v>48</v>
      </c>
      <c r="B19" s="549" t="s">
        <v>84</v>
      </c>
      <c r="C19" s="639">
        <v>805.8</v>
      </c>
      <c r="D19" s="639">
        <v>327.5</v>
      </c>
      <c r="E19" s="634">
        <v>8.4</v>
      </c>
      <c r="F19" s="635">
        <v>0.8</v>
      </c>
      <c r="G19" s="14"/>
      <c r="H19" s="440" t="s">
        <v>48</v>
      </c>
      <c r="I19" s="322" t="s">
        <v>84</v>
      </c>
      <c r="J19" s="269" t="s">
        <v>0</v>
      </c>
      <c r="K19" s="271"/>
      <c r="L19" s="271"/>
      <c r="M19" s="237"/>
    </row>
    <row r="20" spans="1:13" s="15" customFormat="1" ht="21.75" customHeight="1">
      <c r="A20" s="103" t="s">
        <v>49</v>
      </c>
      <c r="B20" s="550" t="s">
        <v>100</v>
      </c>
      <c r="C20" s="633">
        <v>805.8</v>
      </c>
      <c r="D20" s="639">
        <v>327.5</v>
      </c>
      <c r="E20" s="640">
        <v>6</v>
      </c>
      <c r="F20" s="635">
        <v>0.8</v>
      </c>
      <c r="G20" s="14"/>
      <c r="H20" s="440" t="s">
        <v>49</v>
      </c>
      <c r="I20" s="39" t="s">
        <v>100</v>
      </c>
      <c r="J20" s="269" t="s">
        <v>274</v>
      </c>
      <c r="K20" s="271" t="s">
        <v>274</v>
      </c>
      <c r="L20" s="271" t="s">
        <v>274</v>
      </c>
      <c r="M20" s="237" t="s">
        <v>274</v>
      </c>
    </row>
    <row r="21" spans="1:13" s="15" customFormat="1" ht="21.75" customHeight="1">
      <c r="A21" s="103" t="s">
        <v>40</v>
      </c>
      <c r="B21" s="551" t="s">
        <v>160</v>
      </c>
      <c r="C21" s="637">
        <v>166.1</v>
      </c>
      <c r="D21" s="633">
        <v>312.3</v>
      </c>
      <c r="E21" s="637">
        <v>17.8</v>
      </c>
      <c r="F21" s="635">
        <v>4.8</v>
      </c>
      <c r="G21" s="14"/>
      <c r="H21" s="440" t="s">
        <v>40</v>
      </c>
      <c r="I21" s="105" t="s">
        <v>160</v>
      </c>
      <c r="J21" s="236"/>
      <c r="K21" s="271"/>
      <c r="L21" s="271"/>
      <c r="M21" s="237"/>
    </row>
    <row r="22" spans="1:13" s="15" customFormat="1" ht="21.75" customHeight="1">
      <c r="A22" s="103" t="s">
        <v>41</v>
      </c>
      <c r="B22" s="552" t="s">
        <v>161</v>
      </c>
      <c r="C22" s="637">
        <v>427</v>
      </c>
      <c r="D22" s="633">
        <v>659.5</v>
      </c>
      <c r="E22" s="637">
        <v>3.7</v>
      </c>
      <c r="F22" s="635">
        <v>5.4</v>
      </c>
      <c r="G22" s="14"/>
      <c r="H22" s="440" t="s">
        <v>41</v>
      </c>
      <c r="I22" s="105" t="s">
        <v>161</v>
      </c>
      <c r="J22" s="236"/>
      <c r="K22" s="271"/>
      <c r="L22" s="271"/>
      <c r="M22" s="237"/>
    </row>
    <row r="23" spans="1:13" s="15" customFormat="1" ht="21.75" customHeight="1">
      <c r="A23" s="103" t="s">
        <v>42</v>
      </c>
      <c r="B23" s="551" t="s">
        <v>162</v>
      </c>
      <c r="C23" s="637">
        <v>211.3</v>
      </c>
      <c r="D23" s="633">
        <v>630.9</v>
      </c>
      <c r="E23" s="637">
        <v>0</v>
      </c>
      <c r="F23" s="635">
        <v>4.6</v>
      </c>
      <c r="G23" s="14"/>
      <c r="H23" s="440" t="s">
        <v>42</v>
      </c>
      <c r="I23" s="105" t="s">
        <v>162</v>
      </c>
      <c r="J23" s="236"/>
      <c r="K23" s="271"/>
      <c r="L23" s="271"/>
      <c r="M23" s="237"/>
    </row>
    <row r="24" spans="1:13" s="15" customFormat="1" ht="21.75" customHeight="1">
      <c r="A24" s="103" t="s">
        <v>43</v>
      </c>
      <c r="B24" s="551" t="s">
        <v>163</v>
      </c>
      <c r="C24" s="637">
        <v>7916.4</v>
      </c>
      <c r="D24" s="633">
        <v>10513.2</v>
      </c>
      <c r="E24" s="637">
        <v>24.4</v>
      </c>
      <c r="F24" s="635">
        <v>26.3</v>
      </c>
      <c r="G24" s="14"/>
      <c r="H24" s="440" t="s">
        <v>43</v>
      </c>
      <c r="I24" s="105" t="s">
        <v>163</v>
      </c>
      <c r="J24" s="236"/>
      <c r="K24" s="271"/>
      <c r="L24" s="271"/>
      <c r="M24" s="237"/>
    </row>
    <row r="25" spans="1:13" s="15" customFormat="1" ht="21.75" customHeight="1">
      <c r="A25" s="103">
        <v>11.6</v>
      </c>
      <c r="B25" s="552" t="s">
        <v>164</v>
      </c>
      <c r="C25" s="637">
        <v>11039.5</v>
      </c>
      <c r="D25" s="633">
        <v>12572.7</v>
      </c>
      <c r="E25" s="637">
        <v>1133.6</v>
      </c>
      <c r="F25" s="635">
        <v>463.8</v>
      </c>
      <c r="G25" s="14"/>
      <c r="H25" s="440">
        <v>11.6</v>
      </c>
      <c r="I25" s="126" t="s">
        <v>164</v>
      </c>
      <c r="J25" s="236"/>
      <c r="K25" s="271"/>
      <c r="L25" s="271"/>
      <c r="M25" s="237"/>
    </row>
    <row r="26" spans="1:13" s="15" customFormat="1" ht="21.75" customHeight="1">
      <c r="A26" s="103">
        <v>11.7</v>
      </c>
      <c r="B26" s="553" t="s">
        <v>165</v>
      </c>
      <c r="C26" s="634">
        <v>2062</v>
      </c>
      <c r="D26" s="633">
        <v>3945.9</v>
      </c>
      <c r="E26" s="634">
        <v>296.8</v>
      </c>
      <c r="F26" s="635">
        <v>436.7</v>
      </c>
      <c r="G26" s="14"/>
      <c r="H26" s="440">
        <v>11.7</v>
      </c>
      <c r="I26" s="105" t="s">
        <v>165</v>
      </c>
      <c r="J26" s="236"/>
      <c r="K26" s="271"/>
      <c r="L26" s="271"/>
      <c r="M26" s="237"/>
    </row>
    <row r="27" spans="1:13" s="15" customFormat="1" ht="21.75" customHeight="1">
      <c r="A27" s="104" t="s">
        <v>54</v>
      </c>
      <c r="B27" s="549" t="s">
        <v>225</v>
      </c>
      <c r="C27" s="634">
        <v>54.7</v>
      </c>
      <c r="D27" s="633">
        <v>7.2</v>
      </c>
      <c r="E27" s="634">
        <v>2</v>
      </c>
      <c r="F27" s="635">
        <v>35.7</v>
      </c>
      <c r="G27" s="14"/>
      <c r="H27" s="442" t="s">
        <v>54</v>
      </c>
      <c r="I27" s="41" t="s">
        <v>225</v>
      </c>
      <c r="J27" s="236" t="s">
        <v>274</v>
      </c>
      <c r="K27" s="236" t="s">
        <v>274</v>
      </c>
      <c r="L27" s="236" t="s">
        <v>274</v>
      </c>
      <c r="M27" s="443" t="s">
        <v>274</v>
      </c>
    </row>
    <row r="28" spans="1:13" s="317" customFormat="1" ht="21.75" customHeight="1">
      <c r="A28" s="562">
        <v>12</v>
      </c>
      <c r="B28" s="738" t="s">
        <v>166</v>
      </c>
      <c r="C28" s="738"/>
      <c r="D28" s="738"/>
      <c r="E28" s="738"/>
      <c r="F28" s="739"/>
      <c r="G28" s="316"/>
      <c r="H28" s="444">
        <v>12</v>
      </c>
      <c r="I28" s="320" t="s">
        <v>166</v>
      </c>
      <c r="J28" s="318" t="s">
        <v>0</v>
      </c>
      <c r="K28" s="319" t="s">
        <v>0</v>
      </c>
      <c r="L28" s="319" t="s">
        <v>0</v>
      </c>
      <c r="M28" s="445" t="s">
        <v>0</v>
      </c>
    </row>
    <row r="29" spans="1:13" s="15" customFormat="1" ht="21.75" customHeight="1">
      <c r="A29" s="103">
        <v>12.1</v>
      </c>
      <c r="B29" s="554" t="s">
        <v>167</v>
      </c>
      <c r="C29" s="634">
        <v>210.9</v>
      </c>
      <c r="D29" s="633">
        <v>336.1</v>
      </c>
      <c r="E29" s="634">
        <v>0</v>
      </c>
      <c r="F29" s="635">
        <v>0</v>
      </c>
      <c r="G29" s="14"/>
      <c r="H29" s="440">
        <v>12.1</v>
      </c>
      <c r="I29" s="34" t="s">
        <v>167</v>
      </c>
      <c r="J29" s="236"/>
      <c r="K29" s="271"/>
      <c r="L29" s="271"/>
      <c r="M29" s="237"/>
    </row>
    <row r="30" spans="1:13" s="15" customFormat="1" ht="21.75" customHeight="1">
      <c r="A30" s="103">
        <v>12.2</v>
      </c>
      <c r="B30" s="555" t="s">
        <v>168</v>
      </c>
      <c r="C30" s="634">
        <v>1189.9</v>
      </c>
      <c r="D30" s="633">
        <v>528.5</v>
      </c>
      <c r="E30" s="634">
        <v>2.4</v>
      </c>
      <c r="F30" s="635">
        <v>21.2</v>
      </c>
      <c r="G30" s="14"/>
      <c r="H30" s="440">
        <v>12.2</v>
      </c>
      <c r="I30" s="34" t="s">
        <v>168</v>
      </c>
      <c r="J30" s="236"/>
      <c r="K30" s="271"/>
      <c r="L30" s="271"/>
      <c r="M30" s="237"/>
    </row>
    <row r="31" spans="1:13" s="15" customFormat="1" ht="21.75" customHeight="1">
      <c r="A31" s="103">
        <v>12.3</v>
      </c>
      <c r="B31" s="555" t="s">
        <v>228</v>
      </c>
      <c r="C31" s="634">
        <v>106.7</v>
      </c>
      <c r="D31" s="633">
        <v>98.7</v>
      </c>
      <c r="E31" s="634">
        <v>0</v>
      </c>
      <c r="F31" s="635">
        <v>0</v>
      </c>
      <c r="G31" s="14"/>
      <c r="H31" s="440">
        <v>12.3</v>
      </c>
      <c r="I31" s="34" t="s">
        <v>228</v>
      </c>
      <c r="J31" s="236"/>
      <c r="K31" s="271"/>
      <c r="L31" s="271"/>
      <c r="M31" s="237"/>
    </row>
    <row r="32" spans="1:13" s="15" customFormat="1" ht="21.75" customHeight="1">
      <c r="A32" s="103">
        <v>12.4</v>
      </c>
      <c r="B32" s="555" t="s">
        <v>169</v>
      </c>
      <c r="C32" s="641">
        <v>2643.5</v>
      </c>
      <c r="D32" s="633">
        <v>1576.9</v>
      </c>
      <c r="E32" s="641">
        <v>59.2</v>
      </c>
      <c r="F32" s="635">
        <v>90.6</v>
      </c>
      <c r="G32" s="14"/>
      <c r="H32" s="440">
        <v>12.4</v>
      </c>
      <c r="I32" s="34" t="s">
        <v>169</v>
      </c>
      <c r="J32" s="236"/>
      <c r="K32" s="271"/>
      <c r="L32" s="271"/>
      <c r="M32" s="237"/>
    </row>
    <row r="33" spans="1:13" s="15" customFormat="1" ht="21.75" customHeight="1">
      <c r="A33" s="103">
        <v>12.5</v>
      </c>
      <c r="B33" s="554" t="s">
        <v>170</v>
      </c>
      <c r="C33" s="634">
        <v>7393.3</v>
      </c>
      <c r="D33" s="633">
        <v>7741.1</v>
      </c>
      <c r="E33" s="634">
        <v>2710.1</v>
      </c>
      <c r="F33" s="635">
        <v>2223</v>
      </c>
      <c r="G33" s="14"/>
      <c r="H33" s="440">
        <v>12.5</v>
      </c>
      <c r="I33" s="42" t="s">
        <v>170</v>
      </c>
      <c r="J33" s="236"/>
      <c r="K33" s="271"/>
      <c r="L33" s="271"/>
      <c r="M33" s="237"/>
    </row>
    <row r="34" spans="1:13" s="15" customFormat="1" ht="21.75" customHeight="1">
      <c r="A34" s="106">
        <v>12.6</v>
      </c>
      <c r="B34" s="556" t="s">
        <v>171</v>
      </c>
      <c r="C34" s="634">
        <v>10838.6</v>
      </c>
      <c r="D34" s="633">
        <v>16346.2</v>
      </c>
      <c r="E34" s="634">
        <v>874.6</v>
      </c>
      <c r="F34" s="635">
        <v>2400.3</v>
      </c>
      <c r="G34" s="14"/>
      <c r="H34" s="440">
        <v>12.6</v>
      </c>
      <c r="I34" s="315" t="s">
        <v>171</v>
      </c>
      <c r="J34" s="236"/>
      <c r="K34" s="271"/>
      <c r="L34" s="271"/>
      <c r="M34" s="237"/>
    </row>
    <row r="35" spans="1:13" s="15" customFormat="1" ht="21.75" customHeight="1">
      <c r="A35" s="103" t="s">
        <v>50</v>
      </c>
      <c r="B35" s="557" t="s">
        <v>172</v>
      </c>
      <c r="C35" s="634">
        <v>485.1</v>
      </c>
      <c r="D35" s="633">
        <v>284.4</v>
      </c>
      <c r="E35" s="634">
        <v>25.6</v>
      </c>
      <c r="F35" s="635">
        <v>0.7</v>
      </c>
      <c r="G35" s="14"/>
      <c r="H35" s="440" t="s">
        <v>50</v>
      </c>
      <c r="I35" s="38" t="s">
        <v>172</v>
      </c>
      <c r="J35" s="236"/>
      <c r="K35" s="271"/>
      <c r="L35" s="271"/>
      <c r="M35" s="237"/>
    </row>
    <row r="36" spans="1:13" s="15" customFormat="1" ht="21.75" customHeight="1">
      <c r="A36" s="103" t="s">
        <v>51</v>
      </c>
      <c r="B36" s="557" t="s">
        <v>173</v>
      </c>
      <c r="C36" s="634">
        <v>4.7</v>
      </c>
      <c r="D36" s="633">
        <v>98.1</v>
      </c>
      <c r="E36" s="634">
        <v>174.5</v>
      </c>
      <c r="F36" s="635">
        <v>68.5</v>
      </c>
      <c r="G36" s="14"/>
      <c r="H36" s="440" t="s">
        <v>51</v>
      </c>
      <c r="I36" s="38" t="s">
        <v>173</v>
      </c>
      <c r="J36" s="236"/>
      <c r="K36" s="271"/>
      <c r="L36" s="271"/>
      <c r="M36" s="237"/>
    </row>
    <row r="37" spans="1:13" s="15" customFormat="1" ht="21.75" customHeight="1" thickBot="1">
      <c r="A37" s="563" t="s">
        <v>52</v>
      </c>
      <c r="B37" s="558" t="s">
        <v>174</v>
      </c>
      <c r="C37" s="642">
        <v>82.6</v>
      </c>
      <c r="D37" s="643">
        <v>100.3</v>
      </c>
      <c r="E37" s="642">
        <v>0</v>
      </c>
      <c r="F37" s="644">
        <v>0</v>
      </c>
      <c r="G37" s="14"/>
      <c r="H37" s="446" t="s">
        <v>52</v>
      </c>
      <c r="I37" s="107" t="s">
        <v>174</v>
      </c>
      <c r="J37" s="254"/>
      <c r="K37" s="447"/>
      <c r="L37" s="447"/>
      <c r="M37" s="255"/>
    </row>
    <row r="38" spans="1:8" ht="15" customHeight="1">
      <c r="A38" s="108"/>
      <c r="B38" s="334"/>
      <c r="C38" s="334"/>
      <c r="D38" s="101"/>
      <c r="E38" s="101"/>
      <c r="F38" s="101"/>
      <c r="G38" s="11"/>
      <c r="H38" s="186" t="s">
        <v>0</v>
      </c>
    </row>
    <row r="39" spans="1:7" ht="12.75" customHeight="1">
      <c r="A39" s="108"/>
      <c r="B39" s="621"/>
      <c r="C39" s="622"/>
      <c r="D39" s="622"/>
      <c r="E39" s="102"/>
      <c r="F39" s="102"/>
      <c r="G39" s="11"/>
    </row>
    <row r="40" spans="1:7" ht="12.75" customHeight="1">
      <c r="A40" s="108"/>
      <c r="B40" s="102"/>
      <c r="C40" s="102"/>
      <c r="D40" s="102"/>
      <c r="E40" s="102"/>
      <c r="F40" s="102"/>
      <c r="G40" s="11"/>
    </row>
    <row r="41" spans="1:7" ht="12.75" customHeight="1">
      <c r="A41" s="108"/>
      <c r="B41" s="621" t="s">
        <v>270</v>
      </c>
      <c r="C41" s="102"/>
      <c r="D41" s="102"/>
      <c r="E41" s="102"/>
      <c r="F41" s="102"/>
      <c r="G41" s="11"/>
    </row>
    <row r="42" spans="1:7" ht="12.75" customHeight="1">
      <c r="A42" s="108"/>
      <c r="B42" s="102"/>
      <c r="C42" s="102"/>
      <c r="D42" s="102"/>
      <c r="E42" s="102"/>
      <c r="F42" s="102"/>
      <c r="G42" s="11"/>
    </row>
    <row r="43" spans="1:7" ht="12.75" customHeight="1">
      <c r="A43" s="108"/>
      <c r="B43" s="102"/>
      <c r="C43" s="102"/>
      <c r="D43" s="102"/>
      <c r="E43" s="102"/>
      <c r="F43" s="102"/>
      <c r="G43" s="11"/>
    </row>
    <row r="44" spans="1:7" ht="12.75" customHeight="1">
      <c r="A44" s="108"/>
      <c r="B44" s="102"/>
      <c r="C44" s="102"/>
      <c r="D44" s="102"/>
      <c r="E44" s="102"/>
      <c r="F44" s="102"/>
      <c r="G44" s="11"/>
    </row>
    <row r="45" spans="1:7" ht="12.75" customHeight="1">
      <c r="A45" s="108"/>
      <c r="B45" s="102"/>
      <c r="C45" s="102"/>
      <c r="D45" s="102"/>
      <c r="E45" s="102"/>
      <c r="F45" s="102"/>
      <c r="G45" s="11"/>
    </row>
    <row r="46" spans="1:6" ht="12.75" customHeight="1">
      <c r="A46" s="108"/>
      <c r="B46" s="102"/>
      <c r="C46" s="102"/>
      <c r="D46" s="102"/>
      <c r="E46" s="102"/>
      <c r="F46" s="102"/>
    </row>
    <row r="47" spans="1:6" ht="12.75" customHeight="1">
      <c r="A47" s="108"/>
      <c r="B47" s="102"/>
      <c r="C47" s="102"/>
      <c r="D47" s="102"/>
      <c r="E47" s="102"/>
      <c r="F47" s="102"/>
    </row>
    <row r="48" spans="1:6" ht="12.75" customHeight="1">
      <c r="A48" s="108"/>
      <c r="B48" s="102"/>
      <c r="C48" s="102"/>
      <c r="D48" s="102"/>
      <c r="E48" s="102"/>
      <c r="F48" s="102"/>
    </row>
    <row r="68" spans="12:15" ht="12.75" customHeight="1">
      <c r="L68" s="272" t="s">
        <v>0</v>
      </c>
      <c r="M68" s="272" t="s">
        <v>0</v>
      </c>
      <c r="N68" s="13" t="s">
        <v>0</v>
      </c>
      <c r="O68" s="13" t="s">
        <v>0</v>
      </c>
    </row>
  </sheetData>
  <sheetProtection/>
  <mergeCells count="11">
    <mergeCell ref="B28:F28"/>
    <mergeCell ref="B6:C7"/>
    <mergeCell ref="B8:C8"/>
    <mergeCell ref="B9:C9"/>
    <mergeCell ref="B10:C10"/>
    <mergeCell ref="L14:M14"/>
    <mergeCell ref="J12:K12"/>
    <mergeCell ref="C14:D14"/>
    <mergeCell ref="E14:F14"/>
    <mergeCell ref="J14:K14"/>
    <mergeCell ref="B16:F16"/>
  </mergeCells>
  <printOptions horizontalCentered="1"/>
  <pageMargins left="0" right="0" top="0.3937007874015748" bottom="0.3937007874015748" header="0.5118110236220472" footer="0.5118110236220472"/>
  <pageSetup fitToWidth="2" fitToHeight="1" horizontalDpi="600" verticalDpi="600" orientation="landscape" paperSize="9" scale="66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="70" zoomScaleNormal="70" zoomScaleSheetLayoutView="100" workbookViewId="0" topLeftCell="F1">
      <selection activeCell="AG33" sqref="AG33"/>
    </sheetView>
  </sheetViews>
  <sheetFormatPr defaultColWidth="9.00390625" defaultRowHeight="12.75"/>
  <cols>
    <col min="1" max="1" width="8.125" style="0" customWidth="1"/>
    <col min="2" max="2" width="19.75390625" style="0" customWidth="1"/>
    <col min="3" max="3" width="16.375" style="0" customWidth="1"/>
    <col min="4" max="4" width="35.125" style="0" customWidth="1"/>
    <col min="5" max="6" width="10.25390625" style="0" customWidth="1"/>
    <col min="7" max="7" width="11.00390625" style="0" customWidth="1"/>
    <col min="8" max="8" width="11.375" style="0" customWidth="1"/>
    <col min="9" max="9" width="10.625" style="0" customWidth="1"/>
    <col min="10" max="10" width="11.625" style="0" customWidth="1"/>
    <col min="11" max="11" width="10.625" style="0" customWidth="1"/>
    <col min="12" max="12" width="12.25390625" style="0" customWidth="1"/>
    <col min="13" max="13" width="11.00390625" style="0" customWidth="1"/>
    <col min="14" max="14" width="11.625" style="0" customWidth="1"/>
    <col min="15" max="20" width="1.625" style="0" hidden="1" customWidth="1"/>
    <col min="21" max="24" width="2.375" style="0" hidden="1" customWidth="1"/>
    <col min="25" max="25" width="1.75390625" style="0" hidden="1" customWidth="1"/>
    <col min="26" max="26" width="13.375" style="0" hidden="1" customWidth="1"/>
    <col min="27" max="27" width="5.625" style="0" customWidth="1"/>
    <col min="28" max="28" width="10.75390625" style="0" customWidth="1"/>
    <col min="29" max="30" width="17.125" style="0" bestFit="1" customWidth="1"/>
    <col min="31" max="31" width="69.00390625" style="0" customWidth="1"/>
    <col min="32" max="32" width="10.75390625" style="0" bestFit="1" customWidth="1"/>
    <col min="33" max="40" width="12.50390625" style="0" customWidth="1"/>
  </cols>
  <sheetData>
    <row r="1" spans="1:40" ht="16.5" thickBot="1">
      <c r="A1" s="388" t="s">
        <v>0</v>
      </c>
      <c r="B1" s="350"/>
      <c r="C1" s="350" t="s">
        <v>0</v>
      </c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</row>
    <row r="2" spans="1:40" ht="16.5" customHeight="1">
      <c r="A2" s="405" t="s">
        <v>0</v>
      </c>
      <c r="B2" s="353"/>
      <c r="C2" s="353"/>
      <c r="D2" s="354"/>
      <c r="E2" s="354"/>
      <c r="F2" s="354"/>
      <c r="G2" s="354"/>
      <c r="H2" s="354"/>
      <c r="I2" s="513" t="s">
        <v>65</v>
      </c>
      <c r="J2" s="766"/>
      <c r="K2" s="766"/>
      <c r="L2" s="514" t="s">
        <v>150</v>
      </c>
      <c r="M2" s="767" t="s">
        <v>262</v>
      </c>
      <c r="N2" s="768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406" t="s">
        <v>0</v>
      </c>
      <c r="AF2" s="352"/>
      <c r="AH2" s="352"/>
      <c r="AI2" s="352"/>
      <c r="AJ2" s="352"/>
      <c r="AK2" s="352"/>
      <c r="AL2" s="352"/>
      <c r="AM2" s="352"/>
      <c r="AN2" s="352"/>
    </row>
    <row r="3" spans="1:40" ht="16.5" customHeight="1">
      <c r="A3" s="355"/>
      <c r="B3" s="356" t="s">
        <v>0</v>
      </c>
      <c r="C3" s="356"/>
      <c r="D3" s="357"/>
      <c r="E3" s="357"/>
      <c r="F3" s="357"/>
      <c r="G3" s="357"/>
      <c r="H3" s="357"/>
      <c r="I3" s="517"/>
      <c r="J3" s="618"/>
      <c r="K3" s="618"/>
      <c r="L3" s="618"/>
      <c r="M3" s="618"/>
      <c r="N3" s="515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H3" s="352"/>
      <c r="AI3" s="352"/>
      <c r="AJ3" s="352"/>
      <c r="AK3" s="352"/>
      <c r="AL3" s="352"/>
      <c r="AM3" s="352"/>
      <c r="AN3" s="352"/>
    </row>
    <row r="4" spans="1:40" ht="16.5" customHeight="1">
      <c r="A4" s="355"/>
      <c r="B4" s="356" t="s">
        <v>0</v>
      </c>
      <c r="C4" s="356"/>
      <c r="D4" s="357"/>
      <c r="E4" s="357"/>
      <c r="F4" s="357"/>
      <c r="G4" s="357"/>
      <c r="H4" s="357"/>
      <c r="I4" s="760"/>
      <c r="J4" s="761"/>
      <c r="K4" s="761"/>
      <c r="L4" s="761"/>
      <c r="M4" s="761"/>
      <c r="N4" s="76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H4" s="352"/>
      <c r="AI4" s="352"/>
      <c r="AJ4" s="352"/>
      <c r="AK4" s="352"/>
      <c r="AL4" s="352"/>
      <c r="AM4" s="352"/>
      <c r="AN4" s="352"/>
    </row>
    <row r="5" spans="1:40" ht="16.5" customHeight="1">
      <c r="A5" s="355"/>
      <c r="B5" s="356"/>
      <c r="C5" s="356"/>
      <c r="D5" s="753" t="s">
        <v>175</v>
      </c>
      <c r="E5" s="753"/>
      <c r="F5" s="753"/>
      <c r="G5" s="753"/>
      <c r="H5" s="754"/>
      <c r="I5" s="758"/>
      <c r="J5" s="759"/>
      <c r="K5" s="516"/>
      <c r="L5" s="619"/>
      <c r="M5" s="516"/>
      <c r="N5" s="515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520" t="s">
        <v>179</v>
      </c>
      <c r="AF5" s="358"/>
      <c r="AG5" s="521" t="s">
        <v>180</v>
      </c>
      <c r="AH5" s="358"/>
      <c r="AI5" s="358"/>
      <c r="AJ5" s="358"/>
      <c r="AK5" s="358"/>
      <c r="AL5" s="358"/>
      <c r="AM5" s="358"/>
      <c r="AN5" s="358"/>
    </row>
    <row r="6" spans="1:40" ht="16.5" customHeight="1">
      <c r="A6" s="355"/>
      <c r="B6" s="359" t="s">
        <v>0</v>
      </c>
      <c r="C6" s="359"/>
      <c r="D6" s="753"/>
      <c r="E6" s="753"/>
      <c r="F6" s="753"/>
      <c r="G6" s="753"/>
      <c r="H6" s="754"/>
      <c r="I6" s="760"/>
      <c r="J6" s="761"/>
      <c r="K6" s="761"/>
      <c r="L6" s="761"/>
      <c r="M6" s="761"/>
      <c r="N6" s="76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522" t="s">
        <v>181</v>
      </c>
      <c r="AH6" s="352"/>
      <c r="AI6" s="352"/>
      <c r="AJ6" s="352"/>
      <c r="AK6" s="352"/>
      <c r="AL6" s="352"/>
      <c r="AM6" s="352"/>
      <c r="AN6" s="352"/>
    </row>
    <row r="7" spans="1:40" ht="16.5" customHeight="1">
      <c r="A7" s="355"/>
      <c r="B7" s="356"/>
      <c r="C7" s="356"/>
      <c r="D7" s="755" t="s">
        <v>72</v>
      </c>
      <c r="E7" s="756"/>
      <c r="F7" s="756"/>
      <c r="G7" s="756"/>
      <c r="H7" s="757"/>
      <c r="I7" s="518" t="s">
        <v>152</v>
      </c>
      <c r="J7" s="764"/>
      <c r="K7" s="764"/>
      <c r="L7" s="519" t="s">
        <v>153</v>
      </c>
      <c r="M7" s="764"/>
      <c r="N7" s="765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522" t="s">
        <v>182</v>
      </c>
      <c r="AH7" s="352"/>
      <c r="AI7" s="352"/>
      <c r="AJ7" s="352"/>
      <c r="AK7" s="352"/>
      <c r="AL7" s="352"/>
      <c r="AM7" s="352"/>
      <c r="AN7" s="352"/>
    </row>
    <row r="8" spans="1:40" ht="16.5" customHeight="1">
      <c r="A8" s="355"/>
      <c r="B8" s="356"/>
      <c r="C8" s="356"/>
      <c r="D8" s="755" t="s">
        <v>176</v>
      </c>
      <c r="E8" s="756"/>
      <c r="F8" s="756"/>
      <c r="G8" s="756"/>
      <c r="H8" s="756"/>
      <c r="I8" s="517" t="s">
        <v>154</v>
      </c>
      <c r="J8" s="516"/>
      <c r="K8" s="516"/>
      <c r="L8" s="720"/>
      <c r="M8" s="721"/>
      <c r="N8" s="72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522" t="s">
        <v>183</v>
      </c>
      <c r="AH8" s="352"/>
      <c r="AI8" s="352"/>
      <c r="AJ8" s="352"/>
      <c r="AK8" s="352"/>
      <c r="AL8" s="352"/>
      <c r="AM8" s="352"/>
      <c r="AN8" s="352"/>
    </row>
    <row r="9" spans="1:40" ht="18">
      <c r="A9" s="355"/>
      <c r="B9" s="356"/>
      <c r="C9" s="356"/>
      <c r="D9" s="756" t="s">
        <v>0</v>
      </c>
      <c r="E9" s="756"/>
      <c r="F9" s="756"/>
      <c r="G9" s="756"/>
      <c r="H9" s="756"/>
      <c r="I9" s="769" t="s">
        <v>0</v>
      </c>
      <c r="J9" s="770"/>
      <c r="K9" s="770"/>
      <c r="L9" s="770"/>
      <c r="M9" s="770"/>
      <c r="N9" s="771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406" t="s">
        <v>0</v>
      </c>
      <c r="AF9" s="352"/>
      <c r="AG9" s="522" t="s">
        <v>184</v>
      </c>
      <c r="AH9" s="352"/>
      <c r="AI9" s="352"/>
      <c r="AJ9" s="352"/>
      <c r="AK9" s="352"/>
      <c r="AL9" s="352"/>
      <c r="AM9" s="352"/>
      <c r="AN9" s="352"/>
    </row>
    <row r="10" spans="1:40" ht="20.25">
      <c r="A10" s="355"/>
      <c r="B10" s="356"/>
      <c r="C10" s="356"/>
      <c r="D10" s="364" t="s">
        <v>139</v>
      </c>
      <c r="E10" s="772" t="s">
        <v>260</v>
      </c>
      <c r="F10" s="772"/>
      <c r="G10" s="772"/>
      <c r="H10" s="365"/>
      <c r="I10" s="366" t="s">
        <v>0</v>
      </c>
      <c r="J10" s="367"/>
      <c r="K10" s="361"/>
      <c r="L10" s="360"/>
      <c r="M10" s="362"/>
      <c r="N10" s="363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</row>
    <row r="11" spans="1:40" ht="15.75">
      <c r="A11" s="368"/>
      <c r="B11" s="369"/>
      <c r="C11" s="369"/>
      <c r="D11" s="357"/>
      <c r="E11" s="357"/>
      <c r="F11" s="357"/>
      <c r="G11" s="370"/>
      <c r="H11" s="370"/>
      <c r="I11" s="370"/>
      <c r="J11" s="370"/>
      <c r="K11" s="371" t="s">
        <v>0</v>
      </c>
      <c r="L11" s="372"/>
      <c r="M11" s="357"/>
      <c r="N11" s="373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</row>
    <row r="12" spans="1:40" ht="15.75">
      <c r="A12" s="407" t="s">
        <v>0</v>
      </c>
      <c r="B12" s="375" t="s">
        <v>0</v>
      </c>
      <c r="C12" s="375"/>
      <c r="D12" s="376"/>
      <c r="E12" s="375"/>
      <c r="F12" s="624" t="s">
        <v>265</v>
      </c>
      <c r="G12" s="745" t="s">
        <v>140</v>
      </c>
      <c r="H12" s="746"/>
      <c r="I12" s="746"/>
      <c r="J12" s="747"/>
      <c r="K12" s="746" t="s">
        <v>141</v>
      </c>
      <c r="L12" s="746"/>
      <c r="M12" s="746"/>
      <c r="N12" s="748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407" t="s">
        <v>0</v>
      </c>
      <c r="AC12" s="375" t="s">
        <v>0</v>
      </c>
      <c r="AD12" s="375"/>
      <c r="AE12" s="376"/>
      <c r="AF12" s="375"/>
      <c r="AG12" s="745" t="s">
        <v>140</v>
      </c>
      <c r="AH12" s="746"/>
      <c r="AI12" s="746"/>
      <c r="AJ12" s="747"/>
      <c r="AK12" s="746" t="s">
        <v>141</v>
      </c>
      <c r="AL12" s="746"/>
      <c r="AM12" s="746"/>
      <c r="AN12" s="748"/>
    </row>
    <row r="13" spans="1:40" ht="15.75">
      <c r="A13" s="374" t="s">
        <v>76</v>
      </c>
      <c r="B13" s="377" t="s">
        <v>177</v>
      </c>
      <c r="C13" s="408" t="s">
        <v>177</v>
      </c>
      <c r="D13" s="378"/>
      <c r="E13" s="409" t="s">
        <v>79</v>
      </c>
      <c r="F13" s="625" t="s">
        <v>266</v>
      </c>
      <c r="G13" s="749">
        <v>2015</v>
      </c>
      <c r="H13" s="750"/>
      <c r="I13" s="749">
        <v>2016</v>
      </c>
      <c r="J13" s="750"/>
      <c r="K13" s="749">
        <v>2015</v>
      </c>
      <c r="L13" s="750"/>
      <c r="M13" s="751">
        <v>2016</v>
      </c>
      <c r="N13" s="7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74" t="s">
        <v>76</v>
      </c>
      <c r="AC13" s="377" t="s">
        <v>177</v>
      </c>
      <c r="AD13" s="408" t="s">
        <v>177</v>
      </c>
      <c r="AE13" s="378"/>
      <c r="AF13" s="409" t="s">
        <v>79</v>
      </c>
      <c r="AG13" s="749">
        <v>2015</v>
      </c>
      <c r="AH13" s="750"/>
      <c r="AI13" s="749">
        <v>2016</v>
      </c>
      <c r="AJ13" s="750"/>
      <c r="AK13" s="749">
        <v>2015</v>
      </c>
      <c r="AL13" s="750"/>
      <c r="AM13" s="751">
        <v>2016</v>
      </c>
      <c r="AN13" s="752"/>
    </row>
    <row r="14" spans="1:40" ht="15.75">
      <c r="A14" s="410" t="s">
        <v>77</v>
      </c>
      <c r="B14" s="477" t="s">
        <v>178</v>
      </c>
      <c r="C14" s="477" t="s">
        <v>229</v>
      </c>
      <c r="D14" s="411" t="s">
        <v>78</v>
      </c>
      <c r="E14" s="412" t="s">
        <v>138</v>
      </c>
      <c r="F14" s="626" t="s">
        <v>138</v>
      </c>
      <c r="G14" s="379" t="s">
        <v>80</v>
      </c>
      <c r="H14" s="379" t="s">
        <v>142</v>
      </c>
      <c r="I14" s="379" t="s">
        <v>80</v>
      </c>
      <c r="J14" s="379" t="s">
        <v>142</v>
      </c>
      <c r="K14" s="379" t="s">
        <v>80</v>
      </c>
      <c r="L14" s="379" t="s">
        <v>142</v>
      </c>
      <c r="M14" s="379" t="s">
        <v>80</v>
      </c>
      <c r="N14" s="380" t="s">
        <v>142</v>
      </c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410" t="s">
        <v>77</v>
      </c>
      <c r="AC14" s="477" t="s">
        <v>178</v>
      </c>
      <c r="AD14" s="477" t="s">
        <v>229</v>
      </c>
      <c r="AE14" s="411" t="s">
        <v>78</v>
      </c>
      <c r="AF14" s="412" t="s">
        <v>138</v>
      </c>
      <c r="AG14" s="379" t="s">
        <v>80</v>
      </c>
      <c r="AH14" s="379" t="s">
        <v>142</v>
      </c>
      <c r="AI14" s="379" t="s">
        <v>80</v>
      </c>
      <c r="AJ14" s="379" t="s">
        <v>142</v>
      </c>
      <c r="AK14" s="379" t="s">
        <v>80</v>
      </c>
      <c r="AL14" s="379" t="s">
        <v>142</v>
      </c>
      <c r="AM14" s="379" t="s">
        <v>80</v>
      </c>
      <c r="AN14" s="380" t="s">
        <v>142</v>
      </c>
    </row>
    <row r="15" spans="1:40" ht="21.75" customHeight="1">
      <c r="A15" s="413" t="s">
        <v>5</v>
      </c>
      <c r="B15" s="535" t="s">
        <v>212</v>
      </c>
      <c r="C15" s="564"/>
      <c r="D15" s="523" t="s">
        <v>226</v>
      </c>
      <c r="E15" s="130" t="s">
        <v>144</v>
      </c>
      <c r="F15" s="620"/>
      <c r="G15" s="645">
        <v>4.5</v>
      </c>
      <c r="H15" s="646">
        <v>362</v>
      </c>
      <c r="I15" s="647">
        <v>5</v>
      </c>
      <c r="J15" s="648">
        <v>238.6</v>
      </c>
      <c r="K15" s="647">
        <v>0</v>
      </c>
      <c r="L15" s="648">
        <v>0</v>
      </c>
      <c r="M15" s="647">
        <v>0</v>
      </c>
      <c r="N15" s="649">
        <v>0</v>
      </c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413" t="s">
        <v>5</v>
      </c>
      <c r="AC15" s="429">
        <v>440320</v>
      </c>
      <c r="AD15" s="564"/>
      <c r="AE15" s="523" t="s">
        <v>185</v>
      </c>
      <c r="AF15" s="130" t="s">
        <v>144</v>
      </c>
      <c r="AG15" s="414" t="s">
        <v>0</v>
      </c>
      <c r="AH15" s="415" t="s">
        <v>0</v>
      </c>
      <c r="AI15" s="414" t="s">
        <v>0</v>
      </c>
      <c r="AJ15" s="416" t="s">
        <v>0</v>
      </c>
      <c r="AK15" s="414" t="s">
        <v>0</v>
      </c>
      <c r="AL15" s="416" t="s">
        <v>0</v>
      </c>
      <c r="AM15" s="414" t="s">
        <v>0</v>
      </c>
      <c r="AN15" s="417" t="s">
        <v>0</v>
      </c>
    </row>
    <row r="16" spans="1:40" ht="18" customHeight="1">
      <c r="A16" s="382"/>
      <c r="B16" s="536" t="s">
        <v>213</v>
      </c>
      <c r="C16" s="565"/>
      <c r="D16" s="524" t="s">
        <v>186</v>
      </c>
      <c r="E16" s="48" t="s">
        <v>144</v>
      </c>
      <c r="F16" s="51"/>
      <c r="G16" s="650"/>
      <c r="H16" s="651"/>
      <c r="I16" s="650"/>
      <c r="J16" s="652"/>
      <c r="K16" s="652"/>
      <c r="L16" s="652"/>
      <c r="M16" s="650"/>
      <c r="N16" s="653">
        <v>0</v>
      </c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2"/>
      <c r="AC16" s="448" t="s">
        <v>57</v>
      </c>
      <c r="AD16" s="565"/>
      <c r="AE16" s="524" t="s">
        <v>186</v>
      </c>
      <c r="AF16" s="48" t="s">
        <v>144</v>
      </c>
      <c r="AG16" s="418" t="s">
        <v>277</v>
      </c>
      <c r="AH16" s="419" t="s">
        <v>277</v>
      </c>
      <c r="AI16" s="418" t="s">
        <v>277</v>
      </c>
      <c r="AJ16" s="420" t="s">
        <v>277</v>
      </c>
      <c r="AK16" s="418" t="s">
        <v>277</v>
      </c>
      <c r="AL16" s="420" t="s">
        <v>277</v>
      </c>
      <c r="AM16" s="418" t="s">
        <v>277</v>
      </c>
      <c r="AN16" s="421" t="s">
        <v>278</v>
      </c>
    </row>
    <row r="17" spans="1:40" ht="18" customHeight="1">
      <c r="A17" s="382"/>
      <c r="B17" s="537"/>
      <c r="C17" s="451">
        <v>440320.11</v>
      </c>
      <c r="D17" s="525" t="s">
        <v>187</v>
      </c>
      <c r="E17" s="48" t="s">
        <v>144</v>
      </c>
      <c r="F17" s="48"/>
      <c r="G17" s="654">
        <v>0</v>
      </c>
      <c r="H17" s="655">
        <v>0</v>
      </c>
      <c r="I17" s="654">
        <v>0</v>
      </c>
      <c r="J17" s="656">
        <v>0</v>
      </c>
      <c r="K17" s="654">
        <v>0</v>
      </c>
      <c r="L17" s="655">
        <v>0</v>
      </c>
      <c r="M17" s="654">
        <v>0</v>
      </c>
      <c r="N17" s="657">
        <v>0</v>
      </c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2"/>
      <c r="AC17" s="385"/>
      <c r="AD17" s="451">
        <v>440320.11</v>
      </c>
      <c r="AE17" s="525" t="s">
        <v>187</v>
      </c>
      <c r="AF17" s="48" t="s">
        <v>144</v>
      </c>
      <c r="AG17" s="422"/>
      <c r="AH17" s="423"/>
      <c r="AI17" s="422"/>
      <c r="AJ17" s="424"/>
      <c r="AK17" s="422"/>
      <c r="AL17" s="424"/>
      <c r="AM17" s="422"/>
      <c r="AN17" s="425"/>
    </row>
    <row r="18" spans="1:40" ht="18" customHeight="1">
      <c r="A18" s="382"/>
      <c r="B18" s="538"/>
      <c r="C18" s="451">
        <v>440320.19</v>
      </c>
      <c r="D18" s="526" t="s">
        <v>188</v>
      </c>
      <c r="E18" s="48" t="s">
        <v>144</v>
      </c>
      <c r="F18" s="48"/>
      <c r="G18" s="654">
        <v>0</v>
      </c>
      <c r="H18" s="655">
        <v>0</v>
      </c>
      <c r="I18" s="654">
        <v>0</v>
      </c>
      <c r="J18" s="656">
        <v>0</v>
      </c>
      <c r="K18" s="654">
        <v>0</v>
      </c>
      <c r="L18" s="655">
        <v>0</v>
      </c>
      <c r="M18" s="654">
        <v>0</v>
      </c>
      <c r="N18" s="657">
        <v>0</v>
      </c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2"/>
      <c r="AC18" s="430"/>
      <c r="AD18" s="451">
        <v>440320.19</v>
      </c>
      <c r="AE18" s="526" t="s">
        <v>188</v>
      </c>
      <c r="AF18" s="48" t="s">
        <v>144</v>
      </c>
      <c r="AG18" s="422"/>
      <c r="AH18" s="423"/>
      <c r="AI18" s="422"/>
      <c r="AJ18" s="424"/>
      <c r="AK18" s="422"/>
      <c r="AL18" s="424"/>
      <c r="AM18" s="422"/>
      <c r="AN18" s="425"/>
    </row>
    <row r="19" spans="1:40" ht="18" customHeight="1">
      <c r="A19" s="382"/>
      <c r="B19" s="536" t="s">
        <v>213</v>
      </c>
      <c r="C19" s="565"/>
      <c r="D19" s="527" t="s">
        <v>195</v>
      </c>
      <c r="E19" s="48" t="s">
        <v>144</v>
      </c>
      <c r="F19" s="44"/>
      <c r="G19" s="658"/>
      <c r="H19" s="659"/>
      <c r="I19" s="660"/>
      <c r="J19" s="661"/>
      <c r="K19" s="654">
        <v>0</v>
      </c>
      <c r="L19" s="655">
        <v>0</v>
      </c>
      <c r="M19" s="660"/>
      <c r="N19" s="662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2"/>
      <c r="AC19" s="448" t="s">
        <v>57</v>
      </c>
      <c r="AD19" s="565"/>
      <c r="AE19" s="527" t="s">
        <v>195</v>
      </c>
      <c r="AF19" s="48" t="s">
        <v>144</v>
      </c>
      <c r="AG19" s="418" t="s">
        <v>277</v>
      </c>
      <c r="AH19" s="423" t="s">
        <v>277</v>
      </c>
      <c r="AI19" s="422" t="s">
        <v>277</v>
      </c>
      <c r="AJ19" s="424" t="s">
        <v>277</v>
      </c>
      <c r="AK19" s="422" t="s">
        <v>278</v>
      </c>
      <c r="AL19" s="424" t="s">
        <v>278</v>
      </c>
      <c r="AM19" s="422" t="s">
        <v>277</v>
      </c>
      <c r="AN19" s="425" t="s">
        <v>277</v>
      </c>
    </row>
    <row r="20" spans="1:40" ht="18" customHeight="1">
      <c r="A20" s="382"/>
      <c r="B20" s="537"/>
      <c r="C20" s="451">
        <v>440320.31</v>
      </c>
      <c r="D20" s="525" t="s">
        <v>196</v>
      </c>
      <c r="E20" s="48" t="s">
        <v>144</v>
      </c>
      <c r="F20" s="48"/>
      <c r="G20" s="663">
        <v>2.6</v>
      </c>
      <c r="H20" s="664">
        <v>208.7</v>
      </c>
      <c r="I20" s="654">
        <v>3.1</v>
      </c>
      <c r="J20" s="656">
        <v>166.6</v>
      </c>
      <c r="K20" s="654">
        <v>0</v>
      </c>
      <c r="L20" s="655">
        <v>0</v>
      </c>
      <c r="M20" s="654">
        <v>0</v>
      </c>
      <c r="N20" s="657">
        <v>0</v>
      </c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2"/>
      <c r="AC20" s="385"/>
      <c r="AD20" s="451">
        <v>440320.31</v>
      </c>
      <c r="AE20" s="525" t="s">
        <v>196</v>
      </c>
      <c r="AF20" s="48" t="s">
        <v>144</v>
      </c>
      <c r="AG20" s="422"/>
      <c r="AH20" s="423"/>
      <c r="AI20" s="422"/>
      <c r="AJ20" s="424"/>
      <c r="AK20" s="422"/>
      <c r="AL20" s="424"/>
      <c r="AM20" s="422"/>
      <c r="AN20" s="425"/>
    </row>
    <row r="21" spans="1:40" ht="18" customHeight="1">
      <c r="A21" s="382"/>
      <c r="B21" s="538"/>
      <c r="C21" s="451">
        <v>440320.39</v>
      </c>
      <c r="D21" s="526" t="s">
        <v>197</v>
      </c>
      <c r="E21" s="48" t="s">
        <v>144</v>
      </c>
      <c r="F21" s="48"/>
      <c r="G21" s="663">
        <v>0.6</v>
      </c>
      <c r="H21" s="664">
        <v>54.4</v>
      </c>
      <c r="I21" s="654">
        <v>0</v>
      </c>
      <c r="J21" s="656">
        <v>0</v>
      </c>
      <c r="K21" s="654">
        <v>0</v>
      </c>
      <c r="L21" s="655">
        <v>0</v>
      </c>
      <c r="M21" s="654">
        <v>0</v>
      </c>
      <c r="N21" s="657">
        <v>0</v>
      </c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2"/>
      <c r="AC21" s="430"/>
      <c r="AD21" s="451">
        <v>440320.39</v>
      </c>
      <c r="AE21" s="526" t="s">
        <v>197</v>
      </c>
      <c r="AF21" s="48" t="s">
        <v>144</v>
      </c>
      <c r="AG21" s="422"/>
      <c r="AH21" s="423"/>
      <c r="AI21" s="422"/>
      <c r="AJ21" s="424"/>
      <c r="AK21" s="422"/>
      <c r="AL21" s="424"/>
      <c r="AM21" s="422"/>
      <c r="AN21" s="425"/>
    </row>
    <row r="22" spans="1:40" ht="18" customHeight="1">
      <c r="A22" s="382"/>
      <c r="B22" s="536" t="s">
        <v>213</v>
      </c>
      <c r="C22" s="565"/>
      <c r="D22" s="527" t="s">
        <v>189</v>
      </c>
      <c r="E22" s="48" t="s">
        <v>144</v>
      </c>
      <c r="F22" s="48"/>
      <c r="G22" s="660"/>
      <c r="H22" s="665"/>
      <c r="I22" s="650"/>
      <c r="J22" s="652"/>
      <c r="K22" s="654">
        <v>0</v>
      </c>
      <c r="L22" s="655">
        <v>0</v>
      </c>
      <c r="M22" s="650"/>
      <c r="N22" s="653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2"/>
      <c r="AC22" s="448" t="s">
        <v>57</v>
      </c>
      <c r="AD22" s="565"/>
      <c r="AE22" s="527" t="s">
        <v>189</v>
      </c>
      <c r="AF22" s="48" t="s">
        <v>144</v>
      </c>
      <c r="AG22" s="418" t="s">
        <v>277</v>
      </c>
      <c r="AH22" s="419" t="s">
        <v>277</v>
      </c>
      <c r="AI22" s="418" t="s">
        <v>277</v>
      </c>
      <c r="AJ22" s="420" t="s">
        <v>277</v>
      </c>
      <c r="AK22" s="418" t="s">
        <v>278</v>
      </c>
      <c r="AL22" s="420" t="s">
        <v>278</v>
      </c>
      <c r="AM22" s="418" t="s">
        <v>277</v>
      </c>
      <c r="AN22" s="421" t="s">
        <v>277</v>
      </c>
    </row>
    <row r="23" spans="1:40" ht="18" customHeight="1">
      <c r="A23" s="382"/>
      <c r="B23" s="479"/>
      <c r="C23" s="451">
        <v>440320.91</v>
      </c>
      <c r="D23" s="525" t="s">
        <v>190</v>
      </c>
      <c r="E23" s="48" t="s">
        <v>144</v>
      </c>
      <c r="F23" s="48"/>
      <c r="G23" s="654">
        <v>0.4</v>
      </c>
      <c r="H23" s="664">
        <v>46.5</v>
      </c>
      <c r="I23" s="654">
        <v>0</v>
      </c>
      <c r="J23" s="656">
        <v>0</v>
      </c>
      <c r="K23" s="654">
        <v>0</v>
      </c>
      <c r="L23" s="655">
        <v>0</v>
      </c>
      <c r="M23" s="654">
        <v>0</v>
      </c>
      <c r="N23" s="657">
        <v>0</v>
      </c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2"/>
      <c r="AC23" s="385"/>
      <c r="AD23" s="451">
        <v>440320.91</v>
      </c>
      <c r="AE23" s="525" t="s">
        <v>190</v>
      </c>
      <c r="AF23" s="48" t="s">
        <v>144</v>
      </c>
      <c r="AG23" s="422"/>
      <c r="AH23" s="423"/>
      <c r="AI23" s="422"/>
      <c r="AJ23" s="424"/>
      <c r="AK23" s="422"/>
      <c r="AL23" s="424"/>
      <c r="AM23" s="422"/>
      <c r="AN23" s="425"/>
    </row>
    <row r="24" spans="1:40" ht="18" customHeight="1">
      <c r="A24" s="382"/>
      <c r="B24" s="539"/>
      <c r="C24" s="451">
        <v>440320.99</v>
      </c>
      <c r="D24" s="526" t="s">
        <v>191</v>
      </c>
      <c r="E24" s="48" t="s">
        <v>144</v>
      </c>
      <c r="F24" s="48"/>
      <c r="G24" s="663">
        <v>0.9</v>
      </c>
      <c r="H24" s="664">
        <v>50.8</v>
      </c>
      <c r="I24" s="654">
        <v>1.7</v>
      </c>
      <c r="J24" s="656">
        <v>67.4</v>
      </c>
      <c r="K24" s="654">
        <v>0</v>
      </c>
      <c r="L24" s="655">
        <v>0</v>
      </c>
      <c r="M24" s="654">
        <v>0</v>
      </c>
      <c r="N24" s="657">
        <v>0</v>
      </c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2"/>
      <c r="AC24" s="430"/>
      <c r="AD24" s="451">
        <v>440320.99</v>
      </c>
      <c r="AE24" s="526" t="s">
        <v>191</v>
      </c>
      <c r="AF24" s="48" t="s">
        <v>144</v>
      </c>
      <c r="AG24" s="422"/>
      <c r="AH24" s="423"/>
      <c r="AI24" s="422"/>
      <c r="AJ24" s="424"/>
      <c r="AK24" s="422"/>
      <c r="AL24" s="424"/>
      <c r="AM24" s="422"/>
      <c r="AN24" s="425"/>
    </row>
    <row r="25" spans="1:40" ht="27.75" customHeight="1">
      <c r="A25" s="413" t="s">
        <v>31</v>
      </c>
      <c r="B25" s="540" t="s">
        <v>214</v>
      </c>
      <c r="C25" s="564"/>
      <c r="D25" s="523" t="s">
        <v>227</v>
      </c>
      <c r="E25" s="130" t="s">
        <v>144</v>
      </c>
      <c r="F25" s="130"/>
      <c r="G25" s="666">
        <v>0.7</v>
      </c>
      <c r="H25" s="666">
        <v>55.1</v>
      </c>
      <c r="I25" s="666">
        <v>2.3</v>
      </c>
      <c r="J25" s="646">
        <v>2356.9</v>
      </c>
      <c r="K25" s="647">
        <v>0</v>
      </c>
      <c r="L25" s="648">
        <v>0</v>
      </c>
      <c r="M25" s="647">
        <v>0</v>
      </c>
      <c r="N25" s="649">
        <v>0</v>
      </c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413" t="s">
        <v>31</v>
      </c>
      <c r="AC25" s="450" t="s">
        <v>55</v>
      </c>
      <c r="AD25" s="564"/>
      <c r="AE25" s="523" t="s">
        <v>192</v>
      </c>
      <c r="AF25" s="130" t="s">
        <v>144</v>
      </c>
      <c r="AG25" s="414" t="s">
        <v>0</v>
      </c>
      <c r="AH25" s="415" t="s">
        <v>0</v>
      </c>
      <c r="AI25" s="414" t="s">
        <v>0</v>
      </c>
      <c r="AJ25" s="416" t="s">
        <v>0</v>
      </c>
      <c r="AK25" s="414" t="s">
        <v>0</v>
      </c>
      <c r="AL25" s="416" t="s">
        <v>0</v>
      </c>
      <c r="AM25" s="414" t="s">
        <v>0</v>
      </c>
      <c r="AN25" s="417" t="s">
        <v>0</v>
      </c>
    </row>
    <row r="26" spans="1:40" ht="18" customHeight="1">
      <c r="A26" s="382"/>
      <c r="B26" s="448">
        <v>4403.91</v>
      </c>
      <c r="C26" s="565"/>
      <c r="D26" s="525" t="s">
        <v>198</v>
      </c>
      <c r="E26" s="48" t="s">
        <v>144</v>
      </c>
      <c r="F26" s="48"/>
      <c r="G26" s="660"/>
      <c r="H26" s="659"/>
      <c r="I26" s="660"/>
      <c r="J26" s="661"/>
      <c r="K26" s="650"/>
      <c r="L26" s="652"/>
      <c r="M26" s="660"/>
      <c r="N26" s="662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2"/>
      <c r="AC26" s="449">
        <v>440391</v>
      </c>
      <c r="AD26" s="565"/>
      <c r="AE26" s="525" t="s">
        <v>198</v>
      </c>
      <c r="AF26" s="48" t="s">
        <v>144</v>
      </c>
      <c r="AG26" s="418" t="s">
        <v>277</v>
      </c>
      <c r="AH26" s="423" t="s">
        <v>277</v>
      </c>
      <c r="AI26" s="422" t="s">
        <v>277</v>
      </c>
      <c r="AJ26" s="424" t="s">
        <v>277</v>
      </c>
      <c r="AK26" s="422" t="s">
        <v>277</v>
      </c>
      <c r="AL26" s="424" t="s">
        <v>277</v>
      </c>
      <c r="AM26" s="422" t="s">
        <v>277</v>
      </c>
      <c r="AN26" s="425" t="s">
        <v>277</v>
      </c>
    </row>
    <row r="27" spans="1:40" ht="18" customHeight="1">
      <c r="A27" s="382"/>
      <c r="B27" s="479"/>
      <c r="C27" s="566" t="s">
        <v>230</v>
      </c>
      <c r="D27" s="528" t="s">
        <v>190</v>
      </c>
      <c r="E27" s="48" t="s">
        <v>144</v>
      </c>
      <c r="F27" s="48"/>
      <c r="G27" s="654">
        <v>0</v>
      </c>
      <c r="H27" s="655">
        <v>0</v>
      </c>
      <c r="I27" s="654">
        <v>0</v>
      </c>
      <c r="J27" s="656">
        <v>0</v>
      </c>
      <c r="K27" s="654">
        <v>0</v>
      </c>
      <c r="L27" s="655">
        <v>0</v>
      </c>
      <c r="M27" s="654">
        <v>0</v>
      </c>
      <c r="N27" s="657">
        <v>0</v>
      </c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2"/>
      <c r="AC27" s="385"/>
      <c r="AD27" s="566" t="s">
        <v>230</v>
      </c>
      <c r="AE27" s="528" t="s">
        <v>190</v>
      </c>
      <c r="AF27" s="48" t="s">
        <v>144</v>
      </c>
      <c r="AG27" s="422"/>
      <c r="AH27" s="423"/>
      <c r="AI27" s="422"/>
      <c r="AJ27" s="424"/>
      <c r="AK27" s="422"/>
      <c r="AL27" s="424"/>
      <c r="AM27" s="422"/>
      <c r="AN27" s="425"/>
    </row>
    <row r="28" spans="1:40" ht="18" customHeight="1">
      <c r="A28" s="382"/>
      <c r="B28" s="539"/>
      <c r="C28" s="566" t="s">
        <v>231</v>
      </c>
      <c r="D28" s="529" t="s">
        <v>191</v>
      </c>
      <c r="E28" s="48" t="s">
        <v>144</v>
      </c>
      <c r="F28" s="48"/>
      <c r="G28" s="654">
        <v>0</v>
      </c>
      <c r="H28" s="655">
        <v>0</v>
      </c>
      <c r="I28" s="654">
        <v>0</v>
      </c>
      <c r="J28" s="656">
        <v>0</v>
      </c>
      <c r="K28" s="654">
        <v>0</v>
      </c>
      <c r="L28" s="655">
        <v>0</v>
      </c>
      <c r="M28" s="654">
        <v>0</v>
      </c>
      <c r="N28" s="657">
        <v>0</v>
      </c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2"/>
      <c r="AC28" s="430"/>
      <c r="AD28" s="566" t="s">
        <v>231</v>
      </c>
      <c r="AE28" s="529" t="s">
        <v>191</v>
      </c>
      <c r="AF28" s="48" t="s">
        <v>144</v>
      </c>
      <c r="AG28" s="422"/>
      <c r="AH28" s="423"/>
      <c r="AI28" s="422"/>
      <c r="AJ28" s="424"/>
      <c r="AK28" s="422"/>
      <c r="AL28" s="424"/>
      <c r="AM28" s="422"/>
      <c r="AN28" s="425"/>
    </row>
    <row r="29" spans="1:40" ht="18" customHeight="1">
      <c r="A29" s="382"/>
      <c r="B29" s="448">
        <v>4403.92</v>
      </c>
      <c r="C29" s="565"/>
      <c r="D29" s="525" t="s">
        <v>199</v>
      </c>
      <c r="E29" s="48" t="s">
        <v>144</v>
      </c>
      <c r="F29" s="48"/>
      <c r="G29" s="654"/>
      <c r="H29" s="655"/>
      <c r="I29" s="650"/>
      <c r="J29" s="652"/>
      <c r="K29" s="654"/>
      <c r="L29" s="655"/>
      <c r="M29" s="650"/>
      <c r="N29" s="65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2"/>
      <c r="AC29" s="449">
        <v>440392</v>
      </c>
      <c r="AD29" s="565"/>
      <c r="AE29" s="525" t="s">
        <v>199</v>
      </c>
      <c r="AF29" s="48" t="s">
        <v>144</v>
      </c>
      <c r="AG29" s="418" t="s">
        <v>277</v>
      </c>
      <c r="AH29" s="419" t="s">
        <v>277</v>
      </c>
      <c r="AI29" s="418" t="s">
        <v>277</v>
      </c>
      <c r="AJ29" s="420" t="s">
        <v>277</v>
      </c>
      <c r="AK29" s="418" t="s">
        <v>277</v>
      </c>
      <c r="AL29" s="420" t="s">
        <v>277</v>
      </c>
      <c r="AM29" s="418" t="s">
        <v>277</v>
      </c>
      <c r="AN29" s="421" t="s">
        <v>277</v>
      </c>
    </row>
    <row r="30" spans="1:40" ht="18" customHeight="1">
      <c r="A30" s="382"/>
      <c r="B30" s="479"/>
      <c r="C30" s="566" t="s">
        <v>232</v>
      </c>
      <c r="D30" s="528" t="s">
        <v>190</v>
      </c>
      <c r="E30" s="48" t="s">
        <v>144</v>
      </c>
      <c r="F30" s="48"/>
      <c r="G30" s="654">
        <v>0</v>
      </c>
      <c r="H30" s="655">
        <v>0</v>
      </c>
      <c r="I30" s="654">
        <v>0</v>
      </c>
      <c r="J30" s="656">
        <v>0</v>
      </c>
      <c r="K30" s="654">
        <v>0</v>
      </c>
      <c r="L30" s="655">
        <v>0</v>
      </c>
      <c r="M30" s="654">
        <v>0</v>
      </c>
      <c r="N30" s="657">
        <v>0</v>
      </c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2"/>
      <c r="AC30" s="385"/>
      <c r="AD30" s="566" t="s">
        <v>232</v>
      </c>
      <c r="AE30" s="528" t="s">
        <v>190</v>
      </c>
      <c r="AF30" s="48" t="s">
        <v>144</v>
      </c>
      <c r="AG30" s="422"/>
      <c r="AH30" s="423"/>
      <c r="AI30" s="422"/>
      <c r="AJ30" s="424"/>
      <c r="AK30" s="422"/>
      <c r="AL30" s="424"/>
      <c r="AM30" s="422"/>
      <c r="AN30" s="425"/>
    </row>
    <row r="31" spans="1:40" ht="18" customHeight="1">
      <c r="A31" s="382"/>
      <c r="B31" s="539"/>
      <c r="C31" s="566" t="s">
        <v>233</v>
      </c>
      <c r="D31" s="529" t="s">
        <v>191</v>
      </c>
      <c r="E31" s="48" t="s">
        <v>144</v>
      </c>
      <c r="F31" s="48"/>
      <c r="G31" s="654">
        <v>0</v>
      </c>
      <c r="H31" s="655">
        <v>0</v>
      </c>
      <c r="I31" s="654">
        <v>0</v>
      </c>
      <c r="J31" s="656">
        <v>0</v>
      </c>
      <c r="K31" s="654">
        <v>0</v>
      </c>
      <c r="L31" s="655">
        <v>0</v>
      </c>
      <c r="M31" s="654">
        <v>0</v>
      </c>
      <c r="N31" s="657">
        <v>0</v>
      </c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2"/>
      <c r="AC31" s="430"/>
      <c r="AD31" s="566" t="s">
        <v>233</v>
      </c>
      <c r="AE31" s="529" t="s">
        <v>191</v>
      </c>
      <c r="AF31" s="48" t="s">
        <v>144</v>
      </c>
      <c r="AG31" s="422"/>
      <c r="AH31" s="423"/>
      <c r="AI31" s="422"/>
      <c r="AJ31" s="424"/>
      <c r="AK31" s="422"/>
      <c r="AL31" s="424"/>
      <c r="AM31" s="422"/>
      <c r="AN31" s="425"/>
    </row>
    <row r="32" spans="1:40" ht="18" customHeight="1">
      <c r="A32" s="382"/>
      <c r="B32" s="536" t="s">
        <v>215</v>
      </c>
      <c r="C32" s="565"/>
      <c r="D32" s="525" t="s">
        <v>200</v>
      </c>
      <c r="E32" s="48" t="s">
        <v>144</v>
      </c>
      <c r="F32" s="48"/>
      <c r="G32" s="654"/>
      <c r="H32" s="655"/>
      <c r="I32" s="660"/>
      <c r="J32" s="661"/>
      <c r="K32" s="654"/>
      <c r="L32" s="655"/>
      <c r="M32" s="660"/>
      <c r="N32" s="662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2"/>
      <c r="AC32" s="448" t="s">
        <v>58</v>
      </c>
      <c r="AD32" s="565"/>
      <c r="AE32" s="525" t="s">
        <v>200</v>
      </c>
      <c r="AF32" s="48" t="s">
        <v>144</v>
      </c>
      <c r="AG32" s="774" t="s">
        <v>277</v>
      </c>
      <c r="AH32" s="423" t="s">
        <v>277</v>
      </c>
      <c r="AI32" s="422" t="s">
        <v>277</v>
      </c>
      <c r="AJ32" s="424" t="s">
        <v>277</v>
      </c>
      <c r="AK32" s="422" t="s">
        <v>277</v>
      </c>
      <c r="AL32" s="424" t="s">
        <v>277</v>
      </c>
      <c r="AM32" s="422" t="s">
        <v>277</v>
      </c>
      <c r="AN32" s="425" t="s">
        <v>277</v>
      </c>
    </row>
    <row r="33" spans="1:40" ht="18" customHeight="1">
      <c r="A33" s="382"/>
      <c r="B33" s="479"/>
      <c r="C33" s="566" t="s">
        <v>234</v>
      </c>
      <c r="D33" s="528" t="s">
        <v>190</v>
      </c>
      <c r="E33" s="48" t="s">
        <v>144</v>
      </c>
      <c r="F33" s="48"/>
      <c r="G33" s="654">
        <v>0</v>
      </c>
      <c r="H33" s="655">
        <v>0</v>
      </c>
      <c r="I33" s="654">
        <v>0</v>
      </c>
      <c r="J33" s="656">
        <v>0</v>
      </c>
      <c r="K33" s="654">
        <v>0</v>
      </c>
      <c r="L33" s="655">
        <v>0</v>
      </c>
      <c r="M33" s="654">
        <v>0</v>
      </c>
      <c r="N33" s="657">
        <v>0</v>
      </c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2"/>
      <c r="AC33" s="385"/>
      <c r="AD33" s="566" t="s">
        <v>234</v>
      </c>
      <c r="AE33" s="528" t="s">
        <v>190</v>
      </c>
      <c r="AF33" s="48" t="s">
        <v>144</v>
      </c>
      <c r="AG33" s="422"/>
      <c r="AH33" s="423"/>
      <c r="AI33" s="422"/>
      <c r="AJ33" s="424"/>
      <c r="AK33" s="422"/>
      <c r="AL33" s="424"/>
      <c r="AM33" s="422"/>
      <c r="AN33" s="425"/>
    </row>
    <row r="34" spans="1:40" ht="18" customHeight="1">
      <c r="A34" s="382"/>
      <c r="B34" s="479"/>
      <c r="C34" s="566" t="s">
        <v>235</v>
      </c>
      <c r="D34" s="529" t="s">
        <v>191</v>
      </c>
      <c r="E34" s="48" t="s">
        <v>144</v>
      </c>
      <c r="F34" s="48"/>
      <c r="G34" s="654">
        <v>0</v>
      </c>
      <c r="H34" s="655">
        <v>0</v>
      </c>
      <c r="I34" s="654">
        <v>0</v>
      </c>
      <c r="J34" s="656">
        <v>0</v>
      </c>
      <c r="K34" s="654">
        <v>0</v>
      </c>
      <c r="L34" s="655">
        <v>0</v>
      </c>
      <c r="M34" s="654">
        <v>0</v>
      </c>
      <c r="N34" s="657">
        <v>0</v>
      </c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2"/>
      <c r="AC34" s="385"/>
      <c r="AD34" s="566" t="s">
        <v>235</v>
      </c>
      <c r="AE34" s="529" t="s">
        <v>191</v>
      </c>
      <c r="AF34" s="48" t="s">
        <v>144</v>
      </c>
      <c r="AG34" s="422"/>
      <c r="AH34" s="423"/>
      <c r="AI34" s="422"/>
      <c r="AJ34" s="424"/>
      <c r="AK34" s="422"/>
      <c r="AL34" s="424"/>
      <c r="AM34" s="422"/>
      <c r="AN34" s="425"/>
    </row>
    <row r="35" spans="1:40" ht="18" customHeight="1">
      <c r="A35" s="382"/>
      <c r="B35" s="537" t="s">
        <v>215</v>
      </c>
      <c r="C35" s="566" t="s">
        <v>236</v>
      </c>
      <c r="D35" s="530" t="s">
        <v>201</v>
      </c>
      <c r="E35" s="48" t="s">
        <v>144</v>
      </c>
      <c r="F35" s="48"/>
      <c r="G35" s="660">
        <v>0.7</v>
      </c>
      <c r="H35" s="659">
        <v>53.3</v>
      </c>
      <c r="I35" s="660">
        <v>2.3</v>
      </c>
      <c r="J35" s="661">
        <v>2354.9</v>
      </c>
      <c r="K35" s="654">
        <v>0</v>
      </c>
      <c r="L35" s="655">
        <v>0</v>
      </c>
      <c r="M35" s="660">
        <v>0</v>
      </c>
      <c r="N35" s="662">
        <v>0</v>
      </c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2"/>
      <c r="AC35" s="385"/>
      <c r="AD35" s="566" t="s">
        <v>236</v>
      </c>
      <c r="AE35" s="530" t="s">
        <v>201</v>
      </c>
      <c r="AF35" s="48" t="s">
        <v>144</v>
      </c>
      <c r="AG35" s="422"/>
      <c r="AH35" s="423"/>
      <c r="AI35" s="422"/>
      <c r="AJ35" s="424"/>
      <c r="AK35" s="422"/>
      <c r="AL35" s="424"/>
      <c r="AM35" s="422"/>
      <c r="AN35" s="425"/>
    </row>
    <row r="36" spans="1:40" ht="18" customHeight="1">
      <c r="A36" s="426"/>
      <c r="B36" s="538" t="s">
        <v>215</v>
      </c>
      <c r="C36" s="566" t="s">
        <v>237</v>
      </c>
      <c r="D36" s="530" t="s">
        <v>202</v>
      </c>
      <c r="E36" s="48" t="s">
        <v>144</v>
      </c>
      <c r="F36" s="48"/>
      <c r="G36" s="654">
        <v>0</v>
      </c>
      <c r="H36" s="655">
        <v>0</v>
      </c>
      <c r="I36" s="654">
        <v>0</v>
      </c>
      <c r="J36" s="656">
        <v>0</v>
      </c>
      <c r="K36" s="654">
        <v>0</v>
      </c>
      <c r="L36" s="655">
        <v>0</v>
      </c>
      <c r="M36" s="654">
        <v>0</v>
      </c>
      <c r="N36" s="657">
        <v>0</v>
      </c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426"/>
      <c r="AC36" s="430"/>
      <c r="AD36" s="566" t="s">
        <v>237</v>
      </c>
      <c r="AE36" s="530" t="s">
        <v>202</v>
      </c>
      <c r="AF36" s="48" t="s">
        <v>144</v>
      </c>
      <c r="AG36" s="422"/>
      <c r="AH36" s="423"/>
      <c r="AI36" s="422"/>
      <c r="AJ36" s="424"/>
      <c r="AK36" s="422"/>
      <c r="AL36" s="424"/>
      <c r="AM36" s="422"/>
      <c r="AN36" s="425"/>
    </row>
    <row r="37" spans="1:40" ht="18" customHeight="1">
      <c r="A37" s="427" t="s">
        <v>10</v>
      </c>
      <c r="B37" s="541" t="s">
        <v>216</v>
      </c>
      <c r="C37" s="429"/>
      <c r="D37" s="531" t="s">
        <v>264</v>
      </c>
      <c r="E37" s="130" t="s">
        <v>145</v>
      </c>
      <c r="F37" s="620"/>
      <c r="G37" s="647">
        <v>750.2</v>
      </c>
      <c r="H37" s="648">
        <v>26360.6</v>
      </c>
      <c r="I37" s="647">
        <v>526.5</v>
      </c>
      <c r="J37" s="648">
        <v>58483.7</v>
      </c>
      <c r="K37" s="647">
        <v>0.4</v>
      </c>
      <c r="L37" s="648">
        <v>88.5</v>
      </c>
      <c r="M37" s="647">
        <v>0.1</v>
      </c>
      <c r="N37" s="649">
        <v>9</v>
      </c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427" t="s">
        <v>10</v>
      </c>
      <c r="AC37" s="428">
        <v>440710</v>
      </c>
      <c r="AD37" s="429"/>
      <c r="AE37" s="531" t="s">
        <v>193</v>
      </c>
      <c r="AF37" s="130" t="s">
        <v>145</v>
      </c>
      <c r="AG37" s="414" t="s">
        <v>0</v>
      </c>
      <c r="AH37" s="416" t="s">
        <v>0</v>
      </c>
      <c r="AI37" s="414" t="s">
        <v>0</v>
      </c>
      <c r="AJ37" s="416" t="s">
        <v>0</v>
      </c>
      <c r="AK37" s="414" t="s">
        <v>0</v>
      </c>
      <c r="AL37" s="416" t="s">
        <v>0</v>
      </c>
      <c r="AM37" s="414" t="s">
        <v>0</v>
      </c>
      <c r="AN37" s="417" t="s">
        <v>0</v>
      </c>
    </row>
    <row r="38" spans="1:40" ht="18" customHeight="1">
      <c r="A38" s="382"/>
      <c r="B38" s="542" t="s">
        <v>217</v>
      </c>
      <c r="C38" s="385"/>
      <c r="D38" s="525" t="s">
        <v>203</v>
      </c>
      <c r="E38" s="48" t="s">
        <v>145</v>
      </c>
      <c r="F38" s="48"/>
      <c r="G38" s="660">
        <v>4.3</v>
      </c>
      <c r="H38" s="661">
        <v>372.5</v>
      </c>
      <c r="I38" s="660">
        <v>0.012</v>
      </c>
      <c r="J38" s="661">
        <v>0.02</v>
      </c>
      <c r="K38" s="660">
        <v>0</v>
      </c>
      <c r="L38" s="661">
        <v>0</v>
      </c>
      <c r="M38" s="660"/>
      <c r="N38" s="662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2"/>
      <c r="AC38" s="451" t="s">
        <v>59</v>
      </c>
      <c r="AD38" s="385"/>
      <c r="AE38" s="525" t="s">
        <v>203</v>
      </c>
      <c r="AF38" s="48" t="s">
        <v>145</v>
      </c>
      <c r="AG38" s="422"/>
      <c r="AH38" s="424"/>
      <c r="AI38" s="422"/>
      <c r="AJ38" s="424"/>
      <c r="AK38" s="422"/>
      <c r="AL38" s="424"/>
      <c r="AM38" s="422"/>
      <c r="AN38" s="425"/>
    </row>
    <row r="39" spans="1:40" ht="18" customHeight="1">
      <c r="A39" s="382"/>
      <c r="B39" s="542" t="s">
        <v>217</v>
      </c>
      <c r="C39" s="430"/>
      <c r="D39" s="532" t="s">
        <v>204</v>
      </c>
      <c r="E39" s="48" t="s">
        <v>145</v>
      </c>
      <c r="F39" s="51"/>
      <c r="G39" s="650">
        <v>677.3</v>
      </c>
      <c r="H39" s="652">
        <v>16130.6</v>
      </c>
      <c r="I39" s="650">
        <v>363.1</v>
      </c>
      <c r="J39" s="652">
        <v>14961.6</v>
      </c>
      <c r="K39" s="650">
        <v>0</v>
      </c>
      <c r="L39" s="652">
        <v>0</v>
      </c>
      <c r="M39" s="650">
        <v>0</v>
      </c>
      <c r="N39" s="653">
        <v>0</v>
      </c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2"/>
      <c r="AC39" s="451" t="s">
        <v>59</v>
      </c>
      <c r="AD39" s="430"/>
      <c r="AE39" s="532" t="s">
        <v>204</v>
      </c>
      <c r="AF39" s="48" t="s">
        <v>145</v>
      </c>
      <c r="AG39" s="418"/>
      <c r="AH39" s="420"/>
      <c r="AI39" s="418"/>
      <c r="AJ39" s="420"/>
      <c r="AK39" s="418"/>
      <c r="AL39" s="420"/>
      <c r="AM39" s="418"/>
      <c r="AN39" s="421"/>
    </row>
    <row r="40" spans="1:40" ht="47.25">
      <c r="A40" s="413" t="s">
        <v>34</v>
      </c>
      <c r="B40" s="543" t="s">
        <v>218</v>
      </c>
      <c r="C40" s="431"/>
      <c r="D40" s="523" t="s">
        <v>194</v>
      </c>
      <c r="E40" s="130" t="s">
        <v>145</v>
      </c>
      <c r="F40" s="627" t="s">
        <v>267</v>
      </c>
      <c r="G40" s="645">
        <v>10.8</v>
      </c>
      <c r="H40" s="667">
        <v>521.7</v>
      </c>
      <c r="I40" s="645">
        <v>7.7</v>
      </c>
      <c r="J40" s="667">
        <v>364.6</v>
      </c>
      <c r="K40" s="647">
        <v>0</v>
      </c>
      <c r="L40" s="648">
        <v>0</v>
      </c>
      <c r="M40" s="647">
        <v>0</v>
      </c>
      <c r="N40" s="649">
        <v>0</v>
      </c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413" t="s">
        <v>34</v>
      </c>
      <c r="AC40" s="429" t="s">
        <v>56</v>
      </c>
      <c r="AD40" s="431"/>
      <c r="AE40" s="523" t="s">
        <v>194</v>
      </c>
      <c r="AF40" s="130" t="s">
        <v>145</v>
      </c>
      <c r="AG40" s="414" t="s">
        <v>0</v>
      </c>
      <c r="AH40" s="416" t="s">
        <v>0</v>
      </c>
      <c r="AI40" s="414" t="s">
        <v>0</v>
      </c>
      <c r="AJ40" s="416" t="s">
        <v>0</v>
      </c>
      <c r="AK40" s="414" t="s">
        <v>0</v>
      </c>
      <c r="AL40" s="416" t="s">
        <v>0</v>
      </c>
      <c r="AM40" s="414" t="s">
        <v>0</v>
      </c>
      <c r="AN40" s="417" t="s">
        <v>0</v>
      </c>
    </row>
    <row r="41" spans="1:40" ht="18" customHeight="1">
      <c r="A41" s="382"/>
      <c r="B41" s="451">
        <v>4407.91</v>
      </c>
      <c r="C41" s="385"/>
      <c r="D41" s="525" t="s">
        <v>205</v>
      </c>
      <c r="E41" s="48" t="s">
        <v>145</v>
      </c>
      <c r="F41" s="627" t="s">
        <v>267</v>
      </c>
      <c r="G41" s="650">
        <v>0</v>
      </c>
      <c r="H41" s="652">
        <v>12.3</v>
      </c>
      <c r="I41" s="650">
        <v>0</v>
      </c>
      <c r="J41" s="652">
        <v>0</v>
      </c>
      <c r="K41" s="650">
        <v>0</v>
      </c>
      <c r="L41" s="652">
        <v>0</v>
      </c>
      <c r="M41" s="650">
        <v>0</v>
      </c>
      <c r="N41" s="653">
        <v>0</v>
      </c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2"/>
      <c r="AC41" s="384">
        <v>440791</v>
      </c>
      <c r="AD41" s="385"/>
      <c r="AE41" s="525" t="s">
        <v>205</v>
      </c>
      <c r="AF41" s="48" t="s">
        <v>145</v>
      </c>
      <c r="AG41" s="418"/>
      <c r="AH41" s="420"/>
      <c r="AI41" s="418"/>
      <c r="AJ41" s="420"/>
      <c r="AK41" s="418"/>
      <c r="AL41" s="420"/>
      <c r="AM41" s="418"/>
      <c r="AN41" s="421"/>
    </row>
    <row r="42" spans="1:40" ht="18" customHeight="1">
      <c r="A42" s="382"/>
      <c r="B42" s="451">
        <v>4407.92</v>
      </c>
      <c r="C42" s="385"/>
      <c r="D42" s="525" t="s">
        <v>199</v>
      </c>
      <c r="E42" s="48" t="s">
        <v>145</v>
      </c>
      <c r="F42" s="627" t="s">
        <v>267</v>
      </c>
      <c r="G42" s="650">
        <v>0.03</v>
      </c>
      <c r="H42" s="652">
        <v>14.8</v>
      </c>
      <c r="I42" s="650">
        <v>0.06</v>
      </c>
      <c r="J42" s="652">
        <v>18.4</v>
      </c>
      <c r="K42" s="650">
        <v>0</v>
      </c>
      <c r="L42" s="652">
        <v>0</v>
      </c>
      <c r="M42" s="650">
        <v>0</v>
      </c>
      <c r="N42" s="653">
        <v>0</v>
      </c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2"/>
      <c r="AC42" s="384">
        <v>440792</v>
      </c>
      <c r="AD42" s="385"/>
      <c r="AE42" s="525" t="s">
        <v>199</v>
      </c>
      <c r="AF42" s="48" t="s">
        <v>145</v>
      </c>
      <c r="AG42" s="418"/>
      <c r="AH42" s="420"/>
      <c r="AI42" s="418"/>
      <c r="AJ42" s="420"/>
      <c r="AK42" s="418"/>
      <c r="AL42" s="420"/>
      <c r="AM42" s="418"/>
      <c r="AN42" s="421"/>
    </row>
    <row r="43" spans="1:40" ht="18" customHeight="1">
      <c r="A43" s="382"/>
      <c r="B43" s="451">
        <v>4407.93</v>
      </c>
      <c r="C43" s="385"/>
      <c r="D43" s="525" t="s">
        <v>206</v>
      </c>
      <c r="E43" s="48" t="s">
        <v>145</v>
      </c>
      <c r="F43" s="627" t="s">
        <v>267</v>
      </c>
      <c r="G43" s="650">
        <v>0</v>
      </c>
      <c r="H43" s="652">
        <v>0</v>
      </c>
      <c r="I43" s="650">
        <v>0</v>
      </c>
      <c r="J43" s="652">
        <v>0</v>
      </c>
      <c r="K43" s="650">
        <v>0</v>
      </c>
      <c r="L43" s="652">
        <v>0</v>
      </c>
      <c r="M43" s="650">
        <v>0</v>
      </c>
      <c r="N43" s="653">
        <v>0</v>
      </c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2"/>
      <c r="AC43" s="384">
        <v>440793</v>
      </c>
      <c r="AD43" s="385"/>
      <c r="AE43" s="525" t="s">
        <v>206</v>
      </c>
      <c r="AF43" s="48" t="s">
        <v>145</v>
      </c>
      <c r="AG43" s="418"/>
      <c r="AH43" s="420"/>
      <c r="AI43" s="418"/>
      <c r="AJ43" s="420"/>
      <c r="AK43" s="418"/>
      <c r="AL43" s="420"/>
      <c r="AM43" s="418"/>
      <c r="AN43" s="421"/>
    </row>
    <row r="44" spans="1:40" ht="18" customHeight="1">
      <c r="A44" s="382"/>
      <c r="B44" s="451">
        <v>4407.94</v>
      </c>
      <c r="C44" s="385"/>
      <c r="D44" s="525" t="s">
        <v>207</v>
      </c>
      <c r="E44" s="48" t="s">
        <v>145</v>
      </c>
      <c r="F44" s="627" t="s">
        <v>267</v>
      </c>
      <c r="G44" s="650">
        <v>0</v>
      </c>
      <c r="H44" s="652">
        <v>0</v>
      </c>
      <c r="I44" s="650">
        <v>0</v>
      </c>
      <c r="J44" s="652">
        <v>0</v>
      </c>
      <c r="K44" s="650">
        <v>0</v>
      </c>
      <c r="L44" s="652">
        <v>0</v>
      </c>
      <c r="M44" s="650">
        <v>0</v>
      </c>
      <c r="N44" s="653">
        <v>0</v>
      </c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2"/>
      <c r="AC44" s="384">
        <v>440794</v>
      </c>
      <c r="AD44" s="385"/>
      <c r="AE44" s="525" t="s">
        <v>207</v>
      </c>
      <c r="AF44" s="48" t="s">
        <v>145</v>
      </c>
      <c r="AG44" s="418"/>
      <c r="AH44" s="420"/>
      <c r="AI44" s="418"/>
      <c r="AJ44" s="420"/>
      <c r="AK44" s="418"/>
      <c r="AL44" s="420"/>
      <c r="AM44" s="418"/>
      <c r="AN44" s="421"/>
    </row>
    <row r="45" spans="1:40" ht="18" customHeight="1">
      <c r="A45" s="382"/>
      <c r="B45" s="451">
        <v>4407.95</v>
      </c>
      <c r="C45" s="385"/>
      <c r="D45" s="525" t="s">
        <v>208</v>
      </c>
      <c r="E45" s="48" t="s">
        <v>145</v>
      </c>
      <c r="F45" s="627" t="s">
        <v>267</v>
      </c>
      <c r="G45" s="650">
        <v>0</v>
      </c>
      <c r="H45" s="652">
        <v>0</v>
      </c>
      <c r="I45" s="650">
        <v>0</v>
      </c>
      <c r="J45" s="652">
        <v>0</v>
      </c>
      <c r="K45" s="650">
        <v>0</v>
      </c>
      <c r="L45" s="652">
        <v>0</v>
      </c>
      <c r="M45" s="650">
        <v>0</v>
      </c>
      <c r="N45" s="653">
        <v>0</v>
      </c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2"/>
      <c r="AC45" s="384">
        <v>440795</v>
      </c>
      <c r="AD45" s="385"/>
      <c r="AE45" s="525" t="s">
        <v>208</v>
      </c>
      <c r="AF45" s="48" t="s">
        <v>145</v>
      </c>
      <c r="AG45" s="418"/>
      <c r="AH45" s="420"/>
      <c r="AI45" s="418"/>
      <c r="AJ45" s="420"/>
      <c r="AK45" s="418"/>
      <c r="AL45" s="420"/>
      <c r="AM45" s="418"/>
      <c r="AN45" s="421"/>
    </row>
    <row r="46" spans="1:40" ht="18" customHeight="1">
      <c r="A46" s="382"/>
      <c r="B46" s="542" t="s">
        <v>219</v>
      </c>
      <c r="C46" s="479"/>
      <c r="D46" s="530" t="s">
        <v>201</v>
      </c>
      <c r="E46" s="48" t="s">
        <v>145</v>
      </c>
      <c r="F46" s="627" t="s">
        <v>267</v>
      </c>
      <c r="G46" s="668">
        <v>10.5</v>
      </c>
      <c r="H46" s="661">
        <v>382.3</v>
      </c>
      <c r="I46" s="660">
        <v>7.6</v>
      </c>
      <c r="J46" s="661">
        <v>303.8</v>
      </c>
      <c r="K46" s="650">
        <v>0</v>
      </c>
      <c r="L46" s="652">
        <v>0</v>
      </c>
      <c r="M46" s="650">
        <v>0</v>
      </c>
      <c r="N46" s="653">
        <v>0</v>
      </c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2"/>
      <c r="AC46" s="451" t="s">
        <v>60</v>
      </c>
      <c r="AD46" s="479"/>
      <c r="AE46" s="530" t="s">
        <v>201</v>
      </c>
      <c r="AF46" s="48" t="s">
        <v>145</v>
      </c>
      <c r="AG46" s="422"/>
      <c r="AH46" s="424"/>
      <c r="AI46" s="422"/>
      <c r="AJ46" s="424"/>
      <c r="AK46" s="422"/>
      <c r="AL46" s="424"/>
      <c r="AM46" s="422"/>
      <c r="AN46" s="425"/>
    </row>
    <row r="47" spans="1:40" ht="18" customHeight="1" thickBot="1">
      <c r="A47" s="432"/>
      <c r="B47" s="544" t="s">
        <v>219</v>
      </c>
      <c r="C47" s="478"/>
      <c r="D47" s="533" t="s">
        <v>200</v>
      </c>
      <c r="E47" s="54" t="s">
        <v>145</v>
      </c>
      <c r="F47" s="627" t="s">
        <v>267</v>
      </c>
      <c r="G47" s="669">
        <v>0</v>
      </c>
      <c r="H47" s="670">
        <v>0</v>
      </c>
      <c r="I47" s="669">
        <v>0</v>
      </c>
      <c r="J47" s="670">
        <v>0</v>
      </c>
      <c r="K47" s="650">
        <v>0</v>
      </c>
      <c r="L47" s="652">
        <v>0</v>
      </c>
      <c r="M47" s="650">
        <v>0</v>
      </c>
      <c r="N47" s="653">
        <v>0</v>
      </c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432"/>
      <c r="AC47" s="452" t="s">
        <v>60</v>
      </c>
      <c r="AD47" s="478"/>
      <c r="AE47" s="533" t="s">
        <v>200</v>
      </c>
      <c r="AF47" s="54" t="s">
        <v>145</v>
      </c>
      <c r="AG47" s="433"/>
      <c r="AH47" s="434"/>
      <c r="AI47" s="433"/>
      <c r="AJ47" s="434"/>
      <c r="AK47" s="433"/>
      <c r="AL47" s="434"/>
      <c r="AM47" s="433"/>
      <c r="AN47" s="435"/>
    </row>
    <row r="48" spans="1:40" ht="39" customHeight="1">
      <c r="A48" s="763" t="s">
        <v>209</v>
      </c>
      <c r="B48" s="763"/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</row>
    <row r="49" spans="1:40" ht="18" customHeight="1">
      <c r="A49" s="534" t="s">
        <v>220</v>
      </c>
      <c r="B49" s="387"/>
      <c r="C49" s="387"/>
      <c r="D49" s="351"/>
      <c r="E49" s="351"/>
      <c r="F49" s="351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</row>
    <row r="50" spans="1:40" ht="15">
      <c r="A50" s="534" t="s">
        <v>210</v>
      </c>
      <c r="B50" s="387"/>
      <c r="C50" s="387"/>
      <c r="D50" s="351"/>
      <c r="E50" s="351"/>
      <c r="F50" s="351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</row>
    <row r="51" spans="1:40" ht="20.25" customHeight="1">
      <c r="A51" s="263" t="s">
        <v>211</v>
      </c>
      <c r="B51" s="387"/>
      <c r="C51" s="387"/>
      <c r="D51" s="351"/>
      <c r="E51" s="351"/>
      <c r="F51" s="351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</row>
    <row r="52" spans="1:40" ht="15">
      <c r="A52" s="387"/>
      <c r="B52" s="387"/>
      <c r="C52" s="387"/>
      <c r="D52" s="351"/>
      <c r="E52" s="351"/>
      <c r="F52" s="351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</row>
    <row r="53" spans="1:40" ht="18.75">
      <c r="A53" s="387"/>
      <c r="B53" s="387"/>
      <c r="C53" s="387"/>
      <c r="D53" s="351"/>
      <c r="E53" s="351"/>
      <c r="F53" s="621" t="s">
        <v>270</v>
      </c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</row>
  </sheetData>
  <sheetProtection/>
  <mergeCells count="27">
    <mergeCell ref="A48:N48"/>
    <mergeCell ref="J7:K7"/>
    <mergeCell ref="M7:N7"/>
    <mergeCell ref="J2:K2"/>
    <mergeCell ref="M2:N2"/>
    <mergeCell ref="I4:N4"/>
    <mergeCell ref="I9:N9"/>
    <mergeCell ref="G12:J12"/>
    <mergeCell ref="K12:N12"/>
    <mergeCell ref="E10:G10"/>
    <mergeCell ref="D5:H6"/>
    <mergeCell ref="D8:H8"/>
    <mergeCell ref="D7:H7"/>
    <mergeCell ref="D9:H9"/>
    <mergeCell ref="I5:J5"/>
    <mergeCell ref="I6:N6"/>
    <mergeCell ref="L8:N8"/>
    <mergeCell ref="AG12:AJ12"/>
    <mergeCell ref="AK12:AN12"/>
    <mergeCell ref="G13:H13"/>
    <mergeCell ref="I13:J13"/>
    <mergeCell ref="K13:L13"/>
    <mergeCell ref="M13:N13"/>
    <mergeCell ref="AG13:AH13"/>
    <mergeCell ref="AI13:AJ13"/>
    <mergeCell ref="AK13:AL13"/>
    <mergeCell ref="AM13:AN13"/>
  </mergeCells>
  <printOptions horizontalCentered="1" verticalCentered="1"/>
  <pageMargins left="0.1968503937007874" right="0.1968503937007874" top="0.984251968503937" bottom="0.1968503937007874" header="0.11811023622047245" footer="0"/>
  <pageSetup fitToWidth="0" fitToHeight="1" horizontalDpi="600" verticalDpi="600" orientation="landscape" paperSize="9" scale="50" r:id="rId2"/>
  <colBreaks count="2" manualBreakCount="2">
    <brk id="14" max="65535" man="1"/>
    <brk id="32" min="1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Nika Marsagishvili</cp:lastModifiedBy>
  <cp:lastPrinted>2017-06-09T07:45:53Z</cp:lastPrinted>
  <dcterms:created xsi:type="dcterms:W3CDTF">1998-09-16T16:39:33Z</dcterms:created>
  <dcterms:modified xsi:type="dcterms:W3CDTF">2017-10-20T10:13:05Z</dcterms:modified>
  <cp:category/>
  <cp:version/>
  <cp:contentType/>
  <cp:contentStatus/>
</cp:coreProperties>
</file>