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4520" windowHeight="12555" tabRatio="861" activeTab="0"/>
  </bookViews>
  <sheets>
    <sheet name="JQ1 Production" sheetId="1" r:id="rId1"/>
    <sheet name="JQ2 TTrade" sheetId="2" r:id="rId2"/>
    <sheet name="JQ3 SPW" sheetId="3" r:id="rId3"/>
    <sheet name="LAM &amp; CHIPS"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comments1.xml><?xml version="1.0" encoding="utf-8"?>
<comments xmlns="http://schemas.openxmlformats.org/spreadsheetml/2006/main">
  <authors>
    <author>McCusker 14/6/07</author>
  </authors>
  <commentList>
    <comment ref="R11" authorId="0">
      <text>
        <r>
          <rPr>
            <b/>
            <sz val="8"/>
            <rFont val="Tahoma"/>
            <family val="2"/>
          </rPr>
          <t>McCusker 14/6/07:</t>
        </r>
        <r>
          <rPr>
            <sz val="8"/>
            <rFont val="Tahoma"/>
            <family val="2"/>
          </rPr>
          <t xml:space="preserve">
minus 1.2.3 (other ind. RW) production</t>
        </r>
      </text>
    </comment>
  </commentList>
</comments>
</file>

<file path=xl/sharedStrings.xml><?xml version="1.0" encoding="utf-8"?>
<sst xmlns="http://schemas.openxmlformats.org/spreadsheetml/2006/main" count="4826" uniqueCount="466">
  <si>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</si>
  <si>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</si>
  <si>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</si>
  <si>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</si>
  <si>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</si>
  <si>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</si>
  <si>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</si>
  <si>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</si>
  <si>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</si>
  <si>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</si>
  <si>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</si>
  <si>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</si>
  <si>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</si>
  <si>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</si>
  <si>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</si>
  <si>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</si>
  <si>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</si>
  <si>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</si>
  <si>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</si>
  <si>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</si>
  <si>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</si>
  <si>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</si>
  <si>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</si>
  <si>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</si>
  <si>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</si>
  <si>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</si>
  <si>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</si>
  <si>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</si>
  <si>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</si>
  <si>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</si>
  <si>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</si>
  <si>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</si>
  <si>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</si>
  <si>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</si>
  <si>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</si>
  <si>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</si>
  <si>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</si>
  <si>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</si>
  <si>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</si>
  <si>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</si>
  <si>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</si>
  <si>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</si>
  <si>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</si>
  <si>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</si>
  <si>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</si>
  <si>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</si>
  <si>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</si>
  <si>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</si>
  <si>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</si>
  <si>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</si>
  <si>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</si>
  <si>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</si>
  <si>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</si>
  <si>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</si>
  <si>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</si>
  <si>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</si>
  <si>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</si>
  <si>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2"/>
      </rPr>
      <t>3</t>
    </r>
  </si>
  <si>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</si>
  <si>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</si>
  <si>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</si>
  <si>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</si>
  <si>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</si>
  <si>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</si>
  <si>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</si>
  <si>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</si>
  <si>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</si>
  <si>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</si>
  <si>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</si>
  <si>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</si>
  <si>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</si>
  <si>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</si>
  <si>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</si>
  <si>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</si>
  <si>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</si>
  <si>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2"/>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</si>
  <si>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</si>
  <si>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</si>
  <si>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</si>
  <si>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</si>
  <si>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</si>
  <si>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</si>
  <si>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</si>
  <si>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</si>
  <si>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</si>
  <si>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</si>
  <si>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</si>
  <si>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</si>
  <si>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</si>
  <si>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</si>
  <si>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</si>
  <si>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</si>
  <si>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</si>
  <si>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</si>
  <si>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</si>
  <si>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</si>
  <si>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</si>
  <si>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</si>
  <si>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</si>
  <si>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</si>
  <si>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</si>
  <si>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</si>
  <si>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</si>
  <si>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</si>
  <si>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</si>
  <si>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</si>
  <si>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</si>
  <si>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</si>
  <si>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</si>
  <si>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</si>
  <si>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</si>
  <si>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</si>
  <si>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</si>
  <si>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</si>
  <si>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</si>
  <si>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</si>
  <si>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</si>
  <si>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</si>
  <si>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</si>
  <si>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</si>
  <si>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</si>
  <si>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</si>
  <si>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</si>
  <si>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</si>
  <si>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</si>
  <si>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</si>
  <si>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</si>
  <si>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</si>
  <si>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</si>
  <si>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</si>
  <si>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</si>
  <si>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</si>
  <si>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</si>
  <si>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</si>
  <si>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</si>
  <si>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</si>
  <si>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Import</t>
  </si>
  <si>
    <t>Export</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</si>
  <si>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</si>
  <si>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</si>
  <si>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</si>
  <si>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</si>
  <si>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</si>
  <si>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</si>
  <si>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</si>
  <si>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</si>
  <si>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</si>
  <si>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</si>
  <si>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</si>
  <si>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</si>
  <si>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</si>
  <si>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</si>
  <si>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</si>
  <si>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</si>
  <si>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</si>
  <si>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</si>
  <si>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</si>
  <si>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</si>
  <si>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</si>
  <si>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</si>
  <si>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</si>
  <si>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</si>
  <si>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</si>
  <si>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</si>
  <si>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</si>
  <si>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</si>
  <si>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</si>
  <si>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</si>
  <si>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</si>
  <si>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</si>
  <si>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</si>
  <si>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</si>
  <si>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</si>
  <si>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</si>
  <si>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</si>
  <si>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Phone/Fax:</t>
  </si>
  <si>
    <t>Aggregates directly reported:</t>
  </si>
  <si>
    <r>
      <t xml:space="preserve">Mechanical &amp; semi-chemical wood pulp </t>
    </r>
    <r>
      <rPr>
        <sz val="10"/>
        <rFont val="Univers"/>
        <family val="2"/>
      </rPr>
      <t>(7.1 + 7.2)</t>
    </r>
  </si>
  <si>
    <r>
      <t xml:space="preserve">Chemical &amp; dissolving grades wood pulp </t>
    </r>
    <r>
      <rPr>
        <sz val="10"/>
        <rFont val="Univers"/>
        <family val="2"/>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</si>
  <si>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</si>
  <si>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</si>
  <si>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</si>
  <si>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</si>
  <si>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</si>
  <si>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</si>
  <si>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</si>
  <si>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</si>
  <si>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</si>
  <si>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</si>
  <si>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</si>
  <si>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</si>
  <si>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</si>
  <si>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</si>
  <si>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</si>
  <si>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</si>
  <si>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</si>
  <si>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</si>
  <si>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</si>
  <si>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</si>
  <si>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</si>
  <si>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</si>
  <si>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</si>
  <si>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</si>
  <si>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</si>
  <si>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</si>
  <si>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</si>
  <si>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</si>
  <si>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</si>
  <si>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</si>
  <si>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</si>
  <si>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</si>
  <si>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</si>
  <si>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</si>
  <si>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</si>
  <si>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</si>
  <si>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</si>
  <si>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</si>
  <si>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</si>
  <si>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</si>
  <si>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</si>
  <si>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</si>
  <si>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</si>
  <si>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</si>
  <si>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</si>
  <si>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</si>
  <si>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</si>
  <si>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</si>
  <si>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</si>
  <si>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</si>
  <si>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</si>
  <si>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</si>
  <si>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</si>
  <si>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</si>
  <si>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</si>
  <si>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</si>
  <si>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</si>
  <si>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</si>
  <si>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</si>
  <si>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</si>
  <si>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</si>
  <si>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</si>
  <si>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</si>
  <si>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</si>
  <si>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</si>
  <si>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</si>
  <si>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</si>
  <si>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</si>
  <si>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</si>
  <si>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</si>
  <si>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</si>
  <si>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</si>
  <si>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</si>
  <si>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</si>
  <si>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</si>
  <si>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</si>
  <si>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</si>
  <si>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</si>
  <si>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</si>
  <si>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</si>
  <si>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</si>
  <si>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</si>
  <si>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</si>
  <si>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</si>
  <si>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</si>
  <si>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</si>
  <si>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</si>
  <si>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</si>
  <si>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</si>
  <si>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</si>
  <si>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</si>
  <si>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</si>
  <si>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</si>
  <si>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</si>
  <si>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</si>
  <si>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</si>
  <si>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</si>
  <si>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</si>
  <si>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</si>
  <si>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</si>
  <si>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</si>
  <si>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</si>
  <si>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</si>
  <si>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</si>
  <si>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</si>
  <si>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</si>
  <si>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</si>
  <si>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</si>
  <si>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</si>
  <si>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</si>
  <si>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</si>
  <si>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</si>
  <si>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</si>
  <si>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</si>
  <si>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</si>
  <si>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</si>
  <si>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</si>
  <si>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</si>
  <si>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</si>
  <si>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</si>
  <si>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</si>
  <si>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</si>
  <si>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</si>
  <si>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</si>
  <si>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</si>
  <si>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</si>
  <si>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</si>
  <si>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</si>
  <si>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</si>
  <si>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</si>
  <si>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</si>
  <si>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</si>
  <si>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</si>
  <si>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</si>
  <si>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</si>
  <si>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</si>
  <si>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</si>
  <si>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</si>
  <si>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</si>
  <si>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</si>
  <si>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</si>
  <si>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</si>
  <si>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</si>
  <si>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</si>
  <si>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</si>
  <si>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</si>
  <si>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</si>
  <si>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</si>
  <si>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</si>
  <si>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</si>
  <si>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</si>
  <si>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</si>
  <si>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</si>
  <si>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</si>
  <si>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</si>
  <si>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</si>
  <si>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</si>
  <si>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</si>
  <si>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</si>
  <si>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</si>
  <si>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</si>
  <si>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</si>
  <si>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</si>
  <si>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</si>
  <si>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</si>
  <si>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</si>
  <si>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</si>
  <si>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</si>
  <si>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</si>
  <si>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</si>
  <si>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</si>
  <si>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</si>
  <si>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</si>
  <si>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</si>
  <si>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</si>
  <si>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</si>
  <si>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</si>
  <si>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</si>
  <si>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AT</t>
  </si>
  <si>
    <t xml:space="preserve">REMOVALS of ROUNDWOOD (WOOD IN THE ROUGH) under bark </t>
  </si>
  <si>
    <t>ROUNDWOOD (WOOD IN THE ROUGH)</t>
  </si>
  <si>
    <t xml:space="preserve">INDUSTRIAL ROUNDWOOD </t>
  </si>
  <si>
    <t xml:space="preserve">PULPWOOD, ROUND and SPLIT </t>
  </si>
  <si>
    <t>WOOD CHIPS, PARTICLES and RESIDUES</t>
  </si>
  <si>
    <t xml:space="preserve">       CHIPS and PARTICLES</t>
  </si>
  <si>
    <t xml:space="preserve">       WOOD RESIDUES (INCLUDING WOOD for AGGLOMERATES)</t>
  </si>
  <si>
    <t xml:space="preserve">       WOOD PELLETS</t>
  </si>
  <si>
    <t xml:space="preserve">       OTHER AGGLOMERATES</t>
  </si>
  <si>
    <t>PARTICLE BOARD, ORIENTED STRANDBOARD (OSB) and similar board</t>
  </si>
  <si>
    <t>of which: ORIENTED STRANDBOARD (OSB)</t>
  </si>
  <si>
    <t xml:space="preserve">MEDIUM / HIGH DENSITY FIBREBOARD (MDF / HDF) </t>
  </si>
  <si>
    <t>FIBREBOARD</t>
  </si>
  <si>
    <t>Should missing data be 0 by default?</t>
  </si>
  <si>
    <t>Not included: trade in chips</t>
  </si>
  <si>
    <t>Industrial Roundwood Balance</t>
  </si>
  <si>
    <t>test for good numbers, missing  number, bad number, negative number</t>
  </si>
  <si>
    <t>% change</t>
  </si>
  <si>
    <t>Conversion factors</t>
  </si>
  <si>
    <t>Roundwood</t>
  </si>
  <si>
    <t>Industrial roundwood availability</t>
  </si>
  <si>
    <t>m3 of wood in m3 or mt of product</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</si>
  <si>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</si>
  <si>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</si>
  <si>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</si>
  <si>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</si>
  <si>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</si>
  <si>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</si>
  <si>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</si>
  <si>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</si>
  <si>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</si>
  <si>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</si>
  <si>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</si>
  <si>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</si>
  <si>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</si>
  <si>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</si>
  <si>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</si>
  <si>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</si>
  <si>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</si>
  <si>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</si>
  <si>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</si>
  <si>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</si>
  <si>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</si>
  <si>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Calculation of the total of dry and green chips in JQ1</t>
  </si>
  <si>
    <t>Production in 3.1</t>
  </si>
  <si>
    <t>Production of green chips in 1.1 &amp; 1.2</t>
  </si>
  <si>
    <t>Water content</t>
  </si>
  <si>
    <t>Dry matter in 1.1 &amp; 1.2</t>
  </si>
  <si>
    <t>Total dry chips</t>
  </si>
  <si>
    <t>Select %</t>
  </si>
  <si>
    <t>Chips</t>
  </si>
  <si>
    <t>NAC/m3</t>
  </si>
  <si>
    <t>Johannes Hangler</t>
  </si>
  <si>
    <t>Federal Ministry of Agriculture, Forestry, Environment and Water Management, Austria, 1030 Vienna, Marxergasse 2</t>
  </si>
  <si>
    <t xml:space="preserve"> +43 1 71100 607309</t>
  </si>
  <si>
    <t xml:space="preserve"> +43 1 71100 607399</t>
  </si>
  <si>
    <t>johannes.hangler@bmlfuw.gv.at</t>
  </si>
  <si>
    <t xml:space="preserve"> +++</t>
  </si>
  <si>
    <t>n.a.</t>
  </si>
  <si>
    <t>incl under private forests</t>
  </si>
  <si>
    <t>revised</t>
  </si>
  <si>
    <t>estimate by NC</t>
  </si>
  <si>
    <t>1000EUR</t>
  </si>
  <si>
    <t>Provisional</t>
  </si>
  <si>
    <t>included in Glulam</t>
  </si>
  <si>
    <t/>
  </si>
  <si>
    <t>Missing data</t>
  </si>
  <si>
    <t>missing data</t>
  </si>
  <si>
    <t>Details?</t>
  </si>
  <si>
    <t>NT 1750.896</t>
  </si>
  <si>
    <t>NT 1866.705</t>
  </si>
  <si>
    <t>NT -12.594</t>
  </si>
  <si>
    <t>NT -12.577</t>
  </si>
  <si>
    <t>NT -21.93</t>
  </si>
  <si>
    <t>NT -24.898</t>
  </si>
  <si>
    <t>NT -1.915</t>
  </si>
  <si>
    <t>NT -2.275</t>
  </si>
  <si>
    <t>NT 108.535</t>
  </si>
  <si>
    <t>NT 158.758</t>
  </si>
  <si>
    <t>NT 148.615</t>
  </si>
  <si>
    <t>NT 210.271</t>
  </si>
  <si>
    <t>NT -40.08</t>
  </si>
  <si>
    <t>NT -51.513</t>
  </si>
  <si>
    <t>NT -3.091</t>
  </si>
  <si>
    <t>NT -3.181</t>
  </si>
  <si>
    <t>NT -511.948</t>
  </si>
  <si>
    <t>NT -442.896</t>
  </si>
  <si>
    <t>NT -26.527</t>
  </si>
  <si>
    <t>NT -17.254096</t>
  </si>
  <si>
    <t>NT 214.325</t>
  </si>
  <si>
    <t>NT 195.682</t>
  </si>
  <si>
    <t>NT 542.864</t>
  </si>
  <si>
    <t>NT 571.946</t>
  </si>
  <si>
    <t>NT 286.497</t>
  </si>
  <si>
    <t>NT 273.691</t>
  </si>
  <si>
    <t>NT 1234.883</t>
  </si>
  <si>
    <t>NT 1195.185</t>
  </si>
  <si>
    <t>NT 351.93</t>
  </si>
  <si>
    <t>NT 341.432</t>
  </si>
  <si>
    <t>NT 140.615</t>
  </si>
  <si>
    <t>NT 139.085</t>
  </si>
  <si>
    <t>NT 183.501</t>
  </si>
  <si>
    <t>NT 230.122</t>
  </si>
  <si>
    <t>NT -24.838</t>
  </si>
  <si>
    <t>NT -24.693</t>
  </si>
  <si>
    <t>subitems are larger than total</t>
  </si>
  <si>
    <t>ACCEPT</t>
  </si>
  <si>
    <t>incomplete data</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</si>
</sst>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ï¿½&quot;#,##0;\-&quot;ï¿½&quot;#,##0"/>
    <numFmt numFmtId="173" formatCode="&quot;ï¿½&quot;#,##0;[Red]\-&quot;ï¿½&quot;#,##0"/>
    <numFmt numFmtId="174" formatCode="&quot;ï¿½&quot;#,##0.00;\-&quot;ï¿½&quot;#,##0.00"/>
    <numFmt numFmtId="175" formatCode="&quot;ï¿½&quot;#,##0.00;[Red]\-&quot;ï¿½&quot;#,##0.00"/>
    <numFmt numFmtId="176" formatCode="_-&quot;ï¿½&quot;* #,##0_-;\-&quot;ï¿½&quot;* #,##0_-;_-&quot;ï¿½&quot;* &quot;-&quot;_-;_-@_-"/>
    <numFmt numFmtId="177" formatCode="_-&quot;ï¿½&quot;* #,##0.00_-;\-&quot;ï¿½&quot;* #,##0.00_-;_-&quot;ï¿½&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 &quot;Ft&quot;;\-#,##0\ &quot;Ft&quot;"/>
    <numFmt numFmtId="191" formatCode="#,##0\ &quot;Ft&quot;;[Red]\-#,##0\ &quot;Ft&quot;"/>
    <numFmt numFmtId="192" formatCode="#,##0.00\ &quot;Ft&quot;;\-#,##0.00\ &quot;Ft&quot;"/>
    <numFmt numFmtId="193" formatCode="#,##0.00\ &quot;Ft&quot;;[Red]\-#,##0.00\ &quot;Ft&quot;"/>
    <numFmt numFmtId="194" formatCode="_-* #,##0\ &quot;Ft&quot;_-;\-* #,##0\ &quot;Ft&quot;_-;_-* &quot;-&quot;\ &quot;Ft&quot;_-;_-@_-"/>
    <numFmt numFmtId="195" formatCode="_-* #,##0\ _F_t_-;\-* #,##0\ _F_t_-;_-* &quot;-&quot;\ _F_t_-;_-@_-"/>
    <numFmt numFmtId="196" formatCode="_-* #,##0.00\ &quot;Ft&quot;_-;\-* #,##0.00\ &quot;Ft&quot;_-;_-* &quot;-&quot;??\ &quot;Ft&quot;_-;_-@_-"/>
    <numFmt numFmtId="197" formatCode="_-* #,##0.00\ _F_t_-;\-* #,##0.00\ _F_t_-;_-* &quot;-&quot;??\ _F_t_-;_-@_-"/>
    <numFmt numFmtId="198" formatCode="_-&quot;$&quot;* #,##0_-;\-&quot;$&quot;* #,##0_-;_-&quot;$&quot;* &quot;-&quot;_-;_-@_-"/>
    <numFmt numFmtId="199" formatCode="_-&quot;$&quot;* #,##0.00_-;\-&quot;$&quot;* #,##0.00_-;_-&quot;$&quot;* &quot;-&quot;??_-;_-@_-"/>
    <numFmt numFmtId="200" formatCode="0.000"/>
    <numFmt numFmtId="201" formatCode="##/##"/>
    <numFmt numFmtId="202" formatCode="[$-40E]yyyy\.\ mmmm\ d\."/>
    <numFmt numFmtId="203" formatCode="yy/yy"/>
    <numFmt numFmtId="204" formatCode="&quot;R&quot;\ #,##0;&quot;R&quot;\ \-#,##0"/>
    <numFmt numFmtId="205" formatCode="&quot;R&quot;\ #,##0;[Red]&quot;R&quot;\ \-#,##0"/>
    <numFmt numFmtId="206" formatCode="&quot;R&quot;\ #,##0.00;&quot;R&quot;\ \-#,##0.00"/>
    <numFmt numFmtId="207" formatCode="&quot;R&quot;\ #,##0.00;[Red]&quot;R&quot;\ \-#,##0.00"/>
    <numFmt numFmtId="208" formatCode="_ &quot;R&quot;\ * #,##0_ ;_ &quot;R&quot;\ * \-#,##0_ ;_ &quot;R&quot;\ * &quot;-&quot;_ ;_ @_ "/>
    <numFmt numFmtId="209" formatCode="_ * #,##0_ ;_ * \-#,##0_ ;_ * &quot;-&quot;_ ;_ @_ "/>
    <numFmt numFmtId="210" formatCode="_ &quot;R&quot;\ * #,##0.00_ ;_ &quot;R&quot;\ * \-#,##0.00_ ;_ &quot;R&quot;\ * &quot;-&quot;??_ ;_ @_ "/>
    <numFmt numFmtId="211" formatCode="_ * #,##0.00_ ;_ * \-#,##0.00_ ;_ * &quot;-&quot;??_ ;_ @_ "/>
    <numFmt numFmtId="212" formatCode="&quot;Yes&quot;;&quot;Yes&quot;;&quot;No&quot;"/>
    <numFmt numFmtId="213" formatCode="&quot;True&quot;;&quot;True&quot;;&quot;False&quot;"/>
    <numFmt numFmtId="214" formatCode="&quot;On&quot;;&quot;On&quot;;&quot;Off&quot;"/>
    <numFmt numFmtId="215" formatCode="[$€-2]\ #,##0.00_);[Red]\([$€-2]\ #,##0.00\)"/>
    <numFmt numFmtId="216" formatCode="General&quot;p&quot;"/>
    <numFmt numFmtId="217" formatCode="General&quot;e&quot;"/>
    <numFmt numFmtId="218" formatCode="General&quot;s&quot;"/>
    <numFmt numFmtId="219" formatCode="General&quot;V&quot;"/>
    <numFmt numFmtId="220" formatCode="General&quot;r&quot;"/>
    <numFmt numFmtId="221" formatCode="0.0"/>
    <numFmt numFmtId="222" formatCode="0.0%"/>
  </numFmts>
  <fonts count="76">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2"/>
    </font>
    <font>
      <sz val="12"/>
      <color indexed="10"/>
      <name val="Univers"/>
      <family val="2"/>
    </font>
    <font>
      <b/>
      <i/>
      <sz val="12"/>
      <name val="Univers"/>
      <family val="2"/>
    </font>
    <font>
      <b/>
      <u val="single"/>
      <sz val="12"/>
      <name val="Univers"/>
      <family val="2"/>
    </font>
    <font>
      <sz val="24"/>
      <name val="Univers"/>
      <family val="2"/>
    </font>
    <font>
      <b/>
      <sz val="18"/>
      <name val="Univers"/>
      <family val="2"/>
    </font>
    <font>
      <sz val="7.5"/>
      <name val="Univers"/>
      <family val="2"/>
    </font>
    <font>
      <sz val="10"/>
      <color indexed="39"/>
      <name val="Univers"/>
      <family val="2"/>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2"/>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6"/>
      <color indexed="12"/>
      <name val="Arial"/>
      <family val="2"/>
    </font>
    <font>
      <b/>
      <sz val="10"/>
      <name val="Arial"/>
      <family val="2"/>
    </font>
    <font>
      <i/>
      <sz val="10"/>
      <name val="Arial"/>
      <family val="2"/>
    </font>
    <font>
      <b/>
      <sz val="8"/>
      <name val="Tahoma"/>
      <family val="2"/>
    </font>
    <font>
      <sz val="8"/>
      <name val="Tahoma"/>
      <family val="2"/>
    </font>
    <font>
      <b/>
      <sz val="10"/>
      <color indexed="17"/>
      <name val="Arial"/>
      <family val="2"/>
    </font>
    <font>
      <b/>
      <u val="single"/>
      <sz val="11"/>
      <color indexed="8"/>
      <name val="Calibri"/>
      <family val="0"/>
    </font>
    <font>
      <b/>
      <sz val="10"/>
      <color rgb="FF00B050"/>
      <name val="Arial"/>
      <family val="2"/>
    </font>
    <font>
      <b/>
      <sz val="8"/>
      <name val="Courie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CC99"/>
        <bgColor indexed="64"/>
      </patternFill>
    </fill>
    <fill>
      <patternFill patternType="solid">
        <fgColor rgb="FFFFFF9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medium"/>
      <right style="medium"/>
      <top>
        <color indexed="63"/>
      </top>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thin"/>
      <right style="medium"/>
      <top style="medium"/>
      <bottom>
        <color indexed="63"/>
      </bottom>
    </border>
    <border>
      <left style="medium"/>
      <right style="thin"/>
      <top style="thin"/>
      <bottom style="medium"/>
    </border>
    <border>
      <left style="thick"/>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right style="thin"/>
      <top style="medium"/>
      <bottom style="medium"/>
    </border>
    <border>
      <left>
        <color indexed="63"/>
      </left>
      <right style="medium"/>
      <top style="medium"/>
      <bottom style="thin"/>
    </border>
    <border>
      <left style="medium"/>
      <right style="medium"/>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79">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0"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4"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3" xfId="0" applyFont="1" applyBorder="1" applyAlignment="1" applyProtection="1">
      <alignment vertical="center"/>
      <protection locked="0"/>
    </xf>
    <xf numFmtId="0" fontId="14" fillId="0" borderId="4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3"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1" applyFont="1" applyFill="1" applyBorder="1" applyProtection="1">
      <alignment/>
      <protection locked="0"/>
    </xf>
    <xf numFmtId="0" fontId="8" fillId="0" borderId="0" xfId="61" applyFont="1" applyFill="1" applyBorder="1" applyProtection="1">
      <alignment/>
      <protection/>
    </xf>
    <xf numFmtId="0" fontId="4" fillId="0" borderId="22"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3" fillId="0" borderId="28" xfId="61"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1"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8" fillId="0" borderId="10" xfId="61" applyFont="1" applyFill="1" applyBorder="1" applyAlignment="1" applyProtection="1">
      <alignment horizontal="left" vertical="center"/>
      <protection/>
    </xf>
    <xf numFmtId="0" fontId="6" fillId="0" borderId="26" xfId="61" applyFont="1" applyFill="1" applyBorder="1" applyAlignment="1" applyProtection="1">
      <alignment horizontal="center" vertical="center"/>
      <protection/>
    </xf>
    <xf numFmtId="0" fontId="6" fillId="0" borderId="39" xfId="61" applyFont="1" applyFill="1" applyBorder="1" applyAlignment="1" applyProtection="1">
      <alignment horizontal="center" vertical="center"/>
      <protection/>
    </xf>
    <xf numFmtId="0" fontId="3" fillId="0" borderId="11" xfId="6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1"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3"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6"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47"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48"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49"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0" xfId="0" applyFont="1" applyFill="1" applyBorder="1" applyAlignment="1" applyProtection="1">
      <alignment/>
      <protection/>
    </xf>
    <xf numFmtId="0" fontId="4" fillId="0" borderId="51"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0" xfId="0" applyFont="1" applyFill="1" applyBorder="1" applyAlignment="1" applyProtection="1">
      <alignment horizontal="left" vertical="center"/>
      <protection/>
    </xf>
    <xf numFmtId="0" fontId="3" fillId="0" borderId="41" xfId="61" applyFont="1" applyBorder="1" applyAlignment="1" applyProtection="1">
      <alignment horizontal="left" vertical="center"/>
      <protection locked="0"/>
    </xf>
    <xf numFmtId="49" fontId="3" fillId="0" borderId="52"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3"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4"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xf>
    <xf numFmtId="0" fontId="6" fillId="0" borderId="52" xfId="61" applyFont="1" applyFill="1" applyBorder="1" applyAlignment="1" applyProtection="1">
      <alignment horizontal="center" vertical="center"/>
      <protection/>
    </xf>
    <xf numFmtId="0" fontId="6" fillId="0" borderId="10" xfId="61" applyFont="1" applyFill="1" applyBorder="1" applyAlignment="1" applyProtection="1">
      <alignment horizontal="center"/>
      <protection locked="0"/>
    </xf>
    <xf numFmtId="0" fontId="6" fillId="0" borderId="20"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1" applyFont="1" applyFill="1" applyBorder="1" applyAlignment="1" applyProtection="1">
      <alignment horizontal="center"/>
      <protection locked="0"/>
    </xf>
    <xf numFmtId="0" fontId="6" fillId="4" borderId="52" xfId="61"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1" applyFont="1" applyFill="1" applyBorder="1" applyAlignment="1" applyProtection="1">
      <alignment horizontal="left" vertical="center"/>
      <protection/>
    </xf>
    <xf numFmtId="0" fontId="6" fillId="4" borderId="11" xfId="61"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xf>
    <xf numFmtId="0" fontId="6" fillId="0" borderId="46"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4"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2" xfId="0" applyFont="1" applyFill="1" applyBorder="1" applyAlignment="1" applyProtection="1">
      <alignment horizontal="left" vertical="center"/>
      <protection/>
    </xf>
    <xf numFmtId="0" fontId="4" fillId="20" borderId="49"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49"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49"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48"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3" xfId="61" applyFont="1" applyFill="1" applyBorder="1" applyAlignment="1" applyProtection="1">
      <alignment horizontal="center" vertical="center"/>
      <protection/>
    </xf>
    <xf numFmtId="200" fontId="22" fillId="4" borderId="18" xfId="61" applyNumberFormat="1" applyFont="1" applyFill="1" applyBorder="1" applyAlignment="1" applyProtection="1">
      <alignment horizontal="right" vertical="center"/>
      <protection locked="0"/>
    </xf>
    <xf numFmtId="200" fontId="22" fillId="4" borderId="28" xfId="61" applyNumberFormat="1" applyFont="1" applyFill="1" applyBorder="1" applyAlignment="1" applyProtection="1">
      <alignment horizontal="right" vertical="center"/>
      <protection locked="0"/>
    </xf>
    <xf numFmtId="200" fontId="22" fillId="4" borderId="36" xfId="61" applyNumberFormat="1" applyFont="1" applyFill="1" applyBorder="1" applyAlignment="1" applyProtection="1">
      <alignment horizontal="right" vertical="center"/>
      <protection locked="0"/>
    </xf>
    <xf numFmtId="200" fontId="22" fillId="0" borderId="18" xfId="61" applyNumberFormat="1" applyFont="1" applyFill="1" applyBorder="1" applyAlignment="1" applyProtection="1">
      <alignment horizontal="right" vertical="center"/>
      <protection locked="0"/>
    </xf>
    <xf numFmtId="200" fontId="22" fillId="0" borderId="28" xfId="61" applyNumberFormat="1" applyFont="1" applyFill="1" applyBorder="1" applyAlignment="1" applyProtection="1">
      <alignment horizontal="right" vertical="center"/>
      <protection locked="0"/>
    </xf>
    <xf numFmtId="200" fontId="22" fillId="0" borderId="36" xfId="61" applyNumberFormat="1" applyFont="1" applyFill="1" applyBorder="1" applyAlignment="1" applyProtection="1">
      <alignment horizontal="right" vertical="center"/>
      <protection locked="0"/>
    </xf>
    <xf numFmtId="200" fontId="22" fillId="24" borderId="26" xfId="61" applyNumberFormat="1" applyFont="1" applyFill="1" applyBorder="1" applyAlignment="1" applyProtection="1">
      <alignment horizontal="right" vertical="center"/>
      <protection locked="0"/>
    </xf>
    <xf numFmtId="200" fontId="22" fillId="24" borderId="41" xfId="61" applyNumberFormat="1" applyFont="1" applyFill="1" applyBorder="1" applyAlignment="1" applyProtection="1">
      <alignment horizontal="right" vertical="center"/>
      <protection locked="0"/>
    </xf>
    <xf numFmtId="200" fontId="22" fillId="24" borderId="39" xfId="61" applyNumberFormat="1" applyFont="1" applyFill="1" applyBorder="1" applyAlignment="1" applyProtection="1">
      <alignment horizontal="right" vertical="center"/>
      <protection locked="0"/>
    </xf>
    <xf numFmtId="200" fontId="22" fillId="0" borderId="26" xfId="61" applyNumberFormat="1" applyFont="1" applyFill="1" applyBorder="1" applyAlignment="1" applyProtection="1">
      <alignment horizontal="right" vertical="center"/>
      <protection locked="0"/>
    </xf>
    <xf numFmtId="200" fontId="22" fillId="0" borderId="41" xfId="61" applyNumberFormat="1" applyFont="1" applyFill="1" applyBorder="1" applyAlignment="1" applyProtection="1">
      <alignment horizontal="right" vertical="center"/>
      <protection locked="0"/>
    </xf>
    <xf numFmtId="200" fontId="22" fillId="0" borderId="39" xfId="61" applyNumberFormat="1" applyFont="1" applyFill="1" applyBorder="1" applyAlignment="1" applyProtection="1">
      <alignment horizontal="right" vertical="center"/>
      <protection locked="0"/>
    </xf>
    <xf numFmtId="200" fontId="36" fillId="0" borderId="39" xfId="0" applyNumberFormat="1" applyFont="1" applyFill="1" applyBorder="1" applyAlignment="1" applyProtection="1">
      <alignment horizontal="right" vertical="center"/>
      <protection locked="0"/>
    </xf>
    <xf numFmtId="200" fontId="36" fillId="0" borderId="36" xfId="0" applyNumberFormat="1" applyFont="1" applyFill="1" applyBorder="1" applyAlignment="1" applyProtection="1">
      <alignment horizontal="right" vertical="center"/>
      <protection locked="0"/>
    </xf>
    <xf numFmtId="200" fontId="36" fillId="0" borderId="55" xfId="0" applyNumberFormat="1" applyFont="1" applyFill="1" applyBorder="1" applyAlignment="1" applyProtection="1">
      <alignment horizontal="right" vertical="center"/>
      <protection locked="0"/>
    </xf>
    <xf numFmtId="200" fontId="13" fillId="4" borderId="26" xfId="0" applyNumberFormat="1" applyFont="1" applyFill="1" applyBorder="1" applyAlignment="1" applyProtection="1">
      <alignment horizontal="right" vertical="center"/>
      <protection locked="0"/>
    </xf>
    <xf numFmtId="200"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6"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57" xfId="0" applyFont="1" applyFill="1" applyBorder="1" applyAlignment="1" applyProtection="1">
      <alignment/>
      <protection/>
    </xf>
    <xf numFmtId="0" fontId="3" fillId="0" borderId="43"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6" xfId="0" applyNumberFormat="1" applyFont="1" applyBorder="1" applyAlignment="1" applyProtection="1">
      <alignment horizontal="right" vertical="center"/>
      <protection/>
    </xf>
    <xf numFmtId="3" fontId="4" fillId="0" borderId="55"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48"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3"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5"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59" xfId="0" applyFont="1" applyFill="1" applyBorder="1" applyAlignment="1" applyProtection="1">
      <alignment/>
      <protection/>
    </xf>
    <xf numFmtId="0" fontId="4" fillId="0" borderId="60"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48"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6" xfId="0" applyNumberFormat="1" applyFont="1" applyFill="1" applyBorder="1" applyAlignment="1" applyProtection="1">
      <alignment horizontal="right" vertical="center"/>
      <protection/>
    </xf>
    <xf numFmtId="1" fontId="13" fillId="0" borderId="55"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6"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2"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2"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200" fontId="13" fillId="4" borderId="18" xfId="0" applyNumberFormat="1" applyFont="1" applyFill="1" applyBorder="1" applyAlignment="1" applyProtection="1">
      <alignment horizontal="right" vertical="center"/>
      <protection locked="0"/>
    </xf>
    <xf numFmtId="0" fontId="14" fillId="0" borderId="10"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1"/>
      <protection locked="0"/>
    </xf>
    <xf numFmtId="200" fontId="13" fillId="4" borderId="46"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0"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49"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49" xfId="0" applyFont="1" applyBorder="1" applyAlignment="1" applyProtection="1">
      <alignment horizontal="left" vertical="center"/>
      <protection locked="0"/>
    </xf>
    <xf numFmtId="0" fontId="4" fillId="0" borderId="49" xfId="0" applyFont="1" applyFill="1" applyBorder="1" applyAlignment="1" applyProtection="1">
      <alignment/>
      <protection locked="0"/>
    </xf>
    <xf numFmtId="0" fontId="14" fillId="0" borderId="53"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6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3"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1" applyFont="1" applyFill="1" applyProtection="1">
      <alignment/>
      <protection/>
    </xf>
    <xf numFmtId="0" fontId="9" fillId="0" borderId="0" xfId="61" applyFont="1" applyFill="1" applyProtection="1">
      <alignment/>
      <protection/>
    </xf>
    <xf numFmtId="0" fontId="8" fillId="0" borderId="0" xfId="61" applyFont="1" applyFill="1" applyAlignment="1" applyProtection="1">
      <alignment/>
      <protection/>
    </xf>
    <xf numFmtId="0" fontId="8" fillId="0" borderId="0" xfId="61" applyFont="1" applyFill="1" applyProtection="1" quotePrefix="1">
      <alignment/>
      <protection/>
    </xf>
    <xf numFmtId="0" fontId="6" fillId="0" borderId="10" xfId="61" applyFont="1" applyFill="1" applyBorder="1" applyAlignment="1" applyProtection="1">
      <alignment horizontal="center"/>
      <protection/>
    </xf>
    <xf numFmtId="0" fontId="6" fillId="0" borderId="18" xfId="61" applyFont="1" applyFill="1" applyBorder="1" applyAlignment="1" applyProtection="1">
      <alignment horizontal="center"/>
      <protection/>
    </xf>
    <xf numFmtId="3" fontId="30" fillId="4" borderId="18" xfId="61" applyNumberFormat="1" applyFont="1" applyFill="1" applyBorder="1" applyAlignment="1" applyProtection="1">
      <alignment vertical="center"/>
      <protection/>
    </xf>
    <xf numFmtId="3" fontId="30" fillId="4" borderId="22" xfId="61" applyNumberFormat="1" applyFont="1" applyFill="1" applyBorder="1" applyAlignment="1" applyProtection="1">
      <alignment vertical="center"/>
      <protection/>
    </xf>
    <xf numFmtId="3" fontId="30" fillId="4" borderId="28" xfId="61" applyNumberFormat="1" applyFont="1" applyFill="1" applyBorder="1" applyAlignment="1" applyProtection="1">
      <alignment vertical="center"/>
      <protection/>
    </xf>
    <xf numFmtId="3" fontId="30" fillId="4" borderId="36" xfId="61" applyNumberFormat="1" applyFont="1" applyFill="1" applyBorder="1" applyAlignment="1" applyProtection="1">
      <alignment vertical="center"/>
      <protection/>
    </xf>
    <xf numFmtId="3" fontId="30" fillId="0" borderId="18" xfId="61" applyNumberFormat="1" applyFont="1" applyFill="1" applyBorder="1" applyAlignment="1" applyProtection="1">
      <alignment vertical="center"/>
      <protection/>
    </xf>
    <xf numFmtId="3" fontId="30" fillId="0" borderId="22" xfId="61" applyNumberFormat="1" applyFont="1" applyFill="1" applyBorder="1" applyAlignment="1" applyProtection="1">
      <alignment vertical="center"/>
      <protection/>
    </xf>
    <xf numFmtId="3" fontId="30" fillId="0" borderId="28" xfId="61" applyNumberFormat="1" applyFont="1" applyFill="1" applyBorder="1" applyAlignment="1" applyProtection="1">
      <alignment vertical="center"/>
      <protection/>
    </xf>
    <xf numFmtId="3" fontId="30" fillId="0" borderId="36" xfId="61" applyNumberFormat="1" applyFont="1" applyFill="1" applyBorder="1" applyAlignment="1" applyProtection="1">
      <alignment vertical="center"/>
      <protection/>
    </xf>
    <xf numFmtId="1" fontId="22" fillId="0" borderId="18" xfId="61" applyNumberFormat="1" applyFont="1" applyFill="1" applyBorder="1" applyAlignment="1" applyProtection="1">
      <alignment horizontal="right" vertical="center"/>
      <protection/>
    </xf>
    <xf numFmtId="3" fontId="30" fillId="0" borderId="26" xfId="61" applyNumberFormat="1" applyFont="1" applyFill="1" applyBorder="1" applyAlignment="1" applyProtection="1">
      <alignment vertical="center"/>
      <protection/>
    </xf>
    <xf numFmtId="3" fontId="30" fillId="0" borderId="43" xfId="61" applyNumberFormat="1" applyFont="1" applyFill="1" applyBorder="1" applyAlignment="1" applyProtection="1">
      <alignment vertical="center"/>
      <protection/>
    </xf>
    <xf numFmtId="3" fontId="30" fillId="0" borderId="41" xfId="61" applyNumberFormat="1" applyFont="1" applyFill="1" applyBorder="1" applyAlignment="1" applyProtection="1">
      <alignment vertical="center"/>
      <protection/>
    </xf>
    <xf numFmtId="3" fontId="30" fillId="0" borderId="39" xfId="61" applyNumberFormat="1" applyFont="1" applyFill="1" applyBorder="1" applyAlignment="1" applyProtection="1">
      <alignment vertical="center"/>
      <protection/>
    </xf>
    <xf numFmtId="1" fontId="22" fillId="0" borderId="23" xfId="61" applyNumberFormat="1" applyFont="1" applyFill="1" applyBorder="1" applyAlignment="1" applyProtection="1">
      <alignment horizontal="right" vertical="center"/>
      <protection/>
    </xf>
    <xf numFmtId="1" fontId="22" fillId="0" borderId="26" xfId="61" applyNumberFormat="1" applyFont="1" applyFill="1" applyBorder="1" applyAlignment="1" applyProtection="1">
      <alignment horizontal="right" vertical="center"/>
      <protection/>
    </xf>
    <xf numFmtId="3" fontId="30" fillId="0" borderId="46" xfId="61" applyNumberFormat="1" applyFont="1" applyFill="1" applyBorder="1" applyAlignment="1" applyProtection="1">
      <alignment vertical="center"/>
      <protection/>
    </xf>
    <xf numFmtId="3" fontId="30" fillId="0" borderId="64" xfId="61" applyNumberFormat="1" applyFont="1" applyFill="1" applyBorder="1" applyAlignment="1" applyProtection="1">
      <alignment vertical="center"/>
      <protection/>
    </xf>
    <xf numFmtId="3" fontId="30" fillId="0" borderId="55" xfId="61" applyNumberFormat="1" applyFont="1" applyFill="1" applyBorder="1" applyAlignment="1" applyProtection="1">
      <alignment vertical="center"/>
      <protection/>
    </xf>
    <xf numFmtId="1" fontId="22" fillId="0" borderId="46" xfId="61" applyNumberFormat="1" applyFont="1" applyFill="1" applyBorder="1" applyAlignment="1" applyProtection="1">
      <alignment horizontal="right" vertical="center"/>
      <protection/>
    </xf>
    <xf numFmtId="0" fontId="8" fillId="0" borderId="0" xfId="61" applyFont="1" applyFill="1" applyAlignment="1" applyProtection="1">
      <alignment horizontal="left"/>
      <protection/>
    </xf>
    <xf numFmtId="0" fontId="6" fillId="0" borderId="15" xfId="61" applyFont="1" applyFill="1" applyBorder="1" applyAlignment="1" applyProtection="1">
      <alignment horizontal="left"/>
      <protection locked="0"/>
    </xf>
    <xf numFmtId="0" fontId="6" fillId="0" borderId="14" xfId="61" applyFont="1" applyFill="1" applyBorder="1" applyAlignment="1" applyProtection="1">
      <alignment horizontal="left"/>
      <protection locked="0"/>
    </xf>
    <xf numFmtId="0" fontId="8" fillId="0" borderId="14" xfId="61" applyFont="1" applyFill="1" applyBorder="1" applyProtection="1">
      <alignment/>
      <protection locked="0"/>
    </xf>
    <xf numFmtId="0" fontId="3" fillId="0" borderId="60" xfId="61" applyFont="1" applyFill="1" applyBorder="1" applyAlignment="1" applyProtection="1">
      <alignment vertical="center"/>
      <protection locked="0"/>
    </xf>
    <xf numFmtId="0" fontId="3" fillId="0" borderId="60" xfId="61" applyFont="1" applyBorder="1" applyAlignment="1" applyProtection="1">
      <alignment horizontal="left" vertical="center"/>
      <protection locked="0"/>
    </xf>
    <xf numFmtId="0" fontId="6" fillId="0" borderId="13" xfId="61" applyFont="1" applyFill="1" applyBorder="1" applyAlignment="1" applyProtection="1">
      <alignment horizontal="center"/>
      <protection locked="0"/>
    </xf>
    <xf numFmtId="0" fontId="9" fillId="0" borderId="0" xfId="61" applyFont="1" applyFill="1" applyBorder="1" applyAlignment="1" applyProtection="1">
      <alignment horizontal="center"/>
      <protection locked="0"/>
    </xf>
    <xf numFmtId="0" fontId="3" fillId="0" borderId="41" xfId="61" applyFont="1" applyFill="1" applyBorder="1" applyAlignment="1" applyProtection="1">
      <alignment vertical="center"/>
      <protection locked="0"/>
    </xf>
    <xf numFmtId="0" fontId="6" fillId="0" borderId="0" xfId="61" applyFont="1" applyFill="1" applyBorder="1" applyAlignment="1" applyProtection="1">
      <alignment horizontal="left"/>
      <protection locked="0"/>
    </xf>
    <xf numFmtId="0" fontId="8" fillId="0" borderId="0" xfId="61" applyNumberFormat="1" applyFont="1" applyFill="1" applyBorder="1" applyAlignment="1" applyProtection="1">
      <alignment vertical="center"/>
      <protection locked="0"/>
    </xf>
    <xf numFmtId="0" fontId="29" fillId="0" borderId="0" xfId="61" applyFont="1" applyBorder="1" applyAlignment="1" applyProtection="1">
      <alignment vertical="center"/>
      <protection locked="0"/>
    </xf>
    <xf numFmtId="0" fontId="6" fillId="0" borderId="49" xfId="61" applyFont="1" applyBorder="1" applyAlignment="1" applyProtection="1">
      <alignment vertical="center"/>
      <protection locked="0"/>
    </xf>
    <xf numFmtId="0" fontId="6" fillId="0" borderId="53" xfId="61" applyFont="1" applyFill="1" applyBorder="1" applyAlignment="1" applyProtection="1">
      <alignment horizontal="center"/>
      <protection locked="0"/>
    </xf>
    <xf numFmtId="0" fontId="6" fillId="0" borderId="0" xfId="61" applyFont="1" applyFill="1" applyBorder="1" applyAlignment="1" applyProtection="1">
      <alignment horizontal="centerContinuous"/>
      <protection locked="0"/>
    </xf>
    <xf numFmtId="0" fontId="8" fillId="0" borderId="22" xfId="61" applyFont="1" applyFill="1" applyBorder="1" applyProtection="1">
      <alignment/>
      <protection locked="0"/>
    </xf>
    <xf numFmtId="0" fontId="31" fillId="0" borderId="0" xfId="61" applyFont="1" applyFill="1" applyBorder="1" applyAlignment="1" applyProtection="1">
      <alignment horizontal="left"/>
      <protection locked="0"/>
    </xf>
    <xf numFmtId="0" fontId="8" fillId="0" borderId="0" xfId="61" applyFont="1" applyFill="1" applyBorder="1" applyAlignment="1" applyProtection="1">
      <alignment horizontal="left"/>
      <protection locked="0"/>
    </xf>
    <xf numFmtId="0" fontId="8" fillId="0" borderId="49" xfId="61" applyFont="1" applyFill="1" applyBorder="1" applyProtection="1">
      <alignment/>
      <protection locked="0"/>
    </xf>
    <xf numFmtId="0" fontId="6" fillId="0" borderId="52" xfId="61" applyFont="1" applyFill="1" applyBorder="1" applyAlignment="1" applyProtection="1">
      <alignment horizontal="center" vertical="center"/>
      <protection locked="0"/>
    </xf>
    <xf numFmtId="0" fontId="6" fillId="0" borderId="40"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6" fillId="0" borderId="1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8" fillId="0" borderId="10" xfId="61" applyFont="1" applyFill="1" applyBorder="1" applyAlignment="1" applyProtection="1">
      <alignment horizontal="left" vertical="center"/>
      <protection locked="0"/>
    </xf>
    <xf numFmtId="0" fontId="6" fillId="0" borderId="20" xfId="61" applyFont="1" applyFill="1" applyBorder="1" applyAlignment="1" applyProtection="1">
      <alignment horizontal="center" vertical="center"/>
      <protection locked="0"/>
    </xf>
    <xf numFmtId="0" fontId="6" fillId="0" borderId="12"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6" fillId="0" borderId="39" xfId="61" applyFont="1" applyFill="1" applyBorder="1" applyAlignment="1" applyProtection="1">
      <alignment horizontal="center" vertical="center"/>
      <protection locked="0"/>
    </xf>
    <xf numFmtId="0" fontId="6" fillId="4" borderId="52" xfId="61"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1"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1" applyFont="1" applyFill="1" applyBorder="1" applyAlignment="1" applyProtection="1">
      <alignment horizontal="left" vertical="center"/>
      <protection locked="0"/>
    </xf>
    <xf numFmtId="0" fontId="6" fillId="4" borderId="11" xfId="61"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6"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6" xfId="0" applyNumberFormat="1" applyFont="1" applyFill="1" applyBorder="1" applyAlignment="1" applyProtection="1">
      <alignment horizontal="right" vertical="center"/>
      <protection/>
    </xf>
    <xf numFmtId="1" fontId="13" fillId="0" borderId="55"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4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6" xfId="0" applyFont="1" applyFill="1" applyBorder="1" applyAlignment="1" applyProtection="1">
      <alignment horizontal="left" vertical="center"/>
      <protection locked="0"/>
    </xf>
    <xf numFmtId="0" fontId="13" fillId="4" borderId="46"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49"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0"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49"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49"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3"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65"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58"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2"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indent="1"/>
      <protection locked="0"/>
    </xf>
    <xf numFmtId="0" fontId="3" fillId="0" borderId="61" xfId="0" applyFont="1" applyFill="1" applyBorder="1" applyAlignment="1" applyProtection="1">
      <alignment horizontal="left" vertical="center"/>
      <protection locked="0"/>
    </xf>
    <xf numFmtId="0" fontId="4" fillId="0" borderId="46"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200" fontId="5" fillId="0" borderId="18" xfId="0" applyNumberFormat="1" applyFont="1" applyFill="1" applyBorder="1" applyAlignment="1" applyProtection="1">
      <alignment horizontal="right" vertical="center"/>
      <protection locked="0"/>
    </xf>
    <xf numFmtId="200" fontId="5" fillId="0" borderId="36" xfId="0" applyNumberFormat="1" applyFont="1" applyFill="1" applyBorder="1" applyAlignment="1" applyProtection="1">
      <alignment horizontal="right" vertical="center"/>
      <protection locked="0"/>
    </xf>
    <xf numFmtId="200" fontId="5" fillId="0" borderId="39" xfId="0" applyNumberFormat="1" applyFont="1" applyFill="1" applyBorder="1" applyAlignment="1" applyProtection="1">
      <alignment horizontal="right" vertical="center"/>
      <protection locked="0"/>
    </xf>
    <xf numFmtId="0" fontId="0" fillId="0" borderId="0" xfId="0" applyBorder="1" applyAlignment="1">
      <alignment/>
    </xf>
    <xf numFmtId="0" fontId="4" fillId="0" borderId="39" xfId="0" applyFont="1" applyBorder="1" applyAlignment="1" applyProtection="1">
      <alignment vertical="center"/>
      <protection locked="0"/>
    </xf>
    <xf numFmtId="0" fontId="0" fillId="0" borderId="0" xfId="0" applyBorder="1" applyAlignment="1">
      <alignment horizontal="center"/>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66"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5" xfId="0" applyFont="1" applyFill="1" applyBorder="1" applyAlignment="1" applyProtection="1" quotePrefix="1">
      <alignment horizontal="center" vertical="center"/>
      <protection locked="0"/>
    </xf>
    <xf numFmtId="200"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5"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48"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48"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6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4" xfId="0" applyFont="1" applyBorder="1" applyAlignment="1" applyProtection="1">
      <alignment horizontal="center" vertical="center"/>
      <protection/>
    </xf>
    <xf numFmtId="0" fontId="3" fillId="0" borderId="54"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49"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65"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2" xfId="0" applyFont="1" applyFill="1" applyBorder="1" applyAlignment="1" applyProtection="1">
      <alignment horizontal="left" vertical="center"/>
      <protection/>
    </xf>
    <xf numFmtId="1" fontId="3" fillId="0" borderId="44"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49" xfId="0" applyNumberFormat="1" applyFont="1" applyFill="1" applyBorder="1" applyAlignment="1" applyProtection="1">
      <alignment horizontal="right" vertical="center"/>
      <protection/>
    </xf>
    <xf numFmtId="1" fontId="4" fillId="0" borderId="65" xfId="0" applyNumberFormat="1" applyFont="1" applyFill="1" applyBorder="1" applyAlignment="1" applyProtection="1">
      <alignment horizontal="right" vertical="center"/>
      <protection/>
    </xf>
    <xf numFmtId="1" fontId="3" fillId="0" borderId="44"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49" xfId="0" applyNumberFormat="1" applyFont="1" applyFill="1" applyBorder="1" applyAlignment="1" applyProtection="1">
      <alignment vertical="center"/>
      <protection/>
    </xf>
    <xf numFmtId="1" fontId="4" fillId="0" borderId="65" xfId="0" applyNumberFormat="1" applyFont="1" applyFill="1" applyBorder="1" applyAlignment="1" applyProtection="1">
      <alignment vertical="center"/>
      <protection/>
    </xf>
    <xf numFmtId="1" fontId="3" fillId="0" borderId="49" xfId="0" applyNumberFormat="1" applyFont="1" applyFill="1" applyBorder="1" applyAlignment="1" applyProtection="1">
      <alignment vertical="center"/>
      <protection/>
    </xf>
    <xf numFmtId="0" fontId="3" fillId="20" borderId="43" xfId="0" applyFont="1" applyFill="1" applyBorder="1" applyAlignment="1" applyProtection="1">
      <alignment vertical="center"/>
      <protection locked="0"/>
    </xf>
    <xf numFmtId="0" fontId="3" fillId="20" borderId="42"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4"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indent="2"/>
      <protection locked="0"/>
    </xf>
    <xf numFmtId="0" fontId="3" fillId="0" borderId="0" xfId="60"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58"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2"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2"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58"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6"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47" xfId="0" applyFont="1" applyFill="1" applyBorder="1" applyAlignment="1" applyProtection="1" quotePrefix="1">
      <alignment horizontal="center" vertical="center"/>
      <protection locked="0"/>
    </xf>
    <xf numFmtId="200" fontId="5" fillId="0" borderId="62" xfId="0" applyNumberFormat="1" applyFont="1" applyFill="1" applyBorder="1" applyAlignment="1" applyProtection="1">
      <alignment horizontal="right" vertical="center"/>
      <protection locked="0"/>
    </xf>
    <xf numFmtId="0" fontId="3" fillId="0" borderId="61"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0" xfId="0" applyFont="1" applyBorder="1" applyAlignment="1" applyProtection="1">
      <alignment horizontal="left" vertical="center"/>
      <protection locked="0"/>
    </xf>
    <xf numFmtId="0" fontId="14" fillId="0" borderId="60" xfId="0" applyFont="1" applyBorder="1" applyAlignment="1" applyProtection="1">
      <alignment horizontal="left" vertical="center"/>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2"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4"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68"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48"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200"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200" fontId="48" fillId="0" borderId="45" xfId="0" applyNumberFormat="1" applyFont="1" applyFill="1" applyBorder="1" applyAlignment="1" applyProtection="1">
      <alignment horizontal="right" vertical="center"/>
      <protection locked="0"/>
    </xf>
    <xf numFmtId="200" fontId="48" fillId="0" borderId="26" xfId="0" applyNumberFormat="1" applyFont="1" applyFill="1" applyBorder="1" applyAlignment="1" applyProtection="1">
      <alignment horizontal="right" vertical="center"/>
      <protection locked="0"/>
    </xf>
    <xf numFmtId="200" fontId="48"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58" xfId="0" applyFont="1" applyFill="1" applyBorder="1" applyAlignment="1" applyProtection="1">
      <alignment horizontal="center" vertical="center"/>
      <protection locked="0"/>
    </xf>
    <xf numFmtId="200"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65"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67"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67" xfId="0" applyNumberFormat="1"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xf>
    <xf numFmtId="49" fontId="3" fillId="4" borderId="52" xfId="0" applyNumberFormat="1"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2"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58"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2" xfId="0" applyFont="1" applyFill="1" applyBorder="1" applyAlignment="1" applyProtection="1">
      <alignment horizontal="center" vertical="center"/>
      <protection locked="0"/>
    </xf>
    <xf numFmtId="0" fontId="13" fillId="4" borderId="65" xfId="0" applyFont="1" applyFill="1" applyBorder="1" applyAlignment="1" applyProtection="1">
      <alignment horizontal="center" vertical="center"/>
      <protection locked="0"/>
    </xf>
    <xf numFmtId="0" fontId="3" fillId="0" borderId="66"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6"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200" fontId="48" fillId="0" borderId="19"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66"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4"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58" xfId="0" applyNumberFormat="1" applyFont="1" applyFill="1" applyBorder="1" applyAlignment="1" applyProtection="1">
      <alignment horizontal="right" vertical="center"/>
      <protection/>
    </xf>
    <xf numFmtId="200" fontId="48" fillId="0" borderId="28" xfId="0" applyNumberFormat="1" applyFont="1" applyFill="1" applyBorder="1" applyAlignment="1" applyProtection="1">
      <alignment vertical="center"/>
      <protection locked="0"/>
    </xf>
    <xf numFmtId="200" fontId="48"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200" fontId="48" fillId="0" borderId="20" xfId="0" applyNumberFormat="1" applyFont="1" applyFill="1" applyBorder="1" applyAlignment="1" applyProtection="1">
      <alignment vertical="center"/>
      <protection locked="0"/>
    </xf>
    <xf numFmtId="200" fontId="48" fillId="0" borderId="39" xfId="0" applyNumberFormat="1" applyFont="1" applyFill="1" applyBorder="1" applyAlignment="1" applyProtection="1">
      <alignment vertical="center"/>
      <protection locked="0"/>
    </xf>
    <xf numFmtId="200" fontId="48"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200" fontId="48" fillId="0" borderId="64" xfId="0" applyNumberFormat="1" applyFont="1" applyFill="1" applyBorder="1" applyAlignment="1" applyProtection="1">
      <alignment vertical="center"/>
      <protection locked="0"/>
    </xf>
    <xf numFmtId="200" fontId="48" fillId="0" borderId="55" xfId="0" applyNumberFormat="1" applyFont="1" applyFill="1" applyBorder="1" applyAlignment="1" applyProtection="1">
      <alignment vertical="center"/>
      <protection locked="0"/>
    </xf>
    <xf numFmtId="1" fontId="4" fillId="0" borderId="61" xfId="0" applyNumberFormat="1" applyFont="1" applyFill="1" applyBorder="1" applyAlignment="1" applyProtection="1">
      <alignment vertical="center"/>
      <protection/>
    </xf>
    <xf numFmtId="0" fontId="6" fillId="0" borderId="15" xfId="61" applyFont="1" applyFill="1" applyBorder="1" applyAlignment="1" applyProtection="1">
      <alignment horizontal="center" vertical="center"/>
      <protection/>
    </xf>
    <xf numFmtId="0" fontId="6" fillId="0" borderId="32" xfId="61" applyFont="1" applyFill="1" applyBorder="1" applyAlignment="1" applyProtection="1">
      <alignment horizontal="center" vertical="center"/>
      <protection/>
    </xf>
    <xf numFmtId="0" fontId="6" fillId="0" borderId="54"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2"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2"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locked="0"/>
    </xf>
    <xf numFmtId="0" fontId="6" fillId="0" borderId="69"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1" fontId="13" fillId="0" borderId="48"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 fontId="4" fillId="0" borderId="10" xfId="0" applyNumberFormat="1" applyFont="1" applyFill="1" applyBorder="1" applyAlignment="1" applyProtection="1">
      <alignment vertical="center"/>
      <protection/>
    </xf>
    <xf numFmtId="1" fontId="4" fillId="0" borderId="49"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65" xfId="0" applyNumberFormat="1" applyFont="1" applyFill="1" applyBorder="1" applyAlignment="1" applyProtection="1">
      <alignment vertical="center"/>
      <protection/>
    </xf>
    <xf numFmtId="200" fontId="48" fillId="0" borderId="41" xfId="0" applyNumberFormat="1" applyFont="1" applyFill="1" applyBorder="1" applyAlignment="1" applyProtection="1">
      <alignment horizontal="right" vertical="center"/>
      <protection locked="0"/>
    </xf>
    <xf numFmtId="0" fontId="14" fillId="0" borderId="26" xfId="0" applyFont="1" applyFill="1" applyBorder="1" applyAlignment="1" applyProtection="1">
      <alignment horizontal="left" vertical="center"/>
      <protection locked="0"/>
    </xf>
    <xf numFmtId="49" fontId="3" fillId="0" borderId="70"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65" xfId="0" applyNumberFormat="1" applyFont="1" applyFill="1" applyBorder="1" applyAlignment="1" applyProtection="1">
      <alignment vertical="center"/>
      <protection/>
    </xf>
    <xf numFmtId="200" fontId="48" fillId="0" borderId="46" xfId="0" applyNumberFormat="1" applyFont="1" applyFill="1" applyBorder="1" applyAlignment="1" applyProtection="1">
      <alignment horizontal="right" vertical="center"/>
      <protection locked="0"/>
    </xf>
    <xf numFmtId="200" fontId="48" fillId="0" borderId="64" xfId="0" applyNumberFormat="1" applyFont="1" applyFill="1" applyBorder="1" applyAlignment="1" applyProtection="1">
      <alignment horizontal="right" vertical="center"/>
      <protection locked="0"/>
    </xf>
    <xf numFmtId="200" fontId="48" fillId="0" borderId="1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0" fontId="13" fillId="4" borderId="48" xfId="0" applyFont="1" applyFill="1" applyBorder="1" applyAlignment="1" applyProtection="1">
      <alignment horizontal="center" vertical="center"/>
      <protection locked="0"/>
    </xf>
    <xf numFmtId="0" fontId="14" fillId="0" borderId="46" xfId="0" applyFont="1" applyFill="1" applyBorder="1" applyAlignment="1" applyProtection="1">
      <alignment horizontal="left" vertical="center"/>
      <protection/>
    </xf>
    <xf numFmtId="200" fontId="48" fillId="0" borderId="28" xfId="0" applyNumberFormat="1" applyFont="1" applyFill="1" applyBorder="1" applyAlignment="1" applyProtection="1">
      <alignment horizontal="right" vertical="center"/>
      <protection locked="0"/>
    </xf>
    <xf numFmtId="200" fontId="48" fillId="0" borderId="23"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4" xfId="0" applyFont="1" applyFill="1" applyBorder="1" applyAlignment="1" applyProtection="1">
      <alignment horizontal="center"/>
      <protection locked="0"/>
    </xf>
    <xf numFmtId="0" fontId="3" fillId="0" borderId="54" xfId="0" applyFont="1" applyFill="1" applyBorder="1" applyAlignment="1" applyProtection="1">
      <alignment/>
      <protection locked="0"/>
    </xf>
    <xf numFmtId="0" fontId="3" fillId="0" borderId="68" xfId="0" applyFont="1" applyFill="1" applyBorder="1" applyAlignment="1" applyProtection="1">
      <alignment/>
      <protection locked="0"/>
    </xf>
    <xf numFmtId="0" fontId="3" fillId="0" borderId="58"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2"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0"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48" xfId="0" applyFont="1" applyFill="1" applyBorder="1" applyAlignment="1" applyProtection="1">
      <alignment horizontal="left" vertical="center"/>
      <protection locked="0"/>
    </xf>
    <xf numFmtId="200"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200" fontId="36" fillId="0" borderId="26" xfId="0" applyNumberFormat="1" applyFont="1" applyFill="1" applyBorder="1" applyAlignment="1" applyProtection="1">
      <alignment horizontal="right" vertical="center"/>
      <protection locked="0"/>
    </xf>
    <xf numFmtId="200" fontId="36" fillId="0" borderId="40" xfId="0" applyNumberFormat="1" applyFont="1" applyFill="1" applyBorder="1" applyAlignment="1" applyProtection="1">
      <alignment horizontal="right" vertical="center"/>
      <protection locked="0"/>
    </xf>
    <xf numFmtId="200" fontId="36" fillId="0" borderId="49" xfId="0" applyNumberFormat="1" applyFont="1" applyFill="1" applyBorder="1" applyAlignment="1" applyProtection="1">
      <alignment horizontal="right" vertical="center"/>
      <protection locked="0"/>
    </xf>
    <xf numFmtId="200" fontId="36" fillId="0" borderId="20" xfId="0" applyNumberFormat="1" applyFont="1" applyFill="1" applyBorder="1" applyAlignment="1" applyProtection="1">
      <alignment horizontal="right" vertical="center"/>
      <protection locked="0"/>
    </xf>
    <xf numFmtId="0" fontId="4" fillId="0" borderId="64" xfId="0" applyFont="1" applyFill="1" applyBorder="1" applyAlignment="1" applyProtection="1">
      <alignment horizontal="center" vertical="center"/>
      <protection locked="0"/>
    </xf>
    <xf numFmtId="200" fontId="36" fillId="0" borderId="34" xfId="0" applyNumberFormat="1" applyFont="1" applyFill="1" applyBorder="1" applyAlignment="1" applyProtection="1">
      <alignment horizontal="right" vertical="center"/>
      <protection locked="0"/>
    </xf>
    <xf numFmtId="200" fontId="36" fillId="0" borderId="51"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69" xfId="0" applyNumberFormat="1" applyFont="1" applyFill="1" applyBorder="1" applyAlignment="1" applyProtection="1">
      <alignment horizontal="right" vertical="center" wrapText="1"/>
      <protection/>
    </xf>
    <xf numFmtId="3" fontId="3" fillId="0" borderId="55"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64"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2"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200"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200" fontId="5" fillId="4" borderId="0" xfId="0" applyNumberFormat="1" applyFont="1" applyFill="1" applyBorder="1" applyAlignment="1" applyProtection="1">
      <alignment horizontal="right" vertical="center"/>
      <protection locked="0"/>
    </xf>
    <xf numFmtId="0" fontId="6" fillId="0" borderId="22" xfId="61" applyFont="1" applyFill="1" applyBorder="1" applyAlignment="1" applyProtection="1">
      <alignment horizontal="center" vertical="center"/>
      <protection/>
    </xf>
    <xf numFmtId="200"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200"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49"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70"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200"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1" applyFont="1" applyFill="1" applyBorder="1" applyAlignment="1" applyProtection="1">
      <alignment horizontal="center" vertical="center"/>
      <protection/>
    </xf>
    <xf numFmtId="1" fontId="22" fillId="0" borderId="28" xfId="61" applyNumberFormat="1" applyFont="1" applyFill="1" applyBorder="1" applyAlignment="1" applyProtection="1">
      <alignment horizontal="right" vertical="center"/>
      <protection/>
    </xf>
    <xf numFmtId="1" fontId="22" fillId="0" borderId="41" xfId="61" applyNumberFormat="1" applyFont="1" applyFill="1" applyBorder="1" applyAlignment="1" applyProtection="1">
      <alignment horizontal="right" vertical="center"/>
      <protection/>
    </xf>
    <xf numFmtId="1" fontId="22" fillId="0" borderId="64" xfId="61"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69" xfId="0" applyFont="1" applyFill="1" applyBorder="1" applyAlignment="1" applyProtection="1">
      <alignment vertical="center"/>
      <protection/>
    </xf>
    <xf numFmtId="0" fontId="4" fillId="7" borderId="55"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0" fillId="0" borderId="26" xfId="0" applyBorder="1" applyAlignment="1">
      <alignment/>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6" xfId="0" applyBorder="1" applyAlignment="1">
      <alignment/>
    </xf>
    <xf numFmtId="0" fontId="0" fillId="0" borderId="55"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69" xfId="0" applyBorder="1" applyAlignment="1">
      <alignment/>
    </xf>
    <xf numFmtId="0" fontId="0" fillId="0" borderId="45" xfId="0" applyBorder="1" applyAlignment="1">
      <alignment/>
    </xf>
    <xf numFmtId="0" fontId="0" fillId="0" borderId="47" xfId="0" applyBorder="1" applyAlignment="1">
      <alignment/>
    </xf>
    <xf numFmtId="0" fontId="0" fillId="0" borderId="59"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74" xfId="0" applyBorder="1" applyAlignment="1">
      <alignment/>
    </xf>
    <xf numFmtId="0" fontId="0" fillId="0" borderId="7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0" borderId="45" xfId="0" applyFont="1" applyBorder="1" applyAlignment="1">
      <alignment horizontal="center" vertical="center" wrapText="1"/>
    </xf>
    <xf numFmtId="0" fontId="4" fillId="28" borderId="0" xfId="0" applyFont="1" applyFill="1" applyAlignment="1" applyProtection="1">
      <alignment/>
      <protection locked="0"/>
    </xf>
    <xf numFmtId="0" fontId="67" fillId="0" borderId="0" xfId="59" applyFont="1" applyProtection="1">
      <alignment/>
      <protection locked="0"/>
    </xf>
    <xf numFmtId="0" fontId="1" fillId="0" borderId="0" xfId="59" applyFont="1" applyProtection="1">
      <alignment/>
      <protection locked="0"/>
    </xf>
    <xf numFmtId="0" fontId="1" fillId="29" borderId="0" xfId="59" applyFont="1" applyFill="1" applyProtection="1">
      <alignment/>
      <protection locked="0"/>
    </xf>
    <xf numFmtId="0" fontId="1" fillId="0" borderId="22" xfId="59" applyFont="1" applyBorder="1" applyAlignment="1" applyProtection="1">
      <alignment horizontal="center"/>
      <protection locked="0"/>
    </xf>
    <xf numFmtId="0" fontId="1" fillId="0" borderId="0" xfId="59" applyFont="1" applyAlignment="1" applyProtection="1">
      <alignment horizontal="center"/>
      <protection locked="0"/>
    </xf>
    <xf numFmtId="0" fontId="68" fillId="0" borderId="0" xfId="59" applyFont="1" applyBorder="1" applyAlignment="1" applyProtection="1">
      <alignment horizontal="center" vertical="center"/>
      <protection locked="0"/>
    </xf>
    <xf numFmtId="0" fontId="1" fillId="0" borderId="0" xfId="59" applyFont="1" applyBorder="1" applyAlignment="1" applyProtection="1">
      <alignment horizontal="right"/>
      <protection locked="0"/>
    </xf>
    <xf numFmtId="3" fontId="1" fillId="0" borderId="0" xfId="59" applyNumberFormat="1" applyFont="1" applyBorder="1" applyProtection="1">
      <alignment/>
      <protection locked="0"/>
    </xf>
    <xf numFmtId="9" fontId="1" fillId="0" borderId="0" xfId="64" applyFont="1" applyBorder="1" applyAlignment="1" applyProtection="1">
      <alignment/>
      <protection locked="0"/>
    </xf>
    <xf numFmtId="9" fontId="68" fillId="29" borderId="0" xfId="64" applyFont="1" applyFill="1" applyBorder="1" applyAlignment="1" applyProtection="1">
      <alignment/>
      <protection locked="0"/>
    </xf>
    <xf numFmtId="1" fontId="4" fillId="0" borderId="22" xfId="0" applyNumberFormat="1" applyFont="1" applyBorder="1" applyAlignment="1" applyProtection="1">
      <alignment vertical="center"/>
      <protection locked="0"/>
    </xf>
    <xf numFmtId="9" fontId="1" fillId="0" borderId="22" xfId="64" applyFont="1" applyBorder="1" applyAlignment="1" applyProtection="1">
      <alignment/>
      <protection locked="0"/>
    </xf>
    <xf numFmtId="0" fontId="3" fillId="29" borderId="0" xfId="0" applyFont="1" applyFill="1" applyAlignment="1" applyProtection="1">
      <alignment vertical="center"/>
      <protection locked="0"/>
    </xf>
    <xf numFmtId="0" fontId="68" fillId="0" borderId="0" xfId="59" applyFont="1" applyAlignment="1" applyProtection="1">
      <alignment vertical="center"/>
      <protection locked="0"/>
    </xf>
    <xf numFmtId="0" fontId="1" fillId="0" borderId="0" xfId="59" applyFont="1" applyAlignment="1" applyProtection="1">
      <alignment horizontal="right" vertical="center"/>
      <protection locked="0"/>
    </xf>
    <xf numFmtId="3" fontId="1" fillId="0" borderId="0" xfId="59" applyNumberFormat="1" applyFont="1" applyAlignment="1" applyProtection="1">
      <alignment vertical="center"/>
      <protection locked="0"/>
    </xf>
    <xf numFmtId="0" fontId="1" fillId="29" borderId="0" xfId="59" applyFont="1" applyFill="1" applyAlignment="1" applyProtection="1">
      <alignment vertical="center"/>
      <protection locked="0"/>
    </xf>
    <xf numFmtId="0" fontId="74" fillId="0" borderId="0" xfId="59" applyFont="1" applyAlignment="1" applyProtection="1">
      <alignment vertical="center"/>
      <protection locked="0"/>
    </xf>
    <xf numFmtId="0" fontId="1" fillId="0" borderId="0" xfId="59" applyFont="1" applyAlignment="1" applyProtection="1">
      <alignment horizontal="right"/>
      <protection locked="0"/>
    </xf>
    <xf numFmtId="3" fontId="1" fillId="0" borderId="0" xfId="59" applyNumberFormat="1" applyFont="1" applyProtection="1">
      <alignment/>
      <protection locked="0"/>
    </xf>
    <xf numFmtId="9" fontId="1" fillId="29" borderId="0" xfId="64" applyFont="1" applyFill="1" applyBorder="1" applyAlignment="1" applyProtection="1">
      <alignment/>
      <protection locked="0"/>
    </xf>
    <xf numFmtId="0" fontId="1" fillId="0" borderId="0" xfId="59" applyFont="1" applyBorder="1" applyAlignment="1" applyProtection="1">
      <alignment horizontal="right" vertical="center"/>
      <protection locked="0"/>
    </xf>
    <xf numFmtId="3" fontId="1" fillId="0" borderId="0" xfId="59" applyNumberFormat="1" applyFont="1" applyBorder="1" applyAlignment="1" applyProtection="1">
      <alignment vertical="center"/>
      <protection locked="0"/>
    </xf>
    <xf numFmtId="0" fontId="1" fillId="0" borderId="0" xfId="59" applyFont="1" applyAlignment="1" applyProtection="1">
      <alignment vertical="center"/>
      <protection locked="0"/>
    </xf>
    <xf numFmtId="0" fontId="1" fillId="0" borderId="22" xfId="59" applyFont="1" applyBorder="1" applyAlignment="1" applyProtection="1">
      <alignment horizontal="right" vertical="center"/>
      <protection locked="0"/>
    </xf>
    <xf numFmtId="3" fontId="1" fillId="0" borderId="22" xfId="59" applyNumberFormat="1" applyFont="1" applyBorder="1" applyAlignment="1" applyProtection="1">
      <alignment vertical="center"/>
      <protection locked="0"/>
    </xf>
    <xf numFmtId="0" fontId="68" fillId="0" borderId="16" xfId="59" applyFont="1" applyBorder="1" applyAlignment="1" applyProtection="1">
      <alignment horizontal="center" vertical="center"/>
      <protection locked="0"/>
    </xf>
    <xf numFmtId="0" fontId="1" fillId="0" borderId="43" xfId="59" applyFont="1" applyBorder="1" applyAlignment="1" applyProtection="1">
      <alignment horizontal="right" vertical="center"/>
      <protection locked="0"/>
    </xf>
    <xf numFmtId="3" fontId="1" fillId="0" borderId="43" xfId="59" applyNumberFormat="1" applyFont="1" applyBorder="1" applyAlignment="1" applyProtection="1">
      <alignment vertical="center"/>
      <protection locked="0"/>
    </xf>
    <xf numFmtId="9" fontId="1" fillId="0" borderId="43" xfId="64" applyFont="1" applyBorder="1" applyAlignment="1" applyProtection="1">
      <alignment/>
      <protection locked="0"/>
    </xf>
    <xf numFmtId="0" fontId="68" fillId="0" borderId="22" xfId="59" applyFont="1" applyBorder="1" applyAlignment="1" applyProtection="1">
      <alignment horizontal="right" vertical="center"/>
      <protection locked="0"/>
    </xf>
    <xf numFmtId="3" fontId="68" fillId="0" borderId="22" xfId="59" applyNumberFormat="1" applyFont="1" applyBorder="1" applyAlignment="1" applyProtection="1">
      <alignment vertical="center"/>
      <protection locked="0"/>
    </xf>
    <xf numFmtId="9" fontId="68" fillId="0" borderId="43" xfId="64" applyFont="1" applyBorder="1" applyAlignment="1" applyProtection="1">
      <alignment vertical="center"/>
      <protection locked="0"/>
    </xf>
    <xf numFmtId="0" fontId="69" fillId="0" borderId="0" xfId="59" applyFont="1" applyAlignment="1" applyProtection="1">
      <alignment vertical="center"/>
      <protection locked="0"/>
    </xf>
    <xf numFmtId="9" fontId="1" fillId="0" borderId="0" xfId="64" applyFont="1" applyAlignment="1" applyProtection="1">
      <alignment vertical="center"/>
      <protection locked="0"/>
    </xf>
    <xf numFmtId="0" fontId="68" fillId="0" borderId="0" xfId="59" applyFont="1" applyAlignment="1" applyProtection="1">
      <alignment horizontal="center" vertical="center"/>
      <protection locked="0"/>
    </xf>
    <xf numFmtId="9" fontId="68" fillId="0" borderId="0" xfId="64" applyFont="1" applyBorder="1" applyAlignment="1" applyProtection="1">
      <alignment/>
      <protection locked="0"/>
    </xf>
    <xf numFmtId="0" fontId="4" fillId="0" borderId="0" xfId="0" applyFont="1" applyAlignment="1" applyProtection="1">
      <alignment horizontal="right" vertical="center"/>
      <protection locked="0"/>
    </xf>
    <xf numFmtId="9" fontId="74" fillId="0" borderId="0" xfId="64" applyFont="1" applyAlignment="1" applyProtection="1">
      <alignment vertical="center"/>
      <protection locked="0"/>
    </xf>
    <xf numFmtId="0" fontId="68" fillId="0" borderId="0" xfId="59" applyFont="1" applyAlignment="1" applyProtection="1">
      <alignment horizontal="right" vertical="center"/>
      <protection locked="0"/>
    </xf>
    <xf numFmtId="222" fontId="74" fillId="0" borderId="0" xfId="64" applyNumberFormat="1" applyFont="1" applyAlignment="1" applyProtection="1">
      <alignment vertical="center"/>
      <protection locked="0"/>
    </xf>
    <xf numFmtId="0" fontId="0" fillId="0" borderId="26" xfId="0" applyFont="1" applyBorder="1" applyAlignment="1">
      <alignment vertical="center" wrapText="1"/>
    </xf>
    <xf numFmtId="0" fontId="0" fillId="0" borderId="41" xfId="0" applyFont="1" applyBorder="1" applyAlignment="1">
      <alignment horizontal="center" vertical="center" wrapText="1"/>
    </xf>
    <xf numFmtId="0" fontId="0" fillId="0" borderId="16" xfId="0" applyFont="1" applyBorder="1" applyAlignment="1">
      <alignment vertical="center" wrapText="1"/>
    </xf>
    <xf numFmtId="0" fontId="0" fillId="0" borderId="46" xfId="0" applyBorder="1" applyAlignment="1">
      <alignment horizontal="center"/>
    </xf>
    <xf numFmtId="0" fontId="0" fillId="27" borderId="47" xfId="0" applyFont="1" applyFill="1" applyBorder="1" applyAlignment="1">
      <alignment horizontal="center"/>
    </xf>
    <xf numFmtId="0" fontId="0" fillId="0" borderId="72" xfId="0" applyFont="1" applyBorder="1" applyAlignment="1">
      <alignment/>
    </xf>
    <xf numFmtId="0" fontId="0" fillId="27" borderId="47" xfId="0" applyFont="1" applyFill="1" applyBorder="1" applyAlignment="1">
      <alignment/>
    </xf>
    <xf numFmtId="0" fontId="0" fillId="0" borderId="59" xfId="0" applyFont="1" applyBorder="1" applyAlignment="1">
      <alignment/>
    </xf>
    <xf numFmtId="0" fontId="0" fillId="0" borderId="76" xfId="0" applyBorder="1" applyAlignment="1">
      <alignment/>
    </xf>
    <xf numFmtId="16" fontId="3" fillId="0" borderId="73" xfId="0" applyNumberFormat="1" applyFont="1" applyBorder="1" applyAlignment="1" applyProtection="1">
      <alignment vertical="center"/>
      <protection locked="0"/>
    </xf>
    <xf numFmtId="49" fontId="3" fillId="27" borderId="11" xfId="0" applyNumberFormat="1" applyFont="1" applyFill="1" applyBorder="1" applyAlignment="1" applyProtection="1">
      <alignment horizontal="left" vertical="center"/>
      <protection locked="0"/>
    </xf>
    <xf numFmtId="0" fontId="14" fillId="27" borderId="26" xfId="0" applyFont="1" applyFill="1" applyBorder="1" applyAlignment="1" applyProtection="1">
      <alignment horizontal="left" vertical="center"/>
      <protection locked="0"/>
    </xf>
    <xf numFmtId="0" fontId="13" fillId="27" borderId="23" xfId="0" applyFont="1" applyFill="1" applyBorder="1" applyAlignment="1" applyProtection="1">
      <alignment horizontal="center" vertical="center"/>
      <protection locked="0"/>
    </xf>
    <xf numFmtId="200" fontId="48" fillId="27" borderId="26" xfId="0" applyNumberFormat="1" applyFont="1" applyFill="1" applyBorder="1" applyAlignment="1" applyProtection="1">
      <alignment horizontal="right" vertical="center"/>
      <protection locked="0"/>
    </xf>
    <xf numFmtId="200" fontId="48" fillId="27" borderId="39" xfId="0" applyNumberFormat="1" applyFont="1" applyFill="1" applyBorder="1" applyAlignment="1" applyProtection="1">
      <alignment horizontal="right" vertical="center"/>
      <protection locked="0"/>
    </xf>
    <xf numFmtId="0" fontId="4" fillId="27" borderId="0" xfId="0" applyFont="1" applyFill="1" applyAlignment="1" applyProtection="1">
      <alignment horizontal="center" vertical="center"/>
      <protection locked="0"/>
    </xf>
    <xf numFmtId="0" fontId="4" fillId="27" borderId="0" xfId="0" applyFont="1" applyFill="1" applyBorder="1" applyAlignment="1" applyProtection="1">
      <alignment horizontal="center" vertical="center"/>
      <protection locked="0"/>
    </xf>
    <xf numFmtId="0" fontId="3" fillId="27" borderId="0" xfId="0" applyFont="1" applyFill="1" applyBorder="1" applyAlignment="1" applyProtection="1">
      <alignment horizontal="center" vertical="center"/>
      <protection locked="0"/>
    </xf>
    <xf numFmtId="0" fontId="3" fillId="27" borderId="25" xfId="0" applyFont="1" applyFill="1" applyBorder="1" applyAlignment="1" applyProtection="1">
      <alignment horizontal="center" vertical="center"/>
      <protection locked="0"/>
    </xf>
    <xf numFmtId="0" fontId="4" fillId="27" borderId="0" xfId="0" applyFont="1" applyFill="1" applyBorder="1" applyAlignment="1" applyProtection="1">
      <alignment horizontal="center" vertical="center"/>
      <protection locked="0"/>
    </xf>
    <xf numFmtId="0" fontId="4" fillId="27" borderId="0" xfId="0" applyFont="1" applyFill="1" applyAlignment="1" applyProtection="1">
      <alignment horizontal="center" vertical="center"/>
      <protection locked="0"/>
    </xf>
    <xf numFmtId="0" fontId="4" fillId="27" borderId="20" xfId="0" applyFont="1" applyFill="1" applyBorder="1" applyAlignment="1" applyProtection="1">
      <alignment vertical="center"/>
      <protection locked="0"/>
    </xf>
    <xf numFmtId="0" fontId="4" fillId="27" borderId="0" xfId="0" applyFont="1" applyFill="1" applyAlignment="1" applyProtection="1">
      <alignment vertical="center"/>
      <protection locked="0"/>
    </xf>
    <xf numFmtId="0" fontId="0" fillId="27" borderId="0" xfId="0" applyFill="1" applyAlignment="1" applyProtection="1">
      <alignment/>
      <protection locked="0"/>
    </xf>
    <xf numFmtId="0" fontId="4" fillId="27" borderId="0" xfId="0" applyFont="1" applyFill="1" applyBorder="1" applyAlignment="1" applyProtection="1">
      <alignment vertical="center"/>
      <protection/>
    </xf>
    <xf numFmtId="16" fontId="14" fillId="0" borderId="77" xfId="0" applyNumberFormat="1" applyFont="1" applyFill="1" applyBorder="1" applyAlignment="1" applyProtection="1">
      <alignment/>
      <protection locked="0"/>
    </xf>
    <xf numFmtId="0" fontId="4" fillId="30" borderId="0" xfId="0" applyFont="1" applyFill="1" applyAlignment="1" applyProtection="1">
      <alignment vertical="center"/>
      <protection/>
    </xf>
    <xf numFmtId="200" fontId="48" fillId="0" borderId="69" xfId="0" applyNumberFormat="1" applyFont="1" applyFill="1" applyBorder="1" applyAlignment="1" applyProtection="1">
      <alignment horizontal="right" vertical="center"/>
      <protection locked="0"/>
    </xf>
    <xf numFmtId="200" fontId="48" fillId="0" borderId="55" xfId="0" applyNumberFormat="1" applyFont="1" applyFill="1" applyBorder="1" applyAlignment="1" applyProtection="1">
      <alignment horizontal="right" vertical="center"/>
      <protection locked="0"/>
    </xf>
    <xf numFmtId="0" fontId="3" fillId="0" borderId="15" xfId="0" applyFont="1" applyFill="1" applyBorder="1" applyAlignment="1" applyProtection="1">
      <alignment horizontal="center"/>
      <protection locked="0"/>
    </xf>
    <xf numFmtId="16" fontId="3" fillId="0" borderId="77" xfId="0" applyNumberFormat="1" applyFont="1" applyFill="1" applyBorder="1" applyAlignment="1" applyProtection="1">
      <alignment/>
      <protection locked="0"/>
    </xf>
    <xf numFmtId="0" fontId="3" fillId="0" borderId="13" xfId="0" applyFont="1" applyFill="1" applyBorder="1" applyAlignment="1" applyProtection="1">
      <alignment horizontal="center"/>
      <protection locked="0"/>
    </xf>
    <xf numFmtId="0" fontId="3" fillId="0" borderId="42" xfId="0" applyFont="1" applyFill="1" applyBorder="1" applyAlignment="1" applyProtection="1">
      <alignment/>
      <protection locked="0"/>
    </xf>
    <xf numFmtId="0" fontId="3" fillId="0" borderId="53" xfId="0" applyFont="1" applyFill="1" applyBorder="1" applyAlignment="1" applyProtection="1">
      <alignment horizontal="center"/>
      <protection locked="0"/>
    </xf>
    <xf numFmtId="0" fontId="14"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200" fontId="48" fillId="0" borderId="62" xfId="0" applyNumberFormat="1" applyFont="1" applyFill="1" applyBorder="1" applyAlignment="1" applyProtection="1">
      <alignment horizontal="right" vertical="center"/>
      <protection locked="0"/>
    </xf>
    <xf numFmtId="200" fontId="48" fillId="0" borderId="36" xfId="0" applyNumberFormat="1" applyFont="1" applyFill="1" applyBorder="1" applyAlignment="1" applyProtection="1">
      <alignment horizontal="right" vertical="center"/>
      <protection locked="0"/>
    </xf>
    <xf numFmtId="200" fontId="13" fillId="4" borderId="55" xfId="0" applyNumberFormat="1" applyFont="1" applyFill="1" applyBorder="1" applyAlignment="1" applyProtection="1">
      <alignment horizontal="right" vertical="center"/>
      <protection locked="0"/>
    </xf>
    <xf numFmtId="200" fontId="48" fillId="0" borderId="24" xfId="0" applyNumberFormat="1" applyFont="1" applyFill="1" applyBorder="1" applyAlignment="1" applyProtection="1">
      <alignment horizontal="right" vertical="center"/>
      <protection locked="0"/>
    </xf>
    <xf numFmtId="0" fontId="13" fillId="0" borderId="19" xfId="0" applyFont="1" applyFill="1" applyBorder="1" applyAlignment="1" applyProtection="1">
      <alignment horizontal="center" vertical="center"/>
      <protection locked="0"/>
    </xf>
    <xf numFmtId="200" fontId="13" fillId="27" borderId="18" xfId="0" applyNumberFormat="1" applyFont="1" applyFill="1" applyBorder="1" applyAlignment="1" applyProtection="1">
      <alignment horizontal="right" vertical="center"/>
      <protection locked="0"/>
    </xf>
    <xf numFmtId="200" fontId="48" fillId="27" borderId="41" xfId="0" applyNumberFormat="1" applyFont="1" applyFill="1" applyBorder="1" applyAlignment="1" applyProtection="1">
      <alignment horizontal="right" vertical="center"/>
      <protection locked="0"/>
    </xf>
    <xf numFmtId="0" fontId="4" fillId="27" borderId="0" xfId="0" applyFont="1" applyFill="1" applyAlignment="1" applyProtection="1">
      <alignment vertical="center"/>
      <protection/>
    </xf>
    <xf numFmtId="0" fontId="14" fillId="0" borderId="21" xfId="0" applyFont="1" applyFill="1" applyBorder="1" applyAlignment="1" applyProtection="1">
      <alignment horizontal="left" vertical="center"/>
      <protection locked="0"/>
    </xf>
    <xf numFmtId="49" fontId="3" fillId="27" borderId="52" xfId="0" applyNumberFormat="1" applyFont="1" applyFill="1" applyBorder="1" applyAlignment="1" applyProtection="1">
      <alignment horizontal="left" vertical="center"/>
      <protection locked="0"/>
    </xf>
    <xf numFmtId="0" fontId="14" fillId="0" borderId="45" xfId="0" applyFont="1" applyFill="1" applyBorder="1" applyAlignment="1" applyProtection="1">
      <alignment horizontal="left" vertical="center"/>
      <protection locked="0"/>
    </xf>
    <xf numFmtId="49" fontId="3" fillId="0" borderId="66" xfId="0" applyNumberFormat="1" applyFont="1" applyFill="1" applyBorder="1" applyAlignment="1" applyProtection="1">
      <alignment horizontal="left" vertical="center"/>
      <protection/>
    </xf>
    <xf numFmtId="49" fontId="3" fillId="0" borderId="52" xfId="0" applyNumberFormat="1" applyFont="1" applyFill="1" applyBorder="1" applyAlignment="1" applyProtection="1">
      <alignment horizontal="left" vertical="center"/>
      <protection locked="0"/>
    </xf>
    <xf numFmtId="200" fontId="48" fillId="28" borderId="26" xfId="0" applyNumberFormat="1" applyFont="1" applyFill="1" applyBorder="1" applyAlignment="1" applyProtection="1">
      <alignment horizontal="right" vertical="center"/>
      <protection locked="0"/>
    </xf>
    <xf numFmtId="0" fontId="0" fillId="31" borderId="72" xfId="0" applyFill="1" applyBorder="1" applyAlignment="1">
      <alignment/>
    </xf>
    <xf numFmtId="0" fontId="0" fillId="31" borderId="26" xfId="0" applyFill="1" applyBorder="1" applyAlignment="1">
      <alignment/>
    </xf>
    <xf numFmtId="200" fontId="22" fillId="0" borderId="46" xfId="61" applyNumberFormat="1" applyFont="1" applyFill="1" applyBorder="1" applyAlignment="1" applyProtection="1">
      <alignment horizontal="right" vertical="center"/>
      <protection locked="0"/>
    </xf>
    <xf numFmtId="200" fontId="22" fillId="0" borderId="64" xfId="61" applyNumberFormat="1" applyFont="1" applyFill="1" applyBorder="1" applyAlignment="1" applyProtection="1">
      <alignment horizontal="right" vertical="center"/>
      <protection locked="0"/>
    </xf>
    <xf numFmtId="200" fontId="22" fillId="0" borderId="55" xfId="61" applyNumberFormat="1" applyFont="1" applyFill="1" applyBorder="1" applyAlignment="1" applyProtection="1">
      <alignment horizontal="right" vertical="center"/>
      <protection locked="0"/>
    </xf>
    <xf numFmtId="200" fontId="48" fillId="28" borderId="46" xfId="0" applyNumberFormat="1" applyFont="1" applyFill="1" applyBorder="1" applyAlignment="1" applyProtection="1">
      <alignment horizontal="right" vertical="center"/>
      <protection locked="0"/>
    </xf>
    <xf numFmtId="16" fontId="3" fillId="0" borderId="73" xfId="0" applyNumberFormat="1"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0" fillId="0" borderId="0" xfId="0" applyBorder="1" applyAlignment="1">
      <alignment horizontal="center"/>
    </xf>
    <xf numFmtId="0" fontId="4" fillId="0" borderId="43"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20" borderId="67"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 fillId="0" borderId="0" xfId="59" applyFont="1" applyAlignment="1" applyProtection="1">
      <alignment horizontal="center" wrapText="1"/>
      <protection locked="0"/>
    </xf>
    <xf numFmtId="0" fontId="68" fillId="0" borderId="0" xfId="59" applyFont="1" applyBorder="1" applyAlignment="1" applyProtection="1">
      <alignment horizontal="center" vertical="center"/>
      <protection locked="0"/>
    </xf>
    <xf numFmtId="0" fontId="68" fillId="0" borderId="22" xfId="59" applyFont="1" applyBorder="1" applyAlignment="1" applyProtection="1">
      <alignment horizontal="center" vertical="center"/>
      <protection locked="0"/>
    </xf>
    <xf numFmtId="0" fontId="68" fillId="0" borderId="16" xfId="59" applyFont="1" applyBorder="1" applyAlignment="1" applyProtection="1">
      <alignment horizontal="center" vertical="center" wrapText="1"/>
      <protection locked="0"/>
    </xf>
    <xf numFmtId="0" fontId="68" fillId="0" borderId="0" xfId="59" applyFont="1" applyBorder="1" applyAlignment="1" applyProtection="1">
      <alignment horizontal="center" vertical="center" wrapText="1"/>
      <protection locked="0"/>
    </xf>
    <xf numFmtId="0" fontId="68" fillId="0" borderId="22" xfId="59" applyFont="1" applyBorder="1" applyAlignment="1" applyProtection="1">
      <alignment horizontal="center" vertical="center" wrapText="1"/>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65"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0"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59" xfId="0" applyNumberFormat="1" applyFont="1" applyFill="1" applyBorder="1" applyAlignment="1" applyProtection="1">
      <alignment horizontal="center" vertical="center"/>
      <protection locked="0"/>
    </xf>
    <xf numFmtId="0" fontId="14" fillId="0" borderId="43"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77"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49"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67"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3" fillId="0" borderId="42"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72" xfId="0" applyFont="1" applyBorder="1" applyAlignment="1">
      <alignment horizontal="center"/>
    </xf>
    <xf numFmtId="0" fontId="0" fillId="0" borderId="73" xfId="0" applyFont="1" applyBorder="1" applyAlignment="1">
      <alignment horizontal="center"/>
    </xf>
    <xf numFmtId="0" fontId="0" fillId="0" borderId="74" xfId="0" applyFont="1" applyBorder="1" applyAlignment="1">
      <alignment horizontal="center" vertical="center"/>
    </xf>
    <xf numFmtId="0" fontId="0" fillId="0" borderId="78" xfId="0" applyBorder="1" applyAlignment="1">
      <alignment horizontal="center" vertical="center"/>
    </xf>
    <xf numFmtId="0" fontId="0" fillId="0" borderId="7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59"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73" xfId="0" applyBorder="1" applyAlignment="1">
      <alignment horizontal="center" vertical="center"/>
    </xf>
    <xf numFmtId="0" fontId="0" fillId="0" borderId="39" xfId="0" applyBorder="1" applyAlignment="1">
      <alignment horizontal="center" vertical="center"/>
    </xf>
    <xf numFmtId="0" fontId="0" fillId="0" borderId="55" xfId="0" applyBorder="1" applyAlignment="1">
      <alignment horizontal="center" vertical="center"/>
    </xf>
    <xf numFmtId="0" fontId="0" fillId="0" borderId="5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71" xfId="0" applyFont="1" applyBorder="1" applyAlignment="1">
      <alignment horizontal="center" vertical="center"/>
    </xf>
    <xf numFmtId="0" fontId="0" fillId="0" borderId="38" xfId="0" applyBorder="1" applyAlignment="1">
      <alignment horizontal="center" vertical="center"/>
    </xf>
    <xf numFmtId="0" fontId="0" fillId="0" borderId="69" xfId="0" applyBorder="1" applyAlignment="1">
      <alignment horizontal="center" vertical="center"/>
    </xf>
    <xf numFmtId="0" fontId="0" fillId="0" borderId="73"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68" xfId="0" applyFont="1" applyBorder="1" applyAlignment="1">
      <alignment horizontal="center" vertical="center" wrapText="1"/>
    </xf>
    <xf numFmtId="0" fontId="0" fillId="0" borderId="62" xfId="0" applyFont="1" applyBorder="1" applyAlignment="1">
      <alignment horizontal="center" vertical="center" wrapText="1"/>
    </xf>
    <xf numFmtId="0" fontId="6" fillId="0" borderId="22" xfId="61" applyFont="1" applyFill="1" applyBorder="1" applyAlignment="1" applyProtection="1">
      <alignment horizontal="center" vertical="center"/>
      <protection/>
    </xf>
    <xf numFmtId="0" fontId="6" fillId="0" borderId="65" xfId="61" applyFont="1" applyFill="1" applyBorder="1" applyAlignment="1" applyProtection="1">
      <alignment horizontal="center" vertical="center"/>
      <protection/>
    </xf>
    <xf numFmtId="0" fontId="6" fillId="0" borderId="0" xfId="61"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49" xfId="58" applyFont="1" applyBorder="1" applyAlignment="1" applyProtection="1">
      <alignment vertical="top"/>
      <protection locked="0"/>
    </xf>
    <xf numFmtId="0" fontId="32" fillId="0" borderId="40" xfId="61" applyFont="1" applyFill="1" applyBorder="1" applyAlignment="1" applyProtection="1">
      <alignment horizontal="center" vertical="center"/>
      <protection locked="0"/>
    </xf>
    <xf numFmtId="0" fontId="32" fillId="0" borderId="16" xfId="61" applyFont="1" applyFill="1" applyBorder="1" applyAlignment="1" applyProtection="1">
      <alignment horizontal="center" vertical="center"/>
      <protection locked="0"/>
    </xf>
    <xf numFmtId="0" fontId="32" fillId="0" borderId="21" xfId="61" applyFont="1" applyFill="1" applyBorder="1" applyAlignment="1" applyProtection="1">
      <alignment horizontal="center" vertical="center"/>
      <protection locked="0"/>
    </xf>
    <xf numFmtId="0" fontId="32" fillId="0" borderId="44" xfId="61"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1" applyFont="1" applyFill="1" applyBorder="1" applyAlignment="1" applyProtection="1">
      <alignment horizontal="center" vertical="center"/>
      <protection/>
    </xf>
    <xf numFmtId="0" fontId="32" fillId="0" borderId="16" xfId="61" applyFont="1" applyFill="1" applyBorder="1" applyAlignment="1" applyProtection="1">
      <alignment horizontal="center" vertical="center"/>
      <protection/>
    </xf>
    <xf numFmtId="0" fontId="32" fillId="0" borderId="21" xfId="61" applyFont="1" applyFill="1" applyBorder="1" applyAlignment="1" applyProtection="1">
      <alignment horizontal="center" vertical="center"/>
      <protection/>
    </xf>
    <xf numFmtId="0" fontId="32" fillId="0" borderId="44" xfId="61"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locked="0"/>
    </xf>
    <xf numFmtId="0" fontId="6" fillId="0" borderId="48" xfId="61" applyFont="1" applyFill="1" applyBorder="1" applyAlignment="1" applyProtection="1">
      <alignment horizontal="center" vertical="center"/>
      <protection locked="0"/>
    </xf>
    <xf numFmtId="0" fontId="6" fillId="0" borderId="22" xfId="61" applyFont="1" applyFill="1" applyBorder="1" applyAlignment="1" applyProtection="1">
      <alignment horizontal="center" vertical="center"/>
      <protection locked="0"/>
    </xf>
    <xf numFmtId="0" fontId="6" fillId="0" borderId="65"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xf>
    <xf numFmtId="0" fontId="6" fillId="0" borderId="48" xfId="61" applyFont="1" applyFill="1" applyBorder="1" applyAlignment="1" applyProtection="1">
      <alignment horizontal="center" vertical="center"/>
      <protection/>
    </xf>
    <xf numFmtId="0" fontId="3" fillId="0" borderId="41" xfId="61"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65" xfId="58"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48" xfId="0" applyBorder="1" applyAlignment="1" applyProtection="1">
      <alignment/>
      <protection locked="0"/>
    </xf>
    <xf numFmtId="0" fontId="10" fillId="0" borderId="0" xfId="61" applyFont="1" applyFill="1" applyBorder="1" applyAlignment="1" applyProtection="1">
      <alignment horizontal="center" vertical="top"/>
      <protection locked="0"/>
    </xf>
    <xf numFmtId="0" fontId="10" fillId="0" borderId="25" xfId="61"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8" fillId="0" borderId="71" xfId="0" applyFont="1" applyFill="1" applyBorder="1" applyAlignment="1" applyProtection="1">
      <alignment horizontal="center"/>
      <protection/>
    </xf>
    <xf numFmtId="0" fontId="8" fillId="0" borderId="73" xfId="0" applyFont="1" applyFill="1" applyBorder="1" applyAlignment="1" applyProtection="1">
      <alignment horizontal="center"/>
      <protection/>
    </xf>
    <xf numFmtId="0" fontId="32" fillId="0" borderId="32" xfId="61" applyFont="1" applyFill="1" applyBorder="1" applyAlignment="1" applyProtection="1">
      <alignment horizontal="center" vertical="center"/>
      <protection/>
    </xf>
    <xf numFmtId="0" fontId="32" fillId="0" borderId="14" xfId="61"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16" fontId="4" fillId="0" borderId="37" xfId="58" applyNumberFormat="1" applyFont="1" applyBorder="1" applyAlignment="1" applyProtection="1">
      <alignment horizontal="center" vertical="center"/>
      <protection locked="0"/>
    </xf>
    <xf numFmtId="0" fontId="4" fillId="0" borderId="77" xfId="58" applyFont="1" applyBorder="1" applyAlignment="1" applyProtection="1">
      <alignment horizontal="center" vertical="center"/>
      <protection locked="0"/>
    </xf>
    <xf numFmtId="0" fontId="3" fillId="0" borderId="41" xfId="61" applyFont="1" applyFill="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49"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37"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65" xfId="0" applyFont="1" applyFill="1" applyBorder="1" applyAlignment="1" applyProtection="1">
      <alignment horizontal="center" vertical="center"/>
      <protection/>
    </xf>
    <xf numFmtId="0" fontId="4" fillId="0" borderId="50"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77"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49"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20" borderId="67"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FSQ2001e" xfId="59"/>
    <cellStyle name="Normal_jqrev" xfId="60"/>
    <cellStyle name="Normal_YBFPQNEW" xfId="61"/>
    <cellStyle name="Note" xfId="62"/>
    <cellStyle name="Output" xfId="63"/>
    <cellStyle name="Percent" xfId="64"/>
    <cellStyle name="Title" xfId="65"/>
    <cellStyle name="Total" xfId="66"/>
    <cellStyle name="Warning Text" xfId="67"/>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38450"/>
          <a:ext cx="956310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8382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H4" sqref="H4"/>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9.50390625" style="56" customWidth="1"/>
    <col min="18" max="18" width="31.875" style="56" customWidth="1"/>
    <col min="19" max="19" width="18.375" style="56" customWidth="1"/>
    <col min="20" max="20" width="17.125" style="56" customWidth="1"/>
    <col min="21" max="21" width="12.25390625" style="56" customWidth="1"/>
    <col min="22" max="22" width="12.625" style="56" customWidth="1"/>
    <col min="23" max="23" width="6.50390625" style="56" customWidth="1"/>
    <col min="24" max="24" width="12.625" style="56" customWidth="1"/>
    <col min="25" max="25" width="13.50390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46" t="s">
        <v>195</v>
      </c>
      <c r="C1" s="347" t="s">
        <v>247</v>
      </c>
      <c r="D1" s="730" t="s">
        <v>357</v>
      </c>
      <c r="E1" s="1148">
        <v>42978</v>
      </c>
      <c r="F1" s="674"/>
      <c r="G1" s="674"/>
      <c r="H1" s="674"/>
      <c r="I1" s="674"/>
      <c r="M1" s="57" t="s">
        <v>247</v>
      </c>
      <c r="N1" s="57" t="s">
        <v>357</v>
      </c>
    </row>
    <row r="2" spans="1:9" ht="16.5" customHeight="1">
      <c r="A2" s="348"/>
      <c r="B2" s="349" t="s">
        <v>195</v>
      </c>
      <c r="C2" s="1196"/>
      <c r="D2" s="1199"/>
      <c r="E2" s="129"/>
      <c r="F2" s="674"/>
      <c r="G2" s="674"/>
      <c r="H2" s="674"/>
      <c r="I2" s="674"/>
    </row>
    <row r="3" spans="1:15" ht="16.5" customHeight="1">
      <c r="A3" s="348"/>
      <c r="B3" s="349" t="s">
        <v>195</v>
      </c>
      <c r="C3" s="1197" t="s">
        <v>195</v>
      </c>
      <c r="D3" s="1199"/>
      <c r="E3" s="1200"/>
      <c r="F3" s="674"/>
      <c r="G3" s="674"/>
      <c r="H3" s="674"/>
      <c r="I3" s="674"/>
      <c r="K3" s="1201" t="s">
        <v>179</v>
      </c>
      <c r="L3" s="1201"/>
      <c r="M3" s="1201"/>
      <c r="N3" s="1201"/>
      <c r="O3" s="673"/>
    </row>
    <row r="4" spans="1:25" ht="16.5" customHeight="1">
      <c r="A4" s="348"/>
      <c r="B4" s="349"/>
      <c r="C4" s="328"/>
      <c r="D4" s="130"/>
      <c r="E4" s="129"/>
      <c r="F4" s="674"/>
      <c r="G4" s="674"/>
      <c r="H4" s="674"/>
      <c r="I4" s="674"/>
      <c r="K4" s="1201"/>
      <c r="L4" s="1201"/>
      <c r="M4" s="1201"/>
      <c r="N4" s="1201"/>
      <c r="O4" s="673"/>
      <c r="Q4" s="674"/>
      <c r="R4" s="674"/>
      <c r="S4" s="674"/>
      <c r="T4" s="1097" t="s">
        <v>371</v>
      </c>
      <c r="U4" s="1097"/>
      <c r="V4" s="674"/>
      <c r="W4" s="674"/>
      <c r="X4" s="674"/>
      <c r="Y4" s="674"/>
    </row>
    <row r="5" spans="1:25" ht="16.5" customHeight="1">
      <c r="A5" s="1202" t="s">
        <v>238</v>
      </c>
      <c r="B5" s="1203"/>
      <c r="C5" s="1204"/>
      <c r="D5" s="1205"/>
      <c r="E5" s="1206"/>
      <c r="F5" s="674"/>
      <c r="G5" s="674"/>
      <c r="H5" s="674"/>
      <c r="I5" s="674"/>
      <c r="K5" s="1201"/>
      <c r="L5" s="1201"/>
      <c r="M5" s="1201"/>
      <c r="N5" s="1201"/>
      <c r="O5" s="673"/>
      <c r="Q5" s="674"/>
      <c r="R5" s="674"/>
      <c r="S5" s="674"/>
      <c r="T5" s="1097" t="s">
        <v>372</v>
      </c>
      <c r="U5" s="1097"/>
      <c r="V5" s="674"/>
      <c r="W5" s="674"/>
      <c r="X5" s="674"/>
      <c r="Y5" s="674"/>
    </row>
    <row r="6" spans="1:25" ht="16.5" customHeight="1">
      <c r="A6" s="1202"/>
      <c r="B6" s="1203"/>
      <c r="C6" s="131"/>
      <c r="D6" s="132"/>
      <c r="E6" s="133"/>
      <c r="F6" s="674"/>
      <c r="G6" s="674"/>
      <c r="H6" s="674"/>
      <c r="I6" s="674"/>
      <c r="K6" s="1201"/>
      <c r="L6" s="1201"/>
      <c r="M6" s="1201"/>
      <c r="N6" s="1201"/>
      <c r="O6" s="673"/>
      <c r="Q6" s="1098" t="s">
        <v>373</v>
      </c>
      <c r="R6" s="1099"/>
      <c r="S6" s="1099"/>
      <c r="T6" s="1099"/>
      <c r="U6" s="1099"/>
      <c r="V6" s="1099"/>
      <c r="W6" s="1099"/>
      <c r="X6" s="1099"/>
      <c r="Y6" s="1099"/>
    </row>
    <row r="7" spans="1:25" ht="16.5" customHeight="1">
      <c r="A7" s="1213" t="s">
        <v>202</v>
      </c>
      <c r="B7" s="1214"/>
      <c r="C7" s="328"/>
      <c r="D7" s="134"/>
      <c r="E7" s="135"/>
      <c r="F7" s="674"/>
      <c r="G7" s="674"/>
      <c r="H7" s="674"/>
      <c r="I7" s="674"/>
      <c r="L7" s="58" t="s">
        <v>195</v>
      </c>
      <c r="N7" s="1215" t="s">
        <v>32</v>
      </c>
      <c r="O7" s="1215"/>
      <c r="Q7" s="1099"/>
      <c r="R7" s="1099"/>
      <c r="S7" s="1099"/>
      <c r="T7" s="1099"/>
      <c r="U7" s="1099"/>
      <c r="V7" s="1099"/>
      <c r="W7" s="1099"/>
      <c r="X7" s="1099"/>
      <c r="Y7" s="1099"/>
    </row>
    <row r="8" spans="1:25" ht="15.75" customHeight="1">
      <c r="A8" s="1213" t="s">
        <v>237</v>
      </c>
      <c r="B8" s="1214"/>
      <c r="C8" s="328"/>
      <c r="D8" s="130"/>
      <c r="E8" s="129"/>
      <c r="F8" s="675"/>
      <c r="G8" s="676"/>
      <c r="H8" s="674"/>
      <c r="I8" s="674"/>
      <c r="L8" s="59" t="s">
        <v>35</v>
      </c>
      <c r="N8" s="1215"/>
      <c r="O8" s="1215"/>
      <c r="Q8" s="1099" t="s">
        <v>374</v>
      </c>
      <c r="R8" s="1099"/>
      <c r="S8" s="1099"/>
      <c r="T8" s="1099"/>
      <c r="U8" s="1099"/>
      <c r="V8" s="1099"/>
      <c r="W8" s="1216"/>
      <c r="X8" s="1216"/>
      <c r="Y8" s="1216"/>
    </row>
    <row r="9" spans="1:25" ht="15.75" customHeight="1" thickBot="1">
      <c r="A9" s="350"/>
      <c r="B9" s="27"/>
      <c r="C9" s="12"/>
      <c r="D9" s="280" t="s">
        <v>188</v>
      </c>
      <c r="E9" s="281" t="s">
        <v>189</v>
      </c>
      <c r="F9" s="677" t="s">
        <v>180</v>
      </c>
      <c r="G9" s="677" t="s">
        <v>180</v>
      </c>
      <c r="H9" s="677" t="s">
        <v>181</v>
      </c>
      <c r="I9" s="677" t="s">
        <v>181</v>
      </c>
      <c r="K9" s="61" t="s">
        <v>195</v>
      </c>
      <c r="L9" s="58"/>
      <c r="M9" s="102" t="s">
        <v>195</v>
      </c>
      <c r="N9" s="102"/>
      <c r="O9" s="102"/>
      <c r="Q9" s="1099"/>
      <c r="R9" s="1099"/>
      <c r="S9" s="1099"/>
      <c r="T9" s="1099"/>
      <c r="U9" s="1099"/>
      <c r="V9" s="1100"/>
      <c r="W9" s="1216"/>
      <c r="X9" s="1216"/>
      <c r="Y9" s="1216"/>
    </row>
    <row r="10" spans="1:25" ht="12.75" customHeight="1">
      <c r="A10" s="351" t="s">
        <v>211</v>
      </c>
      <c r="B10" s="352" t="s">
        <v>211</v>
      </c>
      <c r="C10" s="1211" t="s">
        <v>206</v>
      </c>
      <c r="D10" s="678">
        <v>2015</v>
      </c>
      <c r="E10" s="679">
        <v>2016</v>
      </c>
      <c r="F10" s="680">
        <v>2015</v>
      </c>
      <c r="G10" s="681">
        <v>2016</v>
      </c>
      <c r="H10" s="681">
        <v>2015</v>
      </c>
      <c r="I10" s="208">
        <v>2016</v>
      </c>
      <c r="J10" s="731"/>
      <c r="K10" s="272" t="s">
        <v>211</v>
      </c>
      <c r="L10" s="273" t="s">
        <v>211</v>
      </c>
      <c r="M10" s="732" t="s">
        <v>206</v>
      </c>
      <c r="N10" s="733">
        <v>2015</v>
      </c>
      <c r="O10" s="734">
        <v>2016</v>
      </c>
      <c r="Q10" s="1099"/>
      <c r="R10" s="1099"/>
      <c r="S10" s="1101">
        <v>2015</v>
      </c>
      <c r="T10" s="1101">
        <v>2016</v>
      </c>
      <c r="U10" s="1101" t="s">
        <v>375</v>
      </c>
      <c r="V10" s="1100"/>
      <c r="W10" s="674" t="s">
        <v>376</v>
      </c>
      <c r="X10" s="1102"/>
      <c r="Y10" s="1102"/>
    </row>
    <row r="11" spans="1:25" ht="12.75" customHeight="1">
      <c r="A11" s="353" t="s">
        <v>203</v>
      </c>
      <c r="B11" s="354"/>
      <c r="C11" s="1212"/>
      <c r="D11" s="355" t="s">
        <v>204</v>
      </c>
      <c r="E11" s="356" t="s">
        <v>204</v>
      </c>
      <c r="F11" s="682"/>
      <c r="G11" s="683"/>
      <c r="H11" s="683"/>
      <c r="I11" s="735"/>
      <c r="J11" s="731"/>
      <c r="K11" s="5" t="s">
        <v>203</v>
      </c>
      <c r="L11" s="62"/>
      <c r="M11" s="63"/>
      <c r="N11" s="64" t="s">
        <v>204</v>
      </c>
      <c r="O11" s="736" t="s">
        <v>204</v>
      </c>
      <c r="Q11" s="1217" t="s">
        <v>377</v>
      </c>
      <c r="R11" s="1104" t="s">
        <v>378</v>
      </c>
      <c r="S11" s="1105">
        <v>19589.112</v>
      </c>
      <c r="T11" s="1105">
        <v>20481.865999999998</v>
      </c>
      <c r="U11" s="1106">
        <v>0.04557399028603215</v>
      </c>
      <c r="V11" s="1107"/>
      <c r="W11" s="1099" t="s">
        <v>379</v>
      </c>
      <c r="X11" s="1102"/>
      <c r="Y11" s="1102"/>
    </row>
    <row r="12" spans="1:25" s="330" customFormat="1" ht="12.75" customHeight="1">
      <c r="A12" s="1207" t="s">
        <v>358</v>
      </c>
      <c r="B12" s="1208"/>
      <c r="C12" s="1209"/>
      <c r="D12" s="1209"/>
      <c r="E12" s="1210"/>
      <c r="F12" s="682"/>
      <c r="G12" s="683"/>
      <c r="H12" s="683"/>
      <c r="I12" s="683"/>
      <c r="J12" s="737"/>
      <c r="K12" s="738"/>
      <c r="L12" s="65" t="s">
        <v>358</v>
      </c>
      <c r="M12" s="66"/>
      <c r="N12" s="67"/>
      <c r="O12" s="739"/>
      <c r="Q12" s="1218"/>
      <c r="R12" s="208" t="s">
        <v>380</v>
      </c>
      <c r="S12" s="1108">
        <v>766.5</v>
      </c>
      <c r="T12" s="1108">
        <v>805</v>
      </c>
      <c r="U12" s="1109">
        <v>0.05022831050228316</v>
      </c>
      <c r="V12" s="1110"/>
      <c r="W12" s="1099" t="s">
        <v>381</v>
      </c>
      <c r="X12" s="684"/>
      <c r="Y12" s="1111"/>
    </row>
    <row r="13" spans="1:236" s="692" customFormat="1" ht="12.75" customHeight="1">
      <c r="A13" s="685">
        <v>1</v>
      </c>
      <c r="B13" s="686" t="s">
        <v>359</v>
      </c>
      <c r="C13" s="687" t="s">
        <v>33</v>
      </c>
      <c r="D13" s="688">
        <v>17549.526</v>
      </c>
      <c r="E13" s="688">
        <v>16763.033</v>
      </c>
      <c r="F13" s="689" t="s">
        <v>423</v>
      </c>
      <c r="G13" s="1013" t="s">
        <v>423</v>
      </c>
      <c r="H13" s="690" t="s">
        <v>423</v>
      </c>
      <c r="I13" s="690" t="s">
        <v>423</v>
      </c>
      <c r="J13" s="741"/>
      <c r="K13" s="742">
        <v>1</v>
      </c>
      <c r="L13" s="694" t="s">
        <v>359</v>
      </c>
      <c r="M13" s="695" t="s">
        <v>194</v>
      </c>
      <c r="N13" s="696">
        <v>0</v>
      </c>
      <c r="O13" s="743">
        <v>0</v>
      </c>
      <c r="P13" s="744"/>
      <c r="Q13" s="1219" t="s">
        <v>382</v>
      </c>
      <c r="R13" s="1112" t="s">
        <v>383</v>
      </c>
      <c r="S13" s="1113">
        <v>1055</v>
      </c>
      <c r="T13" s="1113">
        <v>1131</v>
      </c>
      <c r="U13" s="1106">
        <v>0.0720379146919432</v>
      </c>
      <c r="V13" s="1114"/>
      <c r="W13" s="1115">
        <v>2.4</v>
      </c>
      <c r="X13" s="1111"/>
      <c r="Y13" s="1111"/>
      <c r="Z13" s="744"/>
      <c r="AA13" s="744"/>
      <c r="AB13" s="744"/>
      <c r="AC13" s="744"/>
      <c r="AD13" s="744"/>
      <c r="AE13" s="744"/>
      <c r="AF13" s="744"/>
      <c r="AG13" s="744"/>
      <c r="AH13" s="744"/>
      <c r="AI13" s="744"/>
      <c r="AJ13" s="744"/>
      <c r="AK13" s="744"/>
      <c r="AL13" s="744"/>
      <c r="AM13" s="744"/>
      <c r="AN13" s="744"/>
      <c r="AO13" s="744"/>
      <c r="AP13" s="744"/>
      <c r="AQ13" s="744"/>
      <c r="AR13" s="744"/>
      <c r="AS13" s="744"/>
      <c r="AT13" s="744"/>
      <c r="AU13" s="744"/>
      <c r="AV13" s="744"/>
      <c r="AW13" s="744"/>
      <c r="AX13" s="744"/>
      <c r="AY13" s="744"/>
      <c r="AZ13" s="744"/>
      <c r="BA13" s="744"/>
      <c r="BB13" s="744"/>
      <c r="BC13" s="744"/>
      <c r="BD13" s="744"/>
      <c r="BE13" s="744"/>
      <c r="BF13" s="744"/>
      <c r="BG13" s="744"/>
      <c r="BH13" s="744"/>
      <c r="BI13" s="744"/>
      <c r="BJ13" s="744"/>
      <c r="BK13" s="744"/>
      <c r="BL13" s="744"/>
      <c r="BM13" s="744"/>
      <c r="BN13" s="744"/>
      <c r="BO13" s="744"/>
      <c r="BP13" s="744"/>
      <c r="BQ13" s="744"/>
      <c r="BR13" s="744"/>
      <c r="BS13" s="744"/>
      <c r="BT13" s="744"/>
      <c r="BU13" s="744"/>
      <c r="BV13" s="744"/>
      <c r="BW13" s="744"/>
      <c r="BX13" s="744"/>
      <c r="BY13" s="744"/>
      <c r="BZ13" s="744"/>
      <c r="CA13" s="744"/>
      <c r="CB13" s="744"/>
      <c r="CC13" s="744"/>
      <c r="CD13" s="744"/>
      <c r="CE13" s="744"/>
      <c r="CF13" s="744"/>
      <c r="CG13" s="744"/>
      <c r="CH13" s="744"/>
      <c r="CI13" s="744"/>
      <c r="CJ13" s="744"/>
      <c r="CK13" s="744"/>
      <c r="CL13" s="744"/>
      <c r="CM13" s="744"/>
      <c r="CN13" s="744"/>
      <c r="CO13" s="744"/>
      <c r="CP13" s="744"/>
      <c r="CQ13" s="744"/>
      <c r="CR13" s="744"/>
      <c r="CS13" s="744"/>
      <c r="CT13" s="744"/>
      <c r="CU13" s="744"/>
      <c r="CV13" s="744"/>
      <c r="CW13" s="744"/>
      <c r="CX13" s="744"/>
      <c r="CY13" s="744"/>
      <c r="CZ13" s="744"/>
      <c r="DA13" s="744"/>
      <c r="DB13" s="744"/>
      <c r="DC13" s="744"/>
      <c r="DD13" s="744"/>
      <c r="DE13" s="744"/>
      <c r="DF13" s="744"/>
      <c r="DG13" s="744"/>
      <c r="DH13" s="744"/>
      <c r="DI13" s="744"/>
      <c r="DJ13" s="744"/>
      <c r="DK13" s="744"/>
      <c r="DL13" s="744"/>
      <c r="DM13" s="744"/>
      <c r="DN13" s="744"/>
      <c r="DO13" s="744"/>
      <c r="DP13" s="744"/>
      <c r="DQ13" s="744"/>
      <c r="DR13" s="744"/>
      <c r="DS13" s="744"/>
      <c r="DT13" s="744"/>
      <c r="DU13" s="744"/>
      <c r="DV13" s="744"/>
      <c r="DW13" s="744"/>
      <c r="DX13" s="744"/>
      <c r="DY13" s="744"/>
      <c r="DZ13" s="744"/>
      <c r="EA13" s="744"/>
      <c r="EB13" s="744"/>
      <c r="EC13" s="744"/>
      <c r="ED13" s="744"/>
      <c r="EE13" s="744"/>
      <c r="EF13" s="744"/>
      <c r="EG13" s="744"/>
      <c r="EH13" s="744"/>
      <c r="EI13" s="744"/>
      <c r="EJ13" s="744"/>
      <c r="EK13" s="744"/>
      <c r="EL13" s="744"/>
      <c r="EM13" s="744"/>
      <c r="EN13" s="744"/>
      <c r="EO13" s="744"/>
      <c r="EP13" s="744"/>
      <c r="EQ13" s="744"/>
      <c r="ER13" s="744"/>
      <c r="ES13" s="744"/>
      <c r="ET13" s="744"/>
      <c r="EU13" s="744"/>
      <c r="EV13" s="744"/>
      <c r="EW13" s="744"/>
      <c r="EX13" s="744"/>
      <c r="EY13" s="744"/>
      <c r="EZ13" s="744"/>
      <c r="FA13" s="744"/>
      <c r="FB13" s="744"/>
      <c r="FC13" s="744"/>
      <c r="FD13" s="744"/>
      <c r="FE13" s="744"/>
      <c r="FF13" s="744"/>
      <c r="FG13" s="744"/>
      <c r="FH13" s="744"/>
      <c r="FI13" s="744"/>
      <c r="FJ13" s="744"/>
      <c r="FK13" s="744"/>
      <c r="FL13" s="744"/>
      <c r="FM13" s="744"/>
      <c r="FN13" s="744"/>
      <c r="FO13" s="744"/>
      <c r="FP13" s="744"/>
      <c r="FQ13" s="744"/>
      <c r="FR13" s="744"/>
      <c r="FS13" s="744"/>
      <c r="FT13" s="744"/>
      <c r="FU13" s="744"/>
      <c r="FV13" s="744"/>
      <c r="FW13" s="744"/>
      <c r="FX13" s="744"/>
      <c r="FY13" s="744"/>
      <c r="FZ13" s="744"/>
      <c r="GA13" s="744"/>
      <c r="GB13" s="744"/>
      <c r="GC13" s="744"/>
      <c r="GD13" s="744"/>
      <c r="GE13" s="744"/>
      <c r="GF13" s="744"/>
      <c r="GG13" s="744"/>
      <c r="GH13" s="744"/>
      <c r="GI13" s="744"/>
      <c r="GJ13" s="744"/>
      <c r="GK13" s="744"/>
      <c r="GL13" s="744"/>
      <c r="GM13" s="744"/>
      <c r="GN13" s="744"/>
      <c r="GO13" s="744"/>
      <c r="GP13" s="744"/>
      <c r="GQ13" s="744"/>
      <c r="GR13" s="744"/>
      <c r="GS13" s="744"/>
      <c r="GT13" s="744"/>
      <c r="GU13" s="744"/>
      <c r="GV13" s="744"/>
      <c r="GW13" s="744"/>
      <c r="GX13" s="744"/>
      <c r="GY13" s="744"/>
      <c r="GZ13" s="744"/>
      <c r="HA13" s="744"/>
      <c r="HB13" s="744"/>
      <c r="HC13" s="744"/>
      <c r="HD13" s="744"/>
      <c r="HE13" s="744"/>
      <c r="HF13" s="744"/>
      <c r="HG13" s="744"/>
      <c r="HH13" s="744"/>
      <c r="HI13" s="744"/>
      <c r="HJ13" s="744"/>
      <c r="HK13" s="744"/>
      <c r="HL13" s="744"/>
      <c r="HM13" s="744"/>
      <c r="HN13" s="744"/>
      <c r="HO13" s="744"/>
      <c r="HP13" s="744"/>
      <c r="HQ13" s="744"/>
      <c r="HR13" s="744"/>
      <c r="HS13" s="744"/>
      <c r="HT13" s="744"/>
      <c r="HU13" s="744"/>
      <c r="HV13" s="744"/>
      <c r="HW13" s="744"/>
      <c r="HX13" s="744"/>
      <c r="HY13" s="744"/>
      <c r="HZ13" s="744"/>
      <c r="IA13" s="744"/>
      <c r="IB13" s="744"/>
    </row>
    <row r="14" spans="1:236" s="692" customFormat="1" ht="12.75" customHeight="1">
      <c r="A14" s="697" t="s">
        <v>216</v>
      </c>
      <c r="B14" s="698" t="s">
        <v>199</v>
      </c>
      <c r="C14" s="687" t="s">
        <v>33</v>
      </c>
      <c r="D14" s="688">
        <v>14570.823</v>
      </c>
      <c r="E14" s="688">
        <v>13854.201</v>
      </c>
      <c r="F14" s="689" t="s">
        <v>423</v>
      </c>
      <c r="G14" s="1014" t="s">
        <v>423</v>
      </c>
      <c r="H14" s="690" t="s">
        <v>423</v>
      </c>
      <c r="I14" s="690" t="s">
        <v>423</v>
      </c>
      <c r="J14" s="741"/>
      <c r="K14" s="14" t="s">
        <v>216</v>
      </c>
      <c r="L14" s="699" t="s">
        <v>199</v>
      </c>
      <c r="M14" s="695" t="s">
        <v>194</v>
      </c>
      <c r="N14" s="700">
        <v>0</v>
      </c>
      <c r="O14" s="745">
        <v>0</v>
      </c>
      <c r="P14" s="744"/>
      <c r="Q14" s="1220"/>
      <c r="R14" s="1116" t="s">
        <v>384</v>
      </c>
      <c r="S14" s="1117">
        <v>8731</v>
      </c>
      <c r="T14" s="1117">
        <v>9216</v>
      </c>
      <c r="U14" s="1106">
        <v>0.05554919253235591</v>
      </c>
      <c r="V14" s="1118"/>
      <c r="W14" s="1115">
        <v>1</v>
      </c>
      <c r="X14" s="1111"/>
      <c r="Y14" s="1111"/>
      <c r="Z14" s="744"/>
      <c r="AA14" s="744"/>
      <c r="AB14" s="744"/>
      <c r="AC14" s="744"/>
      <c r="AD14" s="744"/>
      <c r="AE14" s="744"/>
      <c r="AF14" s="744"/>
      <c r="AG14" s="744"/>
      <c r="AH14" s="744"/>
      <c r="AI14" s="744"/>
      <c r="AJ14" s="744"/>
      <c r="AK14" s="744"/>
      <c r="AL14" s="744"/>
      <c r="AM14" s="744"/>
      <c r="AN14" s="744"/>
      <c r="AO14" s="744"/>
      <c r="AP14" s="744"/>
      <c r="AQ14" s="744"/>
      <c r="AR14" s="744"/>
      <c r="AS14" s="744"/>
      <c r="AT14" s="744"/>
      <c r="AU14" s="744"/>
      <c r="AV14" s="744"/>
      <c r="AW14" s="744"/>
      <c r="AX14" s="744"/>
      <c r="AY14" s="744"/>
      <c r="AZ14" s="744"/>
      <c r="BA14" s="744"/>
      <c r="BB14" s="744"/>
      <c r="BC14" s="744"/>
      <c r="BD14" s="744"/>
      <c r="BE14" s="744"/>
      <c r="BF14" s="744"/>
      <c r="BG14" s="744"/>
      <c r="BH14" s="744"/>
      <c r="BI14" s="744"/>
      <c r="BJ14" s="744"/>
      <c r="BK14" s="744"/>
      <c r="BL14" s="744"/>
      <c r="BM14" s="744"/>
      <c r="BN14" s="744"/>
      <c r="BO14" s="744"/>
      <c r="BP14" s="744"/>
      <c r="BQ14" s="744"/>
      <c r="BR14" s="744"/>
      <c r="BS14" s="744"/>
      <c r="BT14" s="744"/>
      <c r="BU14" s="744"/>
      <c r="BV14" s="744"/>
      <c r="BW14" s="744"/>
      <c r="BX14" s="744"/>
      <c r="BY14" s="744"/>
      <c r="BZ14" s="744"/>
      <c r="CA14" s="744"/>
      <c r="CB14" s="744"/>
      <c r="CC14" s="744"/>
      <c r="CD14" s="744"/>
      <c r="CE14" s="744"/>
      <c r="CF14" s="744"/>
      <c r="CG14" s="744"/>
      <c r="CH14" s="744"/>
      <c r="CI14" s="744"/>
      <c r="CJ14" s="744"/>
      <c r="CK14" s="744"/>
      <c r="CL14" s="744"/>
      <c r="CM14" s="744"/>
      <c r="CN14" s="744"/>
      <c r="CO14" s="744"/>
      <c r="CP14" s="744"/>
      <c r="CQ14" s="744"/>
      <c r="CR14" s="744"/>
      <c r="CS14" s="744"/>
      <c r="CT14" s="744"/>
      <c r="CU14" s="744"/>
      <c r="CV14" s="744"/>
      <c r="CW14" s="744"/>
      <c r="CX14" s="744"/>
      <c r="CY14" s="744"/>
      <c r="CZ14" s="744"/>
      <c r="DA14" s="744"/>
      <c r="DB14" s="744"/>
      <c r="DC14" s="744"/>
      <c r="DD14" s="744"/>
      <c r="DE14" s="744"/>
      <c r="DF14" s="744"/>
      <c r="DG14" s="744"/>
      <c r="DH14" s="744"/>
      <c r="DI14" s="744"/>
      <c r="DJ14" s="744"/>
      <c r="DK14" s="744"/>
      <c r="DL14" s="744"/>
      <c r="DM14" s="744"/>
      <c r="DN14" s="744"/>
      <c r="DO14" s="744"/>
      <c r="DP14" s="744"/>
      <c r="DQ14" s="744"/>
      <c r="DR14" s="744"/>
      <c r="DS14" s="744"/>
      <c r="DT14" s="744"/>
      <c r="DU14" s="744"/>
      <c r="DV14" s="744"/>
      <c r="DW14" s="744"/>
      <c r="DX14" s="744"/>
      <c r="DY14" s="744"/>
      <c r="DZ14" s="744"/>
      <c r="EA14" s="744"/>
      <c r="EB14" s="744"/>
      <c r="EC14" s="744"/>
      <c r="ED14" s="744"/>
      <c r="EE14" s="744"/>
      <c r="EF14" s="744"/>
      <c r="EG14" s="744"/>
      <c r="EH14" s="744"/>
      <c r="EI14" s="744"/>
      <c r="EJ14" s="744"/>
      <c r="EK14" s="744"/>
      <c r="EL14" s="744"/>
      <c r="EM14" s="744"/>
      <c r="EN14" s="744"/>
      <c r="EO14" s="744"/>
      <c r="EP14" s="744"/>
      <c r="EQ14" s="744"/>
      <c r="ER14" s="744"/>
      <c r="ES14" s="744"/>
      <c r="ET14" s="744"/>
      <c r="EU14" s="744"/>
      <c r="EV14" s="744"/>
      <c r="EW14" s="744"/>
      <c r="EX14" s="744"/>
      <c r="EY14" s="744"/>
      <c r="EZ14" s="744"/>
      <c r="FA14" s="744"/>
      <c r="FB14" s="744"/>
      <c r="FC14" s="744"/>
      <c r="FD14" s="744"/>
      <c r="FE14" s="744"/>
      <c r="FF14" s="744"/>
      <c r="FG14" s="744"/>
      <c r="FH14" s="744"/>
      <c r="FI14" s="744"/>
      <c r="FJ14" s="744"/>
      <c r="FK14" s="744"/>
      <c r="FL14" s="744"/>
      <c r="FM14" s="744"/>
      <c r="FN14" s="744"/>
      <c r="FO14" s="744"/>
      <c r="FP14" s="744"/>
      <c r="FQ14" s="744"/>
      <c r="FR14" s="744"/>
      <c r="FS14" s="744"/>
      <c r="FT14" s="744"/>
      <c r="FU14" s="744"/>
      <c r="FV14" s="744"/>
      <c r="FW14" s="744"/>
      <c r="FX14" s="744"/>
      <c r="FY14" s="744"/>
      <c r="FZ14" s="744"/>
      <c r="GA14" s="744"/>
      <c r="GB14" s="744"/>
      <c r="GC14" s="744"/>
      <c r="GD14" s="744"/>
      <c r="GE14" s="744"/>
      <c r="GF14" s="744"/>
      <c r="GG14" s="744"/>
      <c r="GH14" s="744"/>
      <c r="GI14" s="744"/>
      <c r="GJ14" s="744"/>
      <c r="GK14" s="744"/>
      <c r="GL14" s="744"/>
      <c r="GM14" s="744"/>
      <c r="GN14" s="744"/>
      <c r="GO14" s="744"/>
      <c r="GP14" s="744"/>
      <c r="GQ14" s="744"/>
      <c r="GR14" s="744"/>
      <c r="GS14" s="744"/>
      <c r="GT14" s="744"/>
      <c r="GU14" s="744"/>
      <c r="GV14" s="744"/>
      <c r="GW14" s="744"/>
      <c r="GX14" s="744"/>
      <c r="GY14" s="744"/>
      <c r="GZ14" s="744"/>
      <c r="HA14" s="744"/>
      <c r="HB14" s="744"/>
      <c r="HC14" s="744"/>
      <c r="HD14" s="744"/>
      <c r="HE14" s="744"/>
      <c r="HF14" s="744"/>
      <c r="HG14" s="744"/>
      <c r="HH14" s="744"/>
      <c r="HI14" s="744"/>
      <c r="HJ14" s="744"/>
      <c r="HK14" s="744"/>
      <c r="HL14" s="744"/>
      <c r="HM14" s="744"/>
      <c r="HN14" s="744"/>
      <c r="HO14" s="744"/>
      <c r="HP14" s="744"/>
      <c r="HQ14" s="744"/>
      <c r="HR14" s="744"/>
      <c r="HS14" s="744"/>
      <c r="HT14" s="744"/>
      <c r="HU14" s="744"/>
      <c r="HV14" s="744"/>
      <c r="HW14" s="744"/>
      <c r="HX14" s="744"/>
      <c r="HY14" s="744"/>
      <c r="HZ14" s="744"/>
      <c r="IA14" s="744"/>
      <c r="IB14" s="744"/>
    </row>
    <row r="15" spans="1:236" s="692" customFormat="1" ht="12.75" customHeight="1">
      <c r="A15" s="697" t="s">
        <v>286</v>
      </c>
      <c r="B15" s="698" t="s">
        <v>200</v>
      </c>
      <c r="C15" s="687" t="s">
        <v>33</v>
      </c>
      <c r="D15" s="688">
        <v>2978.703</v>
      </c>
      <c r="E15" s="688">
        <v>2908.832</v>
      </c>
      <c r="F15" s="689" t="s">
        <v>423</v>
      </c>
      <c r="G15" s="1014" t="s">
        <v>423</v>
      </c>
      <c r="H15" s="690" t="s">
        <v>423</v>
      </c>
      <c r="I15" s="690" t="s">
        <v>423</v>
      </c>
      <c r="J15" s="741"/>
      <c r="K15" s="14" t="s">
        <v>286</v>
      </c>
      <c r="L15" s="699" t="s">
        <v>200</v>
      </c>
      <c r="M15" s="695" t="s">
        <v>194</v>
      </c>
      <c r="N15" s="701">
        <v>0</v>
      </c>
      <c r="O15" s="746">
        <v>0</v>
      </c>
      <c r="P15" s="744"/>
      <c r="Q15" s="1220"/>
      <c r="R15" s="1116" t="s">
        <v>385</v>
      </c>
      <c r="S15" s="1117">
        <v>8</v>
      </c>
      <c r="T15" s="1117">
        <v>7</v>
      </c>
      <c r="U15" s="1106">
        <v>-0.125</v>
      </c>
      <c r="V15" s="1118"/>
      <c r="W15" s="1115">
        <v>1</v>
      </c>
      <c r="X15" s="1111"/>
      <c r="Y15" s="1111"/>
      <c r="Z15" s="744"/>
      <c r="AA15" s="744"/>
      <c r="AB15" s="744"/>
      <c r="AC15" s="744"/>
      <c r="AD15" s="744"/>
      <c r="AE15" s="744"/>
      <c r="AF15" s="744"/>
      <c r="AG15" s="744"/>
      <c r="AH15" s="744"/>
      <c r="AI15" s="744"/>
      <c r="AJ15" s="744"/>
      <c r="AK15" s="744"/>
      <c r="AL15" s="744"/>
      <c r="AM15" s="744"/>
      <c r="AN15" s="744"/>
      <c r="AO15" s="744"/>
      <c r="AP15" s="744"/>
      <c r="AQ15" s="744"/>
      <c r="AR15" s="744"/>
      <c r="AS15" s="744"/>
      <c r="AT15" s="744"/>
      <c r="AU15" s="744"/>
      <c r="AV15" s="744"/>
      <c r="AW15" s="744"/>
      <c r="AX15" s="744"/>
      <c r="AY15" s="744"/>
      <c r="AZ15" s="744"/>
      <c r="BA15" s="744"/>
      <c r="BB15" s="744"/>
      <c r="BC15" s="744"/>
      <c r="BD15" s="744"/>
      <c r="BE15" s="744"/>
      <c r="BF15" s="744"/>
      <c r="BG15" s="744"/>
      <c r="BH15" s="744"/>
      <c r="BI15" s="744"/>
      <c r="BJ15" s="744"/>
      <c r="BK15" s="744"/>
      <c r="BL15" s="744"/>
      <c r="BM15" s="744"/>
      <c r="BN15" s="744"/>
      <c r="BO15" s="744"/>
      <c r="BP15" s="744"/>
      <c r="BQ15" s="744"/>
      <c r="BR15" s="744"/>
      <c r="BS15" s="744"/>
      <c r="BT15" s="744"/>
      <c r="BU15" s="744"/>
      <c r="BV15" s="744"/>
      <c r="BW15" s="744"/>
      <c r="BX15" s="744"/>
      <c r="BY15" s="744"/>
      <c r="BZ15" s="744"/>
      <c r="CA15" s="744"/>
      <c r="CB15" s="744"/>
      <c r="CC15" s="744"/>
      <c r="CD15" s="744"/>
      <c r="CE15" s="744"/>
      <c r="CF15" s="744"/>
      <c r="CG15" s="744"/>
      <c r="CH15" s="744"/>
      <c r="CI15" s="744"/>
      <c r="CJ15" s="744"/>
      <c r="CK15" s="744"/>
      <c r="CL15" s="744"/>
      <c r="CM15" s="744"/>
      <c r="CN15" s="744"/>
      <c r="CO15" s="744"/>
      <c r="CP15" s="744"/>
      <c r="CQ15" s="744"/>
      <c r="CR15" s="744"/>
      <c r="CS15" s="744"/>
      <c r="CT15" s="744"/>
      <c r="CU15" s="744"/>
      <c r="CV15" s="744"/>
      <c r="CW15" s="744"/>
      <c r="CX15" s="744"/>
      <c r="CY15" s="744"/>
      <c r="CZ15" s="744"/>
      <c r="DA15" s="744"/>
      <c r="DB15" s="744"/>
      <c r="DC15" s="744"/>
      <c r="DD15" s="744"/>
      <c r="DE15" s="744"/>
      <c r="DF15" s="744"/>
      <c r="DG15" s="744"/>
      <c r="DH15" s="744"/>
      <c r="DI15" s="744"/>
      <c r="DJ15" s="744"/>
      <c r="DK15" s="744"/>
      <c r="DL15" s="744"/>
      <c r="DM15" s="744"/>
      <c r="DN15" s="744"/>
      <c r="DO15" s="744"/>
      <c r="DP15" s="744"/>
      <c r="DQ15" s="744"/>
      <c r="DR15" s="744"/>
      <c r="DS15" s="744"/>
      <c r="DT15" s="744"/>
      <c r="DU15" s="744"/>
      <c r="DV15" s="744"/>
      <c r="DW15" s="744"/>
      <c r="DX15" s="744"/>
      <c r="DY15" s="744"/>
      <c r="DZ15" s="744"/>
      <c r="EA15" s="744"/>
      <c r="EB15" s="744"/>
      <c r="EC15" s="744"/>
      <c r="ED15" s="744"/>
      <c r="EE15" s="744"/>
      <c r="EF15" s="744"/>
      <c r="EG15" s="744"/>
      <c r="EH15" s="744"/>
      <c r="EI15" s="744"/>
      <c r="EJ15" s="744"/>
      <c r="EK15" s="744"/>
      <c r="EL15" s="744"/>
      <c r="EM15" s="744"/>
      <c r="EN15" s="744"/>
      <c r="EO15" s="744"/>
      <c r="EP15" s="744"/>
      <c r="EQ15" s="744"/>
      <c r="ER15" s="744"/>
      <c r="ES15" s="744"/>
      <c r="ET15" s="744"/>
      <c r="EU15" s="744"/>
      <c r="EV15" s="744"/>
      <c r="EW15" s="744"/>
      <c r="EX15" s="744"/>
      <c r="EY15" s="744"/>
      <c r="EZ15" s="744"/>
      <c r="FA15" s="744"/>
      <c r="FB15" s="744"/>
      <c r="FC15" s="744"/>
      <c r="FD15" s="744"/>
      <c r="FE15" s="744"/>
      <c r="FF15" s="744"/>
      <c r="FG15" s="744"/>
      <c r="FH15" s="744"/>
      <c r="FI15" s="744"/>
      <c r="FJ15" s="744"/>
      <c r="FK15" s="744"/>
      <c r="FL15" s="744"/>
      <c r="FM15" s="744"/>
      <c r="FN15" s="744"/>
      <c r="FO15" s="744"/>
      <c r="FP15" s="744"/>
      <c r="FQ15" s="744"/>
      <c r="FR15" s="744"/>
      <c r="FS15" s="744"/>
      <c r="FT15" s="744"/>
      <c r="FU15" s="744"/>
      <c r="FV15" s="744"/>
      <c r="FW15" s="744"/>
      <c r="FX15" s="744"/>
      <c r="FY15" s="744"/>
      <c r="FZ15" s="744"/>
      <c r="GA15" s="744"/>
      <c r="GB15" s="744"/>
      <c r="GC15" s="744"/>
      <c r="GD15" s="744"/>
      <c r="GE15" s="744"/>
      <c r="GF15" s="744"/>
      <c r="GG15" s="744"/>
      <c r="GH15" s="744"/>
      <c r="GI15" s="744"/>
      <c r="GJ15" s="744"/>
      <c r="GK15" s="744"/>
      <c r="GL15" s="744"/>
      <c r="GM15" s="744"/>
      <c r="GN15" s="744"/>
      <c r="GO15" s="744"/>
      <c r="GP15" s="744"/>
      <c r="GQ15" s="744"/>
      <c r="GR15" s="744"/>
      <c r="GS15" s="744"/>
      <c r="GT15" s="744"/>
      <c r="GU15" s="744"/>
      <c r="GV15" s="744"/>
      <c r="GW15" s="744"/>
      <c r="GX15" s="744"/>
      <c r="GY15" s="744"/>
      <c r="GZ15" s="744"/>
      <c r="HA15" s="744"/>
      <c r="HB15" s="744"/>
      <c r="HC15" s="744"/>
      <c r="HD15" s="744"/>
      <c r="HE15" s="744"/>
      <c r="HF15" s="744"/>
      <c r="HG15" s="744"/>
      <c r="HH15" s="744"/>
      <c r="HI15" s="744"/>
      <c r="HJ15" s="744"/>
      <c r="HK15" s="744"/>
      <c r="HL15" s="744"/>
      <c r="HM15" s="744"/>
      <c r="HN15" s="744"/>
      <c r="HO15" s="744"/>
      <c r="HP15" s="744"/>
      <c r="HQ15" s="744"/>
      <c r="HR15" s="744"/>
      <c r="HS15" s="744"/>
      <c r="HT15" s="744"/>
      <c r="HU15" s="744"/>
      <c r="HV15" s="744"/>
      <c r="HW15" s="744"/>
      <c r="HX15" s="744"/>
      <c r="HY15" s="744"/>
      <c r="HZ15" s="744"/>
      <c r="IA15" s="744"/>
      <c r="IB15" s="744"/>
    </row>
    <row r="16" spans="1:236" s="374" customFormat="1" ht="12.75" customHeight="1">
      <c r="A16" s="697" t="s">
        <v>158</v>
      </c>
      <c r="B16" s="698" t="s">
        <v>241</v>
      </c>
      <c r="C16" s="687" t="s">
        <v>33</v>
      </c>
      <c r="D16" s="688">
        <v>4979.064</v>
      </c>
      <c r="E16" s="688">
        <v>4589.952</v>
      </c>
      <c r="F16" s="702" t="s">
        <v>423</v>
      </c>
      <c r="G16" s="1014" t="s">
        <v>423</v>
      </c>
      <c r="H16" s="703" t="s">
        <v>423</v>
      </c>
      <c r="I16" s="703" t="s">
        <v>423</v>
      </c>
      <c r="J16" s="741"/>
      <c r="K16" s="14" t="s">
        <v>158</v>
      </c>
      <c r="L16" s="705" t="s">
        <v>241</v>
      </c>
      <c r="M16" s="695" t="s">
        <v>194</v>
      </c>
      <c r="N16" s="706">
        <v>0</v>
      </c>
      <c r="O16" s="747">
        <v>0</v>
      </c>
      <c r="P16" s="79"/>
      <c r="Q16" s="1220"/>
      <c r="R16" s="1116" t="s">
        <v>386</v>
      </c>
      <c r="S16" s="1117" t="s">
        <v>424</v>
      </c>
      <c r="T16" s="1117" t="s">
        <v>424</v>
      </c>
      <c r="U16" s="1106" t="s">
        <v>425</v>
      </c>
      <c r="V16" s="1118"/>
      <c r="W16" s="1115">
        <v>1</v>
      </c>
      <c r="X16" s="1111"/>
      <c r="Y16" s="1002"/>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25" s="79" customFormat="1" ht="12.75" customHeight="1">
      <c r="A17" s="707" t="s">
        <v>217</v>
      </c>
      <c r="B17" s="359" t="s">
        <v>199</v>
      </c>
      <c r="C17" s="708" t="s">
        <v>33</v>
      </c>
      <c r="D17" s="667">
        <v>2999.342</v>
      </c>
      <c r="E17" s="667">
        <v>2709.688</v>
      </c>
      <c r="F17" s="709"/>
      <c r="G17" s="710"/>
      <c r="H17" s="710" t="s">
        <v>423</v>
      </c>
      <c r="I17" s="710" t="s">
        <v>423</v>
      </c>
      <c r="J17" s="748"/>
      <c r="K17" s="14" t="s">
        <v>217</v>
      </c>
      <c r="L17" s="1" t="s">
        <v>199</v>
      </c>
      <c r="M17" s="695" t="s">
        <v>194</v>
      </c>
      <c r="N17" s="711"/>
      <c r="O17" s="749"/>
      <c r="Q17" s="1220"/>
      <c r="R17" s="1112" t="s">
        <v>387</v>
      </c>
      <c r="S17" s="1113">
        <v>2190</v>
      </c>
      <c r="T17" s="1113">
        <v>2300</v>
      </c>
      <c r="U17" s="1106">
        <v>0.05022831050228316</v>
      </c>
      <c r="V17" s="1118"/>
      <c r="W17" s="1115">
        <v>1.58</v>
      </c>
      <c r="X17" s="1002"/>
      <c r="Y17" s="1002"/>
    </row>
    <row r="18" spans="1:25" s="79" customFormat="1" ht="12.75" customHeight="1">
      <c r="A18" s="707" t="s">
        <v>287</v>
      </c>
      <c r="B18" s="359" t="s">
        <v>200</v>
      </c>
      <c r="C18" s="713" t="s">
        <v>33</v>
      </c>
      <c r="D18" s="667">
        <v>1979.722</v>
      </c>
      <c r="E18" s="667">
        <v>1880.264</v>
      </c>
      <c r="F18" s="709"/>
      <c r="G18" s="710"/>
      <c r="H18" s="710" t="s">
        <v>423</v>
      </c>
      <c r="I18" s="710" t="s">
        <v>423</v>
      </c>
      <c r="J18" s="748"/>
      <c r="K18" s="14" t="s">
        <v>287</v>
      </c>
      <c r="L18" s="1" t="s">
        <v>200</v>
      </c>
      <c r="M18" s="695" t="s">
        <v>194</v>
      </c>
      <c r="N18" s="714"/>
      <c r="O18" s="750"/>
      <c r="Q18" s="1220"/>
      <c r="R18" s="1119" t="s">
        <v>388</v>
      </c>
      <c r="S18" s="1120">
        <v>615</v>
      </c>
      <c r="T18" s="1120">
        <v>644</v>
      </c>
      <c r="U18" s="1106">
        <v>0.047154471544715415</v>
      </c>
      <c r="V18" s="1118"/>
      <c r="W18" s="1115">
        <v>1.8</v>
      </c>
      <c r="X18" s="1002"/>
      <c r="Y18" s="1111"/>
    </row>
    <row r="19" spans="1:236" s="374" customFormat="1" ht="12.75" customHeight="1">
      <c r="A19" s="697" t="s">
        <v>159</v>
      </c>
      <c r="B19" s="698" t="s">
        <v>360</v>
      </c>
      <c r="C19" s="687" t="s">
        <v>33</v>
      </c>
      <c r="D19" s="688">
        <v>12570.462</v>
      </c>
      <c r="E19" s="688">
        <v>12173.081</v>
      </c>
      <c r="F19" s="702" t="s">
        <v>423</v>
      </c>
      <c r="G19" s="702" t="s">
        <v>423</v>
      </c>
      <c r="H19" s="703" t="s">
        <v>423</v>
      </c>
      <c r="I19" s="703" t="s">
        <v>423</v>
      </c>
      <c r="J19" s="741"/>
      <c r="K19" s="14" t="s">
        <v>159</v>
      </c>
      <c r="L19" s="705" t="s">
        <v>360</v>
      </c>
      <c r="M19" s="695" t="s">
        <v>194</v>
      </c>
      <c r="N19" s="706">
        <v>-9.094947017729282E-13</v>
      </c>
      <c r="O19" s="747">
        <v>0</v>
      </c>
      <c r="P19" s="79"/>
      <c r="Q19" s="1220"/>
      <c r="R19" s="1104" t="s">
        <v>389</v>
      </c>
      <c r="S19" s="1105">
        <v>357.974</v>
      </c>
      <c r="T19" s="1105">
        <v>374.896</v>
      </c>
      <c r="U19" s="1106">
        <v>0.047271589556783455</v>
      </c>
      <c r="V19" s="1118"/>
      <c r="W19" s="1115">
        <v>2.5</v>
      </c>
      <c r="X19" s="1111"/>
      <c r="Y19" s="1111"/>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74" customFormat="1" ht="12.75" customHeight="1">
      <c r="A20" s="697" t="s">
        <v>218</v>
      </c>
      <c r="B20" s="716" t="s">
        <v>199</v>
      </c>
      <c r="C20" s="687" t="s">
        <v>33</v>
      </c>
      <c r="D20" s="688">
        <v>11571.481</v>
      </c>
      <c r="E20" s="688">
        <v>11144.512999999999</v>
      </c>
      <c r="F20" s="702" t="s">
        <v>423</v>
      </c>
      <c r="G20" s="702" t="s">
        <v>423</v>
      </c>
      <c r="H20" s="703" t="s">
        <v>423</v>
      </c>
      <c r="I20" s="703" t="s">
        <v>423</v>
      </c>
      <c r="J20" s="741"/>
      <c r="K20" s="14" t="s">
        <v>218</v>
      </c>
      <c r="L20" s="717" t="s">
        <v>199</v>
      </c>
      <c r="M20" s="695" t="s">
        <v>194</v>
      </c>
      <c r="N20" s="711">
        <v>-4.547473508864641E-13</v>
      </c>
      <c r="O20" s="749">
        <v>-9.094947017729282E-13</v>
      </c>
      <c r="P20" s="79"/>
      <c r="Q20" s="1220"/>
      <c r="R20" s="1112" t="s">
        <v>390</v>
      </c>
      <c r="S20" s="1113">
        <v>1003.546</v>
      </c>
      <c r="T20" s="1113">
        <v>1279.443</v>
      </c>
      <c r="U20" s="1106">
        <v>0.2749221261407049</v>
      </c>
      <c r="V20" s="1114"/>
      <c r="W20" s="1115">
        <v>4.9</v>
      </c>
      <c r="X20" s="1111"/>
      <c r="Y20" s="1121"/>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74" customFormat="1" ht="12.75" customHeight="1">
      <c r="A21" s="697" t="s">
        <v>288</v>
      </c>
      <c r="B21" s="716" t="s">
        <v>200</v>
      </c>
      <c r="C21" s="687" t="s">
        <v>33</v>
      </c>
      <c r="D21" s="688">
        <v>998.981</v>
      </c>
      <c r="E21" s="688">
        <v>1028.568</v>
      </c>
      <c r="F21" s="702" t="s">
        <v>423</v>
      </c>
      <c r="G21" s="702" t="s">
        <v>423</v>
      </c>
      <c r="H21" s="703" t="s">
        <v>423</v>
      </c>
      <c r="I21" s="703" t="s">
        <v>423</v>
      </c>
      <c r="J21" s="741"/>
      <c r="K21" s="14" t="s">
        <v>288</v>
      </c>
      <c r="L21" s="717" t="s">
        <v>200</v>
      </c>
      <c r="M21" s="695" t="s">
        <v>194</v>
      </c>
      <c r="N21" s="711">
        <v>0</v>
      </c>
      <c r="O21" s="749">
        <v>0</v>
      </c>
      <c r="P21" s="79"/>
      <c r="Q21" s="1221"/>
      <c r="R21" s="1122" t="s">
        <v>391</v>
      </c>
      <c r="S21" s="1123">
        <v>450.951</v>
      </c>
      <c r="T21" s="1123">
        <v>461.967</v>
      </c>
      <c r="U21" s="1109">
        <v>0.024428374701464195</v>
      </c>
      <c r="V21" s="1114"/>
      <c r="W21" s="1115">
        <v>5.7</v>
      </c>
      <c r="X21" s="1121"/>
      <c r="Y21" s="1121"/>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74" customFormat="1" ht="12.75" customHeight="1">
      <c r="A22" s="697" t="s">
        <v>214</v>
      </c>
      <c r="B22" s="716" t="s">
        <v>263</v>
      </c>
      <c r="C22" s="687" t="s">
        <v>33</v>
      </c>
      <c r="D22" s="688">
        <v>9490.779</v>
      </c>
      <c r="E22" s="688">
        <v>9006.268</v>
      </c>
      <c r="F22" s="702" t="s">
        <v>423</v>
      </c>
      <c r="G22" s="702" t="s">
        <v>423</v>
      </c>
      <c r="H22" s="703" t="s">
        <v>423</v>
      </c>
      <c r="I22" s="703" t="s">
        <v>423</v>
      </c>
      <c r="J22" s="741"/>
      <c r="K22" s="14" t="s">
        <v>214</v>
      </c>
      <c r="L22" s="717" t="s">
        <v>263</v>
      </c>
      <c r="M22" s="695" t="s">
        <v>194</v>
      </c>
      <c r="N22" s="718">
        <v>0</v>
      </c>
      <c r="O22" s="751">
        <v>0</v>
      </c>
      <c r="P22" s="79"/>
      <c r="Q22" s="1124" t="s">
        <v>392</v>
      </c>
      <c r="R22" s="1125" t="s">
        <v>382</v>
      </c>
      <c r="S22" s="1126" t="s">
        <v>425</v>
      </c>
      <c r="T22" s="1126" t="s">
        <v>425</v>
      </c>
      <c r="U22" s="1127" t="s">
        <v>425</v>
      </c>
      <c r="V22" s="1002"/>
      <c r="W22" s="1002"/>
      <c r="X22" s="1121"/>
      <c r="Y22" s="1121"/>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25" s="79" customFormat="1" ht="12.75" customHeight="1">
      <c r="A23" s="707" t="s">
        <v>215</v>
      </c>
      <c r="B23" s="719" t="s">
        <v>199</v>
      </c>
      <c r="C23" s="708" t="s">
        <v>33</v>
      </c>
      <c r="D23" s="667">
        <v>9193.948</v>
      </c>
      <c r="E23" s="667">
        <v>8685.643</v>
      </c>
      <c r="F23" s="709"/>
      <c r="G23" s="710"/>
      <c r="H23" s="710" t="s">
        <v>423</v>
      </c>
      <c r="I23" s="710" t="s">
        <v>423</v>
      </c>
      <c r="J23" s="748"/>
      <c r="K23" s="14" t="s">
        <v>215</v>
      </c>
      <c r="L23" s="720" t="s">
        <v>199</v>
      </c>
      <c r="M23" s="695" t="s">
        <v>194</v>
      </c>
      <c r="N23" s="711"/>
      <c r="O23" s="749"/>
      <c r="Q23" s="1103"/>
      <c r="R23" s="1128" t="s">
        <v>393</v>
      </c>
      <c r="S23" s="1129" t="s">
        <v>425</v>
      </c>
      <c r="T23" s="1129" t="s">
        <v>425</v>
      </c>
      <c r="U23" s="1130" t="s">
        <v>425</v>
      </c>
      <c r="V23" s="1131" t="s">
        <v>394</v>
      </c>
      <c r="W23" s="1002"/>
      <c r="X23" s="1121"/>
      <c r="Y23" s="1121"/>
    </row>
    <row r="24" spans="1:25" s="79" customFormat="1" ht="12.75" customHeight="1">
      <c r="A24" s="707" t="s">
        <v>289</v>
      </c>
      <c r="B24" s="719" t="s">
        <v>200</v>
      </c>
      <c r="C24" s="708" t="s">
        <v>33</v>
      </c>
      <c r="D24" s="667">
        <v>296.831</v>
      </c>
      <c r="E24" s="667">
        <v>320.625</v>
      </c>
      <c r="F24" s="709"/>
      <c r="G24" s="710"/>
      <c r="H24" s="710" t="s">
        <v>423</v>
      </c>
      <c r="I24" s="710" t="s">
        <v>423</v>
      </c>
      <c r="J24" s="748"/>
      <c r="K24" s="14" t="s">
        <v>289</v>
      </c>
      <c r="L24" s="720" t="s">
        <v>200</v>
      </c>
      <c r="M24" s="695" t="s">
        <v>194</v>
      </c>
      <c r="N24" s="711"/>
      <c r="O24" s="749"/>
      <c r="Q24" s="1103"/>
      <c r="R24" s="1121" t="s">
        <v>395</v>
      </c>
      <c r="S24" s="1132" t="s">
        <v>425</v>
      </c>
      <c r="T24" s="1132" t="s">
        <v>425</v>
      </c>
      <c r="U24" s="1002"/>
      <c r="V24" s="1131" t="s">
        <v>396</v>
      </c>
      <c r="W24" s="1002"/>
      <c r="X24" s="1121"/>
      <c r="Y24" s="1002"/>
    </row>
    <row r="25" spans="1:236" s="374" customFormat="1" ht="12.75" customHeight="1">
      <c r="A25" s="697" t="s">
        <v>219</v>
      </c>
      <c r="B25" s="716" t="s">
        <v>361</v>
      </c>
      <c r="C25" s="687" t="s">
        <v>33</v>
      </c>
      <c r="D25" s="688">
        <v>3079.683</v>
      </c>
      <c r="E25" s="688">
        <v>3166.813</v>
      </c>
      <c r="F25" s="702" t="s">
        <v>423</v>
      </c>
      <c r="G25" s="702" t="s">
        <v>423</v>
      </c>
      <c r="H25" s="703" t="s">
        <v>423</v>
      </c>
      <c r="I25" s="703" t="s">
        <v>423</v>
      </c>
      <c r="J25" s="741"/>
      <c r="K25" s="14" t="s">
        <v>219</v>
      </c>
      <c r="L25" s="717" t="s">
        <v>361</v>
      </c>
      <c r="M25" s="695" t="s">
        <v>194</v>
      </c>
      <c r="N25" s="718">
        <v>0</v>
      </c>
      <c r="O25" s="751">
        <v>0</v>
      </c>
      <c r="P25" s="79"/>
      <c r="Q25" s="1103"/>
      <c r="R25" s="1002"/>
      <c r="S25" s="1002"/>
      <c r="T25" s="1002"/>
      <c r="U25" s="1002"/>
      <c r="V25" s="1131" t="s">
        <v>397</v>
      </c>
      <c r="W25" s="1002"/>
      <c r="X25" s="1121"/>
      <c r="Y25" s="1121"/>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25" s="79" customFormat="1" ht="12.75" customHeight="1">
      <c r="A26" s="707" t="s">
        <v>220</v>
      </c>
      <c r="B26" s="719" t="s">
        <v>199</v>
      </c>
      <c r="C26" s="708" t="s">
        <v>33</v>
      </c>
      <c r="D26" s="667">
        <v>2377.533</v>
      </c>
      <c r="E26" s="667">
        <v>2458.87</v>
      </c>
      <c r="F26" s="709"/>
      <c r="G26" s="710"/>
      <c r="H26" s="710" t="s">
        <v>423</v>
      </c>
      <c r="I26" s="710" t="s">
        <v>423</v>
      </c>
      <c r="J26" s="748"/>
      <c r="K26" s="14" t="s">
        <v>220</v>
      </c>
      <c r="L26" s="720" t="s">
        <v>199</v>
      </c>
      <c r="M26" s="695" t="s">
        <v>194</v>
      </c>
      <c r="N26" s="711"/>
      <c r="O26" s="749"/>
      <c r="Q26" s="1133"/>
      <c r="R26" s="1002"/>
      <c r="S26" s="1002"/>
      <c r="T26" s="1002"/>
      <c r="U26" s="1002"/>
      <c r="V26" s="1134"/>
      <c r="W26" s="1121"/>
      <c r="X26" s="1121"/>
      <c r="Y26" s="1121"/>
    </row>
    <row r="27" spans="1:25" s="79" customFormat="1" ht="12.75" customHeight="1">
      <c r="A27" s="707" t="s">
        <v>290</v>
      </c>
      <c r="B27" s="719" t="s">
        <v>200</v>
      </c>
      <c r="C27" s="708" t="s">
        <v>33</v>
      </c>
      <c r="D27" s="667">
        <v>702.15</v>
      </c>
      <c r="E27" s="667">
        <v>707.943</v>
      </c>
      <c r="F27" s="709"/>
      <c r="G27" s="710"/>
      <c r="H27" s="710" t="s">
        <v>423</v>
      </c>
      <c r="I27" s="710" t="s">
        <v>423</v>
      </c>
      <c r="J27" s="748"/>
      <c r="K27" s="14" t="s">
        <v>290</v>
      </c>
      <c r="L27" s="720" t="s">
        <v>200</v>
      </c>
      <c r="M27" s="695" t="s">
        <v>194</v>
      </c>
      <c r="N27" s="711"/>
      <c r="O27" s="749"/>
      <c r="Q27" s="1133"/>
      <c r="R27" s="1002"/>
      <c r="S27" s="1002"/>
      <c r="T27" s="1002"/>
      <c r="U27" s="1002"/>
      <c r="V27" s="1134"/>
      <c r="W27" s="1121"/>
      <c r="X27" s="1121"/>
      <c r="Y27" s="1121"/>
    </row>
    <row r="28" spans="1:236" s="374" customFormat="1" ht="12.75" customHeight="1">
      <c r="A28" s="697" t="s">
        <v>221</v>
      </c>
      <c r="B28" s="716" t="s">
        <v>239</v>
      </c>
      <c r="C28" s="687" t="s">
        <v>33</v>
      </c>
      <c r="D28" s="688">
        <v>0</v>
      </c>
      <c r="E28" s="688">
        <v>0</v>
      </c>
      <c r="F28" s="702" t="s">
        <v>423</v>
      </c>
      <c r="G28" s="702" t="s">
        <v>423</v>
      </c>
      <c r="H28" s="703" t="s">
        <v>423</v>
      </c>
      <c r="I28" s="703" t="s">
        <v>423</v>
      </c>
      <c r="J28" s="741"/>
      <c r="K28" s="14" t="s">
        <v>221</v>
      </c>
      <c r="L28" s="717" t="s">
        <v>239</v>
      </c>
      <c r="M28" s="695" t="s">
        <v>194</v>
      </c>
      <c r="N28" s="718">
        <v>0</v>
      </c>
      <c r="O28" s="751">
        <v>0</v>
      </c>
      <c r="P28" s="79"/>
      <c r="Q28" s="1133"/>
      <c r="R28" s="1002"/>
      <c r="S28" s="1002"/>
      <c r="T28" s="1002"/>
      <c r="U28" s="1002"/>
      <c r="V28" s="1113"/>
      <c r="W28" s="1002"/>
      <c r="X28" s="1121"/>
      <c r="Y28" s="1121"/>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25" s="79" customFormat="1" ht="12.75" customHeight="1">
      <c r="A29" s="707" t="s">
        <v>222</v>
      </c>
      <c r="B29" s="719" t="s">
        <v>199</v>
      </c>
      <c r="C29" s="708" t="s">
        <v>33</v>
      </c>
      <c r="D29" s="667">
        <v>0</v>
      </c>
      <c r="E29" s="667">
        <v>0</v>
      </c>
      <c r="F29" s="709"/>
      <c r="G29" s="710"/>
      <c r="H29" s="710" t="s">
        <v>423</v>
      </c>
      <c r="I29" s="710" t="s">
        <v>423</v>
      </c>
      <c r="J29" s="748"/>
      <c r="K29" s="14" t="s">
        <v>222</v>
      </c>
      <c r="L29" s="720" t="s">
        <v>199</v>
      </c>
      <c r="M29" s="695" t="s">
        <v>194</v>
      </c>
      <c r="N29" s="711"/>
      <c r="O29" s="749"/>
      <c r="Q29" s="1133"/>
      <c r="R29" s="1002"/>
      <c r="S29" s="1002"/>
      <c r="T29" s="1002"/>
      <c r="U29" s="1002"/>
      <c r="V29" s="1113"/>
      <c r="W29" s="1135" t="s">
        <v>398</v>
      </c>
      <c r="X29" s="1136">
        <v>0.35</v>
      </c>
      <c r="Y29" s="1121"/>
    </row>
    <row r="30" spans="1:25" s="79" customFormat="1" ht="12.75" customHeight="1">
      <c r="A30" s="707" t="s">
        <v>292</v>
      </c>
      <c r="B30" s="721" t="s">
        <v>200</v>
      </c>
      <c r="C30" s="708" t="s">
        <v>33</v>
      </c>
      <c r="D30" s="667">
        <v>0</v>
      </c>
      <c r="E30" s="667">
        <v>0</v>
      </c>
      <c r="F30" s="709"/>
      <c r="G30" s="710"/>
      <c r="H30" s="710" t="s">
        <v>423</v>
      </c>
      <c r="I30" s="710" t="s">
        <v>423</v>
      </c>
      <c r="J30" s="748"/>
      <c r="K30" s="14" t="s">
        <v>292</v>
      </c>
      <c r="L30" s="722" t="s">
        <v>200</v>
      </c>
      <c r="M30" s="695" t="s">
        <v>194</v>
      </c>
      <c r="N30" s="714"/>
      <c r="O30" s="750"/>
      <c r="Q30" s="1121"/>
      <c r="R30" s="1137"/>
      <c r="S30" s="1113"/>
      <c r="T30" s="1113"/>
      <c r="U30" s="1113"/>
      <c r="V30" s="1113"/>
      <c r="W30" s="1112" t="s">
        <v>399</v>
      </c>
      <c r="X30" s="1136">
        <v>1</v>
      </c>
      <c r="Y30" s="1121"/>
    </row>
    <row r="31" spans="1:236" s="330" customFormat="1" ht="12.75" customHeight="1">
      <c r="A31" s="752"/>
      <c r="B31" s="752"/>
      <c r="C31" s="727" t="s">
        <v>212</v>
      </c>
      <c r="D31" s="753"/>
      <c r="E31" s="753"/>
      <c r="F31" s="682"/>
      <c r="G31" s="683"/>
      <c r="H31" s="683"/>
      <c r="I31" s="683"/>
      <c r="J31" s="114"/>
      <c r="K31" s="277" t="s">
        <v>195</v>
      </c>
      <c r="L31" s="69" t="s">
        <v>212</v>
      </c>
      <c r="M31" s="70" t="s">
        <v>195</v>
      </c>
      <c r="N31" s="754"/>
      <c r="O31" s="755"/>
      <c r="P31" s="744"/>
      <c r="Q31" s="1121"/>
      <c r="R31" s="1002"/>
      <c r="S31" s="1002"/>
      <c r="T31" s="1002"/>
      <c r="U31" s="1002"/>
      <c r="V31" s="1121"/>
      <c r="W31" s="1112" t="s">
        <v>400</v>
      </c>
      <c r="X31" s="1138">
        <v>0.985</v>
      </c>
      <c r="Y31" s="1121"/>
      <c r="Z31" s="744"/>
      <c r="AA31" s="744"/>
      <c r="AB31" s="744"/>
      <c r="AC31" s="744"/>
      <c r="AD31" s="744"/>
      <c r="AE31" s="744"/>
      <c r="AF31" s="744"/>
      <c r="AG31" s="744"/>
      <c r="AH31" s="744"/>
      <c r="AI31" s="744"/>
      <c r="AJ31" s="744"/>
      <c r="AK31" s="744"/>
      <c r="AL31" s="744"/>
      <c r="AM31" s="744"/>
      <c r="AN31" s="744"/>
      <c r="AO31" s="744"/>
      <c r="AP31" s="744"/>
      <c r="AQ31" s="744"/>
      <c r="AR31" s="744"/>
      <c r="AS31" s="744"/>
      <c r="AT31" s="744"/>
      <c r="AU31" s="744"/>
      <c r="AV31" s="744"/>
      <c r="AW31" s="744"/>
      <c r="AX31" s="744"/>
      <c r="AY31" s="744"/>
      <c r="AZ31" s="744"/>
      <c r="BA31" s="744"/>
      <c r="BB31" s="744"/>
      <c r="BC31" s="744"/>
      <c r="BD31" s="744"/>
      <c r="BE31" s="744"/>
      <c r="BF31" s="744"/>
      <c r="BG31" s="744"/>
      <c r="BH31" s="744"/>
      <c r="BI31" s="744"/>
      <c r="BJ31" s="744"/>
      <c r="BK31" s="744"/>
      <c r="BL31" s="744"/>
      <c r="BM31" s="744"/>
      <c r="BN31" s="744"/>
      <c r="BO31" s="744"/>
      <c r="BP31" s="744"/>
      <c r="BQ31" s="744"/>
      <c r="BR31" s="744"/>
      <c r="BS31" s="744"/>
      <c r="BT31" s="744"/>
      <c r="BU31" s="744"/>
      <c r="BV31" s="744"/>
      <c r="BW31" s="744"/>
      <c r="BX31" s="744"/>
      <c r="BY31" s="744"/>
      <c r="BZ31" s="744"/>
      <c r="CA31" s="744"/>
      <c r="CB31" s="744"/>
      <c r="CC31" s="744"/>
      <c r="CD31" s="744"/>
      <c r="CE31" s="744"/>
      <c r="CF31" s="744"/>
      <c r="CG31" s="744"/>
      <c r="CH31" s="744"/>
      <c r="CI31" s="744"/>
      <c r="CJ31" s="744"/>
      <c r="CK31" s="744"/>
      <c r="CL31" s="744"/>
      <c r="CM31" s="744"/>
      <c r="CN31" s="744"/>
      <c r="CO31" s="744"/>
      <c r="CP31" s="744"/>
      <c r="CQ31" s="744"/>
      <c r="CR31" s="744"/>
      <c r="CS31" s="744"/>
      <c r="CT31" s="744"/>
      <c r="CU31" s="744"/>
      <c r="CV31" s="744"/>
      <c r="CW31" s="744"/>
      <c r="CX31" s="744"/>
      <c r="CY31" s="744"/>
      <c r="CZ31" s="744"/>
      <c r="DA31" s="744"/>
      <c r="DB31" s="744"/>
      <c r="DC31" s="744"/>
      <c r="DD31" s="744"/>
      <c r="DE31" s="744"/>
      <c r="DF31" s="744"/>
      <c r="DG31" s="744"/>
      <c r="DH31" s="744"/>
      <c r="DI31" s="744"/>
      <c r="DJ31" s="744"/>
      <c r="DK31" s="744"/>
      <c r="DL31" s="744"/>
      <c r="DM31" s="744"/>
      <c r="DN31" s="744"/>
      <c r="DO31" s="744"/>
      <c r="DP31" s="744"/>
      <c r="DQ31" s="744"/>
      <c r="DR31" s="744"/>
      <c r="DS31" s="744"/>
      <c r="DT31" s="744"/>
      <c r="DU31" s="744"/>
      <c r="DV31" s="744"/>
      <c r="DW31" s="744"/>
      <c r="DX31" s="744"/>
      <c r="DY31" s="744"/>
      <c r="DZ31" s="744"/>
      <c r="EA31" s="744"/>
      <c r="EB31" s="744"/>
      <c r="EC31" s="744"/>
      <c r="ED31" s="744"/>
      <c r="EE31" s="744"/>
      <c r="EF31" s="744"/>
      <c r="EG31" s="744"/>
      <c r="EH31" s="744"/>
      <c r="EI31" s="744"/>
      <c r="EJ31" s="744"/>
      <c r="EK31" s="744"/>
      <c r="EL31" s="744"/>
      <c r="EM31" s="744"/>
      <c r="EN31" s="744"/>
      <c r="EO31" s="744"/>
      <c r="EP31" s="744"/>
      <c r="EQ31" s="744"/>
      <c r="ER31" s="744"/>
      <c r="ES31" s="744"/>
      <c r="ET31" s="744"/>
      <c r="EU31" s="744"/>
      <c r="EV31" s="744"/>
      <c r="EW31" s="744"/>
      <c r="EX31" s="744"/>
      <c r="EY31" s="744"/>
      <c r="EZ31" s="744"/>
      <c r="FA31" s="744"/>
      <c r="FB31" s="744"/>
      <c r="FC31" s="744"/>
      <c r="FD31" s="744"/>
      <c r="FE31" s="744"/>
      <c r="FF31" s="744"/>
      <c r="FG31" s="744"/>
      <c r="FH31" s="744"/>
      <c r="FI31" s="744"/>
      <c r="FJ31" s="744"/>
      <c r="FK31" s="744"/>
      <c r="FL31" s="744"/>
      <c r="FM31" s="744"/>
      <c r="FN31" s="744"/>
      <c r="FO31" s="744"/>
      <c r="FP31" s="744"/>
      <c r="FQ31" s="744"/>
      <c r="FR31" s="744"/>
      <c r="FS31" s="744"/>
      <c r="FT31" s="744"/>
      <c r="FU31" s="744"/>
      <c r="FV31" s="744"/>
      <c r="FW31" s="744"/>
      <c r="FX31" s="744"/>
      <c r="FY31" s="744"/>
      <c r="FZ31" s="744"/>
      <c r="GA31" s="744"/>
      <c r="GB31" s="744"/>
      <c r="GC31" s="744"/>
      <c r="GD31" s="744"/>
      <c r="GE31" s="744"/>
      <c r="GF31" s="744"/>
      <c r="GG31" s="744"/>
      <c r="GH31" s="744"/>
      <c r="GI31" s="744"/>
      <c r="GJ31" s="744"/>
      <c r="GK31" s="744"/>
      <c r="GL31" s="744"/>
      <c r="GM31" s="744"/>
      <c r="GN31" s="744"/>
      <c r="GO31" s="744"/>
      <c r="GP31" s="744"/>
      <c r="GQ31" s="744"/>
      <c r="GR31" s="744"/>
      <c r="GS31" s="744"/>
      <c r="GT31" s="744"/>
      <c r="GU31" s="744"/>
      <c r="GV31" s="744"/>
      <c r="GW31" s="744"/>
      <c r="GX31" s="744"/>
      <c r="GY31" s="744"/>
      <c r="GZ31" s="744"/>
      <c r="HA31" s="744"/>
      <c r="HB31" s="744"/>
      <c r="HC31" s="744"/>
      <c r="HD31" s="744"/>
      <c r="HE31" s="744"/>
      <c r="HF31" s="744"/>
      <c r="HG31" s="744"/>
      <c r="HH31" s="744"/>
      <c r="HI31" s="744"/>
      <c r="HJ31" s="744"/>
      <c r="HK31" s="744"/>
      <c r="HL31" s="744"/>
      <c r="HM31" s="744"/>
      <c r="HN31" s="744"/>
      <c r="HO31" s="744"/>
      <c r="HP31" s="744"/>
      <c r="HQ31" s="744"/>
      <c r="HR31" s="744"/>
      <c r="HS31" s="744"/>
      <c r="HT31" s="744"/>
      <c r="HU31" s="744"/>
      <c r="HV31" s="744"/>
      <c r="HW31" s="744"/>
      <c r="HX31" s="744"/>
      <c r="HY31" s="744"/>
      <c r="HZ31" s="744"/>
      <c r="IA31" s="744"/>
      <c r="IB31" s="744"/>
    </row>
    <row r="32" spans="1:15" s="1055" customFormat="1" ht="12.75" customHeight="1">
      <c r="A32" s="1044">
        <v>2</v>
      </c>
      <c r="B32" s="1045" t="s">
        <v>243</v>
      </c>
      <c r="C32" s="687" t="s">
        <v>298</v>
      </c>
      <c r="D32" s="1046">
        <v>1.447</v>
      </c>
      <c r="E32" s="1046">
        <v>1.325</v>
      </c>
      <c r="F32" s="1047"/>
      <c r="G32" s="1048">
        <v>7</v>
      </c>
      <c r="H32" s="1048" t="s">
        <v>418</v>
      </c>
      <c r="I32" s="1048" t="s">
        <v>421</v>
      </c>
      <c r="J32" s="1049"/>
      <c r="K32" s="1050">
        <v>2</v>
      </c>
      <c r="L32" s="1051" t="s">
        <v>243</v>
      </c>
      <c r="M32" s="1052" t="s">
        <v>298</v>
      </c>
      <c r="N32" s="1053"/>
      <c r="O32" s="1054"/>
    </row>
    <row r="33" spans="1:15" s="1055" customFormat="1" ht="12.75" customHeight="1">
      <c r="A33" s="1056">
        <v>3</v>
      </c>
      <c r="B33" s="1045" t="s">
        <v>362</v>
      </c>
      <c r="C33" s="1057" t="s">
        <v>33</v>
      </c>
      <c r="D33" s="1046">
        <v>6018</v>
      </c>
      <c r="E33" s="1046">
        <v>6599</v>
      </c>
      <c r="F33" s="1047"/>
      <c r="G33" s="1048"/>
      <c r="H33" s="1048" t="s">
        <v>423</v>
      </c>
      <c r="I33" s="1048" t="s">
        <v>423</v>
      </c>
      <c r="J33" s="1049"/>
      <c r="K33" s="1056">
        <v>3</v>
      </c>
      <c r="L33" s="1045" t="s">
        <v>322</v>
      </c>
      <c r="M33" s="1057" t="s">
        <v>33</v>
      </c>
      <c r="N33" s="718">
        <v>0</v>
      </c>
      <c r="O33" s="718">
        <v>0</v>
      </c>
    </row>
    <row r="34" spans="1:15" s="79" customFormat="1" ht="12.75" customHeight="1">
      <c r="A34" s="430" t="s">
        <v>323</v>
      </c>
      <c r="B34" s="1095" t="s">
        <v>363</v>
      </c>
      <c r="C34" s="1042" t="s">
        <v>33</v>
      </c>
      <c r="D34" s="1036">
        <v>3287</v>
      </c>
      <c r="E34" s="1036">
        <v>3502</v>
      </c>
      <c r="F34" s="709"/>
      <c r="G34" s="710">
        <v>7</v>
      </c>
      <c r="H34" s="710" t="s">
        <v>418</v>
      </c>
      <c r="I34" s="710" t="s">
        <v>421</v>
      </c>
      <c r="J34" s="748"/>
      <c r="K34" s="430" t="s">
        <v>323</v>
      </c>
      <c r="L34" s="870" t="s">
        <v>324</v>
      </c>
      <c r="M34" s="1042" t="s">
        <v>33</v>
      </c>
      <c r="N34" s="711"/>
      <c r="O34" s="749"/>
    </row>
    <row r="35" spans="1:15" s="79" customFormat="1" ht="12.75" customHeight="1">
      <c r="A35" s="430" t="s">
        <v>325</v>
      </c>
      <c r="B35" s="1095" t="s">
        <v>364</v>
      </c>
      <c r="C35" s="1043" t="s">
        <v>33</v>
      </c>
      <c r="D35" s="1036">
        <v>2731</v>
      </c>
      <c r="E35" s="1036">
        <v>3097</v>
      </c>
      <c r="F35" s="709"/>
      <c r="G35" s="710">
        <v>7</v>
      </c>
      <c r="H35" s="710" t="s">
        <v>418</v>
      </c>
      <c r="I35" s="710" t="s">
        <v>421</v>
      </c>
      <c r="J35" s="748"/>
      <c r="K35" s="430" t="s">
        <v>325</v>
      </c>
      <c r="L35" s="870" t="s">
        <v>326</v>
      </c>
      <c r="M35" s="1043" t="s">
        <v>33</v>
      </c>
      <c r="N35" s="711"/>
      <c r="O35" s="749"/>
    </row>
    <row r="36" spans="1:15" s="1055" customFormat="1" ht="12.75" customHeight="1">
      <c r="A36" s="1044">
        <v>4</v>
      </c>
      <c r="B36" s="1045" t="s">
        <v>327</v>
      </c>
      <c r="C36" s="1057" t="s">
        <v>298</v>
      </c>
      <c r="D36" s="1058">
        <v>1055</v>
      </c>
      <c r="E36" s="1058">
        <v>1131</v>
      </c>
      <c r="F36" s="1047"/>
      <c r="G36" s="1048"/>
      <c r="H36" s="1048" t="s">
        <v>423</v>
      </c>
      <c r="I36" s="1048" t="s">
        <v>423</v>
      </c>
      <c r="J36" s="1049"/>
      <c r="K36" s="1044">
        <v>4</v>
      </c>
      <c r="L36" s="1045" t="s">
        <v>327</v>
      </c>
      <c r="M36" s="1057" t="s">
        <v>298</v>
      </c>
      <c r="N36" s="718">
        <v>0</v>
      </c>
      <c r="O36" s="718">
        <v>0</v>
      </c>
    </row>
    <row r="37" spans="1:15" s="79" customFormat="1" ht="12.75" customHeight="1">
      <c r="A37" s="430" t="s">
        <v>191</v>
      </c>
      <c r="B37" s="1094" t="s">
        <v>365</v>
      </c>
      <c r="C37" s="1042" t="s">
        <v>298</v>
      </c>
      <c r="D37" s="667">
        <v>1000</v>
      </c>
      <c r="E37" s="667">
        <v>1071</v>
      </c>
      <c r="F37" s="709"/>
      <c r="G37" s="1037"/>
      <c r="H37" s="710"/>
      <c r="I37" s="710"/>
      <c r="J37" s="748"/>
      <c r="K37" s="430" t="s">
        <v>191</v>
      </c>
      <c r="L37" s="1038" t="s">
        <v>328</v>
      </c>
      <c r="M37" s="1042" t="s">
        <v>298</v>
      </c>
      <c r="N37" s="711"/>
      <c r="O37" s="749"/>
    </row>
    <row r="38" spans="1:15" s="79" customFormat="1" ht="12.75" customHeight="1">
      <c r="A38" s="430" t="s">
        <v>329</v>
      </c>
      <c r="B38" s="1094" t="s">
        <v>366</v>
      </c>
      <c r="C38" s="1059" t="s">
        <v>298</v>
      </c>
      <c r="D38" s="667">
        <v>55</v>
      </c>
      <c r="E38" s="667">
        <v>60</v>
      </c>
      <c r="F38" s="709">
        <v>9</v>
      </c>
      <c r="G38" s="1037">
        <v>9</v>
      </c>
      <c r="H38" s="710" t="s">
        <v>419</v>
      </c>
      <c r="I38" s="710" t="s">
        <v>419</v>
      </c>
      <c r="J38" s="748"/>
      <c r="K38" s="430" t="s">
        <v>329</v>
      </c>
      <c r="L38" s="1038" t="s">
        <v>330</v>
      </c>
      <c r="M38" s="1059" t="s">
        <v>298</v>
      </c>
      <c r="N38" s="711"/>
      <c r="O38" s="749"/>
    </row>
    <row r="39" spans="1:236" s="374" customFormat="1" ht="12.75" customHeight="1">
      <c r="A39" s="759">
        <v>5</v>
      </c>
      <c r="B39" s="760" t="s">
        <v>244</v>
      </c>
      <c r="C39" s="687" t="s">
        <v>33</v>
      </c>
      <c r="D39" s="688">
        <v>8731</v>
      </c>
      <c r="E39" s="688">
        <v>9216</v>
      </c>
      <c r="F39" s="702" t="s">
        <v>423</v>
      </c>
      <c r="G39" s="702" t="s">
        <v>423</v>
      </c>
      <c r="H39" s="703" t="s">
        <v>423</v>
      </c>
      <c r="I39" s="703" t="s">
        <v>423</v>
      </c>
      <c r="J39" s="741"/>
      <c r="K39" s="14">
        <v>5</v>
      </c>
      <c r="L39" s="693" t="s">
        <v>244</v>
      </c>
      <c r="M39" s="695" t="s">
        <v>194</v>
      </c>
      <c r="N39" s="718">
        <v>0</v>
      </c>
      <c r="O39" s="747">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61" t="s">
        <v>223</v>
      </c>
      <c r="B40" s="762" t="s">
        <v>199</v>
      </c>
      <c r="C40" s="708" t="s">
        <v>33</v>
      </c>
      <c r="D40" s="668">
        <v>8605</v>
      </c>
      <c r="E40" s="668">
        <v>9063</v>
      </c>
      <c r="F40" s="709"/>
      <c r="G40" s="710">
        <v>7</v>
      </c>
      <c r="H40" s="710" t="s">
        <v>418</v>
      </c>
      <c r="I40" s="710" t="s">
        <v>421</v>
      </c>
      <c r="J40" s="748"/>
      <c r="K40" s="14" t="s">
        <v>223</v>
      </c>
      <c r="L40" s="763" t="s">
        <v>199</v>
      </c>
      <c r="M40" s="695" t="s">
        <v>194</v>
      </c>
      <c r="N40" s="711"/>
      <c r="O40" s="749"/>
    </row>
    <row r="41" spans="1:15" s="79" customFormat="1" ht="12.75" customHeight="1">
      <c r="A41" s="761" t="s">
        <v>291</v>
      </c>
      <c r="B41" s="762" t="s">
        <v>200</v>
      </c>
      <c r="C41" s="708" t="s">
        <v>33</v>
      </c>
      <c r="D41" s="668">
        <v>126</v>
      </c>
      <c r="E41" s="668">
        <v>153</v>
      </c>
      <c r="F41" s="709"/>
      <c r="G41" s="710">
        <v>7</v>
      </c>
      <c r="H41" s="710" t="s">
        <v>423</v>
      </c>
      <c r="I41" s="710" t="s">
        <v>421</v>
      </c>
      <c r="J41" s="748"/>
      <c r="K41" s="14" t="s">
        <v>291</v>
      </c>
      <c r="L41" s="763" t="s">
        <v>200</v>
      </c>
      <c r="M41" s="695" t="s">
        <v>194</v>
      </c>
      <c r="N41" s="711"/>
      <c r="O41" s="749"/>
    </row>
    <row r="42" spans="1:15" s="79" customFormat="1" ht="12.75" customHeight="1">
      <c r="A42" s="764" t="s">
        <v>15</v>
      </c>
      <c r="B42" s="765" t="s">
        <v>240</v>
      </c>
      <c r="C42" s="708" t="s">
        <v>33</v>
      </c>
      <c r="D42" s="668">
        <v>0</v>
      </c>
      <c r="E42" s="668">
        <v>0</v>
      </c>
      <c r="F42" s="709">
        <v>9</v>
      </c>
      <c r="G42" s="710">
        <v>9</v>
      </c>
      <c r="H42" s="710" t="s">
        <v>419</v>
      </c>
      <c r="I42" s="710" t="s">
        <v>419</v>
      </c>
      <c r="J42" s="766"/>
      <c r="K42" s="14" t="s">
        <v>15</v>
      </c>
      <c r="L42" s="1" t="s">
        <v>240</v>
      </c>
      <c r="M42" s="695" t="s">
        <v>194</v>
      </c>
      <c r="N42" s="714" t="s">
        <v>423</v>
      </c>
      <c r="O42" s="750" t="s">
        <v>423</v>
      </c>
    </row>
    <row r="43" spans="1:236" s="374" customFormat="1" ht="12.75" customHeight="1">
      <c r="A43" s="767">
        <v>6</v>
      </c>
      <c r="B43" s="768" t="s">
        <v>246</v>
      </c>
      <c r="C43" s="687" t="s">
        <v>33</v>
      </c>
      <c r="D43" s="688" t="e">
        <v>#VALUE!</v>
      </c>
      <c r="E43" s="688" t="e">
        <v>#VALUE!</v>
      </c>
      <c r="F43" s="702" t="e">
        <v>#VALUE!</v>
      </c>
      <c r="G43" s="702" t="e">
        <v>#VALUE!</v>
      </c>
      <c r="H43" s="703" t="s">
        <v>423</v>
      </c>
      <c r="I43" s="703" t="s">
        <v>423</v>
      </c>
      <c r="J43" s="741"/>
      <c r="K43" s="14">
        <v>6</v>
      </c>
      <c r="L43" s="693" t="s">
        <v>246</v>
      </c>
      <c r="M43" s="695" t="s">
        <v>194</v>
      </c>
      <c r="N43" s="706" t="e">
        <v>#VALUE!</v>
      </c>
      <c r="O43" s="747" t="e">
        <v>#VALUE!</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74" customFormat="1" ht="12.75" customHeight="1">
      <c r="A44" s="767" t="s">
        <v>160</v>
      </c>
      <c r="B44" s="698" t="s">
        <v>245</v>
      </c>
      <c r="C44" s="687" t="s">
        <v>33</v>
      </c>
      <c r="D44" s="688">
        <v>8</v>
      </c>
      <c r="E44" s="688">
        <v>7</v>
      </c>
      <c r="F44" s="702">
        <v>5</v>
      </c>
      <c r="G44" s="702">
        <v>9</v>
      </c>
      <c r="H44" s="703" t="s">
        <v>423</v>
      </c>
      <c r="I44" s="703" t="s">
        <v>419</v>
      </c>
      <c r="J44" s="741"/>
      <c r="K44" s="14" t="s">
        <v>160</v>
      </c>
      <c r="L44" s="699" t="s">
        <v>245</v>
      </c>
      <c r="M44" s="695" t="s">
        <v>194</v>
      </c>
      <c r="N44" s="718" t="e">
        <v>#VALUE!</v>
      </c>
      <c r="O44" s="751" t="e">
        <v>#VALUE!</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69" t="s">
        <v>224</v>
      </c>
      <c r="B45" s="359" t="s">
        <v>199</v>
      </c>
      <c r="C45" s="708" t="s">
        <v>33</v>
      </c>
      <c r="D45" s="668" t="s">
        <v>415</v>
      </c>
      <c r="E45" s="668" t="s">
        <v>415</v>
      </c>
      <c r="F45" s="709"/>
      <c r="G45" s="710"/>
      <c r="H45" s="710" t="s">
        <v>423</v>
      </c>
      <c r="I45" s="710" t="s">
        <v>423</v>
      </c>
      <c r="J45" s="766"/>
      <c r="K45" s="14" t="s">
        <v>224</v>
      </c>
      <c r="L45" s="1" t="s">
        <v>199</v>
      </c>
      <c r="M45" s="695" t="s">
        <v>194</v>
      </c>
      <c r="N45" s="711"/>
      <c r="O45" s="749"/>
    </row>
    <row r="46" spans="1:15" s="79" customFormat="1" ht="12.75" customHeight="1">
      <c r="A46" s="769" t="s">
        <v>293</v>
      </c>
      <c r="B46" s="359" t="s">
        <v>200</v>
      </c>
      <c r="C46" s="708" t="s">
        <v>33</v>
      </c>
      <c r="D46" s="668" t="s">
        <v>415</v>
      </c>
      <c r="E46" s="668" t="s">
        <v>415</v>
      </c>
      <c r="F46" s="709"/>
      <c r="G46" s="710"/>
      <c r="H46" s="710" t="s">
        <v>423</v>
      </c>
      <c r="I46" s="710" t="s">
        <v>423</v>
      </c>
      <c r="J46" s="766"/>
      <c r="K46" s="14" t="s">
        <v>293</v>
      </c>
      <c r="L46" s="1" t="s">
        <v>200</v>
      </c>
      <c r="M46" s="695" t="s">
        <v>194</v>
      </c>
      <c r="N46" s="711" t="s">
        <v>195</v>
      </c>
      <c r="O46" s="749"/>
    </row>
    <row r="47" spans="1:15" s="79" customFormat="1" ht="12.75" customHeight="1">
      <c r="A47" s="769" t="s">
        <v>16</v>
      </c>
      <c r="B47" s="719" t="s">
        <v>240</v>
      </c>
      <c r="C47" s="708" t="s">
        <v>33</v>
      </c>
      <c r="D47" s="668" t="s">
        <v>416</v>
      </c>
      <c r="E47" s="668" t="s">
        <v>416</v>
      </c>
      <c r="F47" s="709"/>
      <c r="G47" s="710"/>
      <c r="H47" s="710" t="s">
        <v>423</v>
      </c>
      <c r="I47" s="710" t="s">
        <v>423</v>
      </c>
      <c r="J47" s="766"/>
      <c r="K47" s="14" t="s">
        <v>16</v>
      </c>
      <c r="L47" s="720" t="s">
        <v>240</v>
      </c>
      <c r="M47" s="695" t="s">
        <v>194</v>
      </c>
      <c r="N47" s="711" t="s">
        <v>423</v>
      </c>
      <c r="O47" s="749" t="s">
        <v>423</v>
      </c>
    </row>
    <row r="48" spans="1:236" s="374" customFormat="1" ht="12.75" customHeight="1">
      <c r="A48" s="767" t="s">
        <v>161</v>
      </c>
      <c r="B48" s="698" t="s">
        <v>248</v>
      </c>
      <c r="C48" s="687" t="s">
        <v>33</v>
      </c>
      <c r="D48" s="688" t="e">
        <v>#VALUE!</v>
      </c>
      <c r="E48" s="688" t="e">
        <v>#VALUE!</v>
      </c>
      <c r="F48" s="702" t="e">
        <v>#VALUE!</v>
      </c>
      <c r="G48" s="702" t="e">
        <v>#VALUE!</v>
      </c>
      <c r="H48" s="703" t="s">
        <v>423</v>
      </c>
      <c r="I48" s="703" t="s">
        <v>423</v>
      </c>
      <c r="J48" s="741"/>
      <c r="K48" s="14" t="s">
        <v>161</v>
      </c>
      <c r="L48" s="699" t="s">
        <v>248</v>
      </c>
      <c r="M48" s="695" t="s">
        <v>194</v>
      </c>
      <c r="N48" s="718" t="e">
        <v>#VALUE!</v>
      </c>
      <c r="O48" s="751" t="e">
        <v>#VALUE!</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69" t="s">
        <v>225</v>
      </c>
      <c r="B49" s="359" t="s">
        <v>199</v>
      </c>
      <c r="C49" s="708" t="s">
        <v>33</v>
      </c>
      <c r="D49" s="668" t="s">
        <v>415</v>
      </c>
      <c r="E49" s="668" t="s">
        <v>415</v>
      </c>
      <c r="F49" s="709"/>
      <c r="G49" s="710"/>
      <c r="H49" s="710" t="s">
        <v>423</v>
      </c>
      <c r="I49" s="710" t="s">
        <v>423</v>
      </c>
      <c r="J49" s="748"/>
      <c r="K49" s="14" t="s">
        <v>225</v>
      </c>
      <c r="L49" s="1" t="s">
        <v>199</v>
      </c>
      <c r="M49" s="695" t="s">
        <v>194</v>
      </c>
      <c r="N49" s="711"/>
      <c r="O49" s="749"/>
    </row>
    <row r="50" spans="1:15" s="79" customFormat="1" ht="12.75" customHeight="1">
      <c r="A50" s="769" t="s">
        <v>294</v>
      </c>
      <c r="B50" s="359" t="s">
        <v>200</v>
      </c>
      <c r="C50" s="708" t="s">
        <v>33</v>
      </c>
      <c r="D50" s="668" t="s">
        <v>415</v>
      </c>
      <c r="E50" s="668" t="s">
        <v>415</v>
      </c>
      <c r="F50" s="709"/>
      <c r="G50" s="710"/>
      <c r="H50" s="710" t="s">
        <v>423</v>
      </c>
      <c r="I50" s="710" t="s">
        <v>423</v>
      </c>
      <c r="J50" s="748"/>
      <c r="K50" s="14" t="s">
        <v>294</v>
      </c>
      <c r="L50" s="1" t="s">
        <v>200</v>
      </c>
      <c r="M50" s="695" t="s">
        <v>194</v>
      </c>
      <c r="N50" s="711"/>
      <c r="O50" s="749"/>
    </row>
    <row r="51" spans="1:15" s="79" customFormat="1" ht="12.75" customHeight="1">
      <c r="A51" s="769" t="s">
        <v>17</v>
      </c>
      <c r="B51" s="719" t="s">
        <v>240</v>
      </c>
      <c r="C51" s="708" t="s">
        <v>33</v>
      </c>
      <c r="D51" s="668" t="s">
        <v>416</v>
      </c>
      <c r="E51" s="668" t="s">
        <v>416</v>
      </c>
      <c r="F51" s="709"/>
      <c r="G51" s="710"/>
      <c r="H51" s="710" t="s">
        <v>423</v>
      </c>
      <c r="I51" s="710" t="s">
        <v>423</v>
      </c>
      <c r="J51" s="748"/>
      <c r="K51" s="14" t="s">
        <v>17</v>
      </c>
      <c r="L51" s="720" t="s">
        <v>240</v>
      </c>
      <c r="M51" s="695" t="s">
        <v>194</v>
      </c>
      <c r="N51" s="711" t="s">
        <v>423</v>
      </c>
      <c r="O51" s="770" t="s">
        <v>423</v>
      </c>
    </row>
    <row r="52" spans="1:15" s="79" customFormat="1" ht="12.75" customHeight="1">
      <c r="A52" s="769" t="s">
        <v>162</v>
      </c>
      <c r="B52" s="771" t="s">
        <v>367</v>
      </c>
      <c r="C52" s="708" t="s">
        <v>33</v>
      </c>
      <c r="D52" s="668">
        <v>2190</v>
      </c>
      <c r="E52" s="668">
        <v>2300</v>
      </c>
      <c r="F52" s="709"/>
      <c r="G52" s="710"/>
      <c r="H52" s="710" t="s">
        <v>423</v>
      </c>
      <c r="I52" s="710" t="s">
        <v>423</v>
      </c>
      <c r="J52" s="748"/>
      <c r="K52" s="14" t="s">
        <v>162</v>
      </c>
      <c r="L52" s="699" t="s">
        <v>367</v>
      </c>
      <c r="M52" s="695" t="s">
        <v>194</v>
      </c>
      <c r="N52" s="711"/>
      <c r="O52" s="749"/>
    </row>
    <row r="53" spans="1:15" s="79" customFormat="1" ht="12.75" customHeight="1">
      <c r="A53" s="769" t="s">
        <v>267</v>
      </c>
      <c r="B53" s="772" t="s">
        <v>368</v>
      </c>
      <c r="C53" s="708" t="s">
        <v>33</v>
      </c>
      <c r="D53" s="668">
        <v>0</v>
      </c>
      <c r="E53" s="668">
        <v>0</v>
      </c>
      <c r="F53" s="709"/>
      <c r="G53" s="710"/>
      <c r="H53" s="710" t="s">
        <v>423</v>
      </c>
      <c r="I53" s="710" t="s">
        <v>423</v>
      </c>
      <c r="J53" s="748"/>
      <c r="K53" s="14" t="s">
        <v>267</v>
      </c>
      <c r="L53" s="773" t="s">
        <v>368</v>
      </c>
      <c r="M53" s="695" t="s">
        <v>194</v>
      </c>
      <c r="N53" s="711" t="s">
        <v>423</v>
      </c>
      <c r="O53" s="749" t="s">
        <v>423</v>
      </c>
    </row>
    <row r="54" spans="1:236" s="374" customFormat="1" ht="12.75" customHeight="1">
      <c r="A54" s="767" t="s">
        <v>163</v>
      </c>
      <c r="B54" s="698" t="s">
        <v>249</v>
      </c>
      <c r="C54" s="687" t="s">
        <v>33</v>
      </c>
      <c r="D54" s="688">
        <v>615</v>
      </c>
      <c r="E54" s="688">
        <v>644</v>
      </c>
      <c r="F54" s="702" t="s">
        <v>423</v>
      </c>
      <c r="G54" s="702" t="s">
        <v>423</v>
      </c>
      <c r="H54" s="703" t="s">
        <v>423</v>
      </c>
      <c r="I54" s="703" t="s">
        <v>423</v>
      </c>
      <c r="J54" s="741"/>
      <c r="K54" s="14" t="s">
        <v>163</v>
      </c>
      <c r="L54" s="699" t="s">
        <v>249</v>
      </c>
      <c r="M54" s="695" t="s">
        <v>194</v>
      </c>
      <c r="N54" s="718">
        <v>0</v>
      </c>
      <c r="O54" s="751">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69" t="s">
        <v>226</v>
      </c>
      <c r="B55" s="359" t="s">
        <v>250</v>
      </c>
      <c r="C55" s="708" t="s">
        <v>33</v>
      </c>
      <c r="D55" s="668">
        <v>85</v>
      </c>
      <c r="E55" s="668">
        <v>88</v>
      </c>
      <c r="F55" s="709">
        <v>9</v>
      </c>
      <c r="G55" s="710">
        <v>9</v>
      </c>
      <c r="H55" s="710" t="s">
        <v>419</v>
      </c>
      <c r="I55" s="710" t="s">
        <v>419</v>
      </c>
      <c r="J55" s="748"/>
      <c r="K55" s="14" t="s">
        <v>226</v>
      </c>
      <c r="L55" s="1" t="s">
        <v>250</v>
      </c>
      <c r="M55" s="695" t="s">
        <v>194</v>
      </c>
      <c r="N55" s="711"/>
      <c r="O55" s="749"/>
    </row>
    <row r="56" spans="1:15" s="79" customFormat="1" ht="12.75" customHeight="1">
      <c r="A56" s="769" t="s">
        <v>227</v>
      </c>
      <c r="B56" s="359" t="s">
        <v>369</v>
      </c>
      <c r="C56" s="708" t="s">
        <v>33</v>
      </c>
      <c r="D56" s="668">
        <v>530</v>
      </c>
      <c r="E56" s="668">
        <v>556</v>
      </c>
      <c r="F56" s="709">
        <v>9</v>
      </c>
      <c r="G56" s="710">
        <v>9</v>
      </c>
      <c r="H56" s="710" t="s">
        <v>419</v>
      </c>
      <c r="I56" s="710" t="s">
        <v>419</v>
      </c>
      <c r="J56" s="748"/>
      <c r="K56" s="14" t="s">
        <v>227</v>
      </c>
      <c r="L56" s="1" t="s">
        <v>369</v>
      </c>
      <c r="M56" s="695" t="s">
        <v>194</v>
      </c>
      <c r="N56" s="711"/>
      <c r="O56" s="749"/>
    </row>
    <row r="57" spans="1:15" s="79" customFormat="1" ht="12.75" customHeight="1">
      <c r="A57" s="774" t="s">
        <v>228</v>
      </c>
      <c r="B57" s="1078" t="s">
        <v>92</v>
      </c>
      <c r="C57" s="708" t="s">
        <v>33</v>
      </c>
      <c r="D57" s="668">
        <v>0</v>
      </c>
      <c r="E57" s="668">
        <v>0</v>
      </c>
      <c r="F57" s="709"/>
      <c r="G57" s="710"/>
      <c r="H57" s="710" t="s">
        <v>423</v>
      </c>
      <c r="I57" s="710" t="s">
        <v>423</v>
      </c>
      <c r="J57" s="748"/>
      <c r="K57" s="14" t="s">
        <v>228</v>
      </c>
      <c r="L57" s="775" t="s">
        <v>92</v>
      </c>
      <c r="M57" s="695" t="s">
        <v>194</v>
      </c>
      <c r="N57" s="714"/>
      <c r="O57" s="750"/>
    </row>
    <row r="58" spans="1:236" s="374" customFormat="1" ht="12.75" customHeight="1">
      <c r="A58" s="685">
        <v>7</v>
      </c>
      <c r="B58" s="686" t="s">
        <v>252</v>
      </c>
      <c r="C58" s="687" t="s">
        <v>298</v>
      </c>
      <c r="D58" s="688">
        <v>1812.471</v>
      </c>
      <c r="E58" s="688">
        <v>2116.306</v>
      </c>
      <c r="F58" s="702" t="s">
        <v>423</v>
      </c>
      <c r="G58" s="702" t="s">
        <v>423</v>
      </c>
      <c r="H58" s="703" t="s">
        <v>423</v>
      </c>
      <c r="I58" s="703" t="s">
        <v>423</v>
      </c>
      <c r="J58" s="741"/>
      <c r="K58" s="14">
        <v>7</v>
      </c>
      <c r="L58" s="693" t="s">
        <v>252</v>
      </c>
      <c r="M58" s="695" t="s">
        <v>298</v>
      </c>
      <c r="N58" s="706">
        <v>0</v>
      </c>
      <c r="O58" s="747">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07" t="s">
        <v>164</v>
      </c>
      <c r="B59" s="771" t="s">
        <v>251</v>
      </c>
      <c r="C59" s="708" t="s">
        <v>298</v>
      </c>
      <c r="D59" s="668">
        <v>357.974</v>
      </c>
      <c r="E59" s="668">
        <v>374.896</v>
      </c>
      <c r="F59" s="709"/>
      <c r="G59" s="710"/>
      <c r="H59" s="710" t="s">
        <v>423</v>
      </c>
      <c r="I59" s="710" t="s">
        <v>423</v>
      </c>
      <c r="J59" s="748"/>
      <c r="K59" s="14" t="s">
        <v>164</v>
      </c>
      <c r="L59" s="763" t="s">
        <v>251</v>
      </c>
      <c r="M59" s="695" t="s">
        <v>298</v>
      </c>
      <c r="N59" s="711"/>
      <c r="O59" s="749"/>
    </row>
    <row r="60" spans="1:15" s="79" customFormat="1" ht="12.75" customHeight="1">
      <c r="A60" s="707" t="s">
        <v>165</v>
      </c>
      <c r="B60" s="771" t="s">
        <v>253</v>
      </c>
      <c r="C60" s="708" t="s">
        <v>298</v>
      </c>
      <c r="D60" s="668">
        <v>0</v>
      </c>
      <c r="E60" s="668">
        <v>0</v>
      </c>
      <c r="F60" s="709"/>
      <c r="G60" s="710"/>
      <c r="H60" s="710" t="s">
        <v>423</v>
      </c>
      <c r="I60" s="710" t="s">
        <v>423</v>
      </c>
      <c r="J60" s="748"/>
      <c r="K60" s="14" t="s">
        <v>165</v>
      </c>
      <c r="L60" s="763" t="s">
        <v>253</v>
      </c>
      <c r="M60" s="695" t="s">
        <v>298</v>
      </c>
      <c r="N60" s="711"/>
      <c r="O60" s="749"/>
    </row>
    <row r="61" spans="1:236" s="374" customFormat="1" ht="12.75" customHeight="1">
      <c r="A61" s="697" t="s">
        <v>166</v>
      </c>
      <c r="B61" s="698" t="s">
        <v>254</v>
      </c>
      <c r="C61" s="687" t="s">
        <v>298</v>
      </c>
      <c r="D61" s="688">
        <v>1003.546</v>
      </c>
      <c r="E61" s="688">
        <v>1279.443</v>
      </c>
      <c r="F61" s="702" t="e">
        <v>#VALUE!</v>
      </c>
      <c r="G61" s="702" t="e">
        <v>#VALUE!</v>
      </c>
      <c r="H61" s="703" t="s">
        <v>423</v>
      </c>
      <c r="I61" s="703" t="s">
        <v>423</v>
      </c>
      <c r="J61" s="741"/>
      <c r="K61" s="14" t="s">
        <v>166</v>
      </c>
      <c r="L61" s="699" t="s">
        <v>254</v>
      </c>
      <c r="M61" s="695" t="s">
        <v>298</v>
      </c>
      <c r="N61" s="718" t="e">
        <v>#VALUE!</v>
      </c>
      <c r="O61" s="751" t="e">
        <v>#VALUE!</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07" t="s">
        <v>229</v>
      </c>
      <c r="B62" s="359" t="s">
        <v>261</v>
      </c>
      <c r="C62" s="358" t="s">
        <v>298</v>
      </c>
      <c r="D62" s="668">
        <v>558.532</v>
      </c>
      <c r="E62" s="668">
        <v>585.752</v>
      </c>
      <c r="F62" s="709">
        <v>9</v>
      </c>
      <c r="G62" s="710"/>
      <c r="H62" s="710" t="s">
        <v>426</v>
      </c>
      <c r="I62" s="710" t="s">
        <v>423</v>
      </c>
      <c r="J62" s="748"/>
      <c r="K62" s="14" t="s">
        <v>229</v>
      </c>
      <c r="L62" s="1" t="s">
        <v>261</v>
      </c>
      <c r="M62" s="695" t="s">
        <v>298</v>
      </c>
      <c r="N62" s="711"/>
      <c r="O62" s="749"/>
    </row>
    <row r="63" spans="1:15" s="79" customFormat="1" ht="12.75" customHeight="1">
      <c r="A63" s="707" t="s">
        <v>230</v>
      </c>
      <c r="B63" s="359" t="s">
        <v>255</v>
      </c>
      <c r="C63" s="358" t="s">
        <v>298</v>
      </c>
      <c r="D63" s="668" t="s">
        <v>415</v>
      </c>
      <c r="E63" s="668" t="s">
        <v>415</v>
      </c>
      <c r="F63" s="709"/>
      <c r="G63" s="710"/>
      <c r="H63" s="710" t="s">
        <v>423</v>
      </c>
      <c r="I63" s="710" t="s">
        <v>423</v>
      </c>
      <c r="J63" s="748"/>
      <c r="K63" s="14" t="s">
        <v>230</v>
      </c>
      <c r="L63" s="1" t="s">
        <v>255</v>
      </c>
      <c r="M63" s="695" t="s">
        <v>298</v>
      </c>
      <c r="N63" s="711"/>
      <c r="O63" s="749"/>
    </row>
    <row r="64" spans="1:15" s="79" customFormat="1" ht="12.75" customHeight="1">
      <c r="A64" s="707" t="s">
        <v>231</v>
      </c>
      <c r="B64" s="359" t="s">
        <v>262</v>
      </c>
      <c r="C64" s="358" t="s">
        <v>298</v>
      </c>
      <c r="D64" s="668">
        <v>0</v>
      </c>
      <c r="E64" s="668">
        <v>0</v>
      </c>
      <c r="F64" s="709">
        <v>9</v>
      </c>
      <c r="G64" s="710"/>
      <c r="H64" s="710" t="s">
        <v>426</v>
      </c>
      <c r="I64" s="710" t="s">
        <v>423</v>
      </c>
      <c r="J64" s="748"/>
      <c r="K64" s="14" t="s">
        <v>231</v>
      </c>
      <c r="L64" s="1" t="s">
        <v>262</v>
      </c>
      <c r="M64" s="695" t="s">
        <v>298</v>
      </c>
      <c r="N64" s="711"/>
      <c r="O64" s="749"/>
    </row>
    <row r="65" spans="1:15" s="79" customFormat="1" ht="12.75" customHeight="1">
      <c r="A65" s="707" t="s">
        <v>232</v>
      </c>
      <c r="B65" s="359" t="s">
        <v>256</v>
      </c>
      <c r="C65" s="358" t="s">
        <v>298</v>
      </c>
      <c r="D65" s="668" t="s">
        <v>415</v>
      </c>
      <c r="E65" s="668" t="s">
        <v>415</v>
      </c>
      <c r="F65" s="709"/>
      <c r="G65" s="710"/>
      <c r="H65" s="710" t="s">
        <v>423</v>
      </c>
      <c r="I65" s="710" t="s">
        <v>423</v>
      </c>
      <c r="J65" s="748"/>
      <c r="K65" s="14" t="s">
        <v>232</v>
      </c>
      <c r="L65" s="1" t="s">
        <v>256</v>
      </c>
      <c r="M65" s="695" t="s">
        <v>298</v>
      </c>
      <c r="N65" s="711"/>
      <c r="O65" s="749"/>
    </row>
    <row r="66" spans="1:15" s="79" customFormat="1" ht="12.75" customHeight="1">
      <c r="A66" s="707" t="s">
        <v>167</v>
      </c>
      <c r="B66" s="771" t="s">
        <v>257</v>
      </c>
      <c r="C66" s="708" t="s">
        <v>298</v>
      </c>
      <c r="D66" s="668">
        <v>450.951</v>
      </c>
      <c r="E66" s="668">
        <v>461.967</v>
      </c>
      <c r="F66" s="709"/>
      <c r="G66" s="710"/>
      <c r="H66" s="710" t="s">
        <v>423</v>
      </c>
      <c r="I66" s="710" t="s">
        <v>423</v>
      </c>
      <c r="J66" s="748"/>
      <c r="K66" s="14" t="s">
        <v>167</v>
      </c>
      <c r="L66" s="763" t="s">
        <v>257</v>
      </c>
      <c r="M66" s="695" t="s">
        <v>298</v>
      </c>
      <c r="N66" s="714"/>
      <c r="O66" s="750"/>
    </row>
    <row r="67" spans="1:236" s="374" customFormat="1" ht="12.75" customHeight="1">
      <c r="A67" s="685">
        <v>8</v>
      </c>
      <c r="B67" s="686" t="s">
        <v>266</v>
      </c>
      <c r="C67" s="687" t="s">
        <v>298</v>
      </c>
      <c r="D67" s="688">
        <v>2035.271</v>
      </c>
      <c r="E67" s="688">
        <v>1946.074</v>
      </c>
      <c r="F67" s="702" t="s">
        <v>423</v>
      </c>
      <c r="G67" s="702" t="s">
        <v>423</v>
      </c>
      <c r="H67" s="703" t="s">
        <v>423</v>
      </c>
      <c r="I67" s="703" t="s">
        <v>423</v>
      </c>
      <c r="J67" s="741"/>
      <c r="K67" s="14">
        <v>8</v>
      </c>
      <c r="L67" s="693" t="s">
        <v>266</v>
      </c>
      <c r="M67" s="695" t="s">
        <v>298</v>
      </c>
      <c r="N67" s="718">
        <v>0</v>
      </c>
      <c r="O67" s="747">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07" t="s">
        <v>168</v>
      </c>
      <c r="B68" s="771" t="s">
        <v>285</v>
      </c>
      <c r="C68" s="708" t="s">
        <v>298</v>
      </c>
      <c r="D68" s="668">
        <v>0</v>
      </c>
      <c r="E68" s="668">
        <v>0</v>
      </c>
      <c r="F68" s="709"/>
      <c r="G68" s="710"/>
      <c r="H68" s="710" t="s">
        <v>423</v>
      </c>
      <c r="I68" s="710" t="s">
        <v>423</v>
      </c>
      <c r="J68" s="748"/>
      <c r="K68" s="14" t="s">
        <v>168</v>
      </c>
      <c r="L68" s="776" t="s">
        <v>285</v>
      </c>
      <c r="M68" s="695" t="s">
        <v>298</v>
      </c>
      <c r="N68" s="711"/>
      <c r="O68" s="749"/>
    </row>
    <row r="69" spans="1:15" s="79" customFormat="1" ht="12.75" customHeight="1">
      <c r="A69" s="707" t="s">
        <v>169</v>
      </c>
      <c r="B69" s="777" t="s">
        <v>268</v>
      </c>
      <c r="C69" s="708" t="s">
        <v>298</v>
      </c>
      <c r="D69" s="668">
        <v>2035.271</v>
      </c>
      <c r="E69" s="668">
        <v>1946.074</v>
      </c>
      <c r="F69" s="709"/>
      <c r="G69" s="710"/>
      <c r="H69" s="710" t="s">
        <v>423</v>
      </c>
      <c r="I69" s="710" t="s">
        <v>423</v>
      </c>
      <c r="J69" s="376"/>
      <c r="K69" s="14" t="s">
        <v>169</v>
      </c>
      <c r="L69" s="778" t="s">
        <v>268</v>
      </c>
      <c r="M69" s="695" t="s">
        <v>298</v>
      </c>
      <c r="N69" s="714"/>
      <c r="O69" s="750"/>
    </row>
    <row r="70" spans="1:15" s="90" customFormat="1" ht="12.75" customHeight="1">
      <c r="A70" s="779">
        <v>9</v>
      </c>
      <c r="B70" s="757" t="s">
        <v>258</v>
      </c>
      <c r="C70" s="756" t="s">
        <v>298</v>
      </c>
      <c r="D70" s="668">
        <v>1508.311</v>
      </c>
      <c r="E70" s="668">
        <v>1466.267</v>
      </c>
      <c r="F70" s="709"/>
      <c r="G70" s="710">
        <v>7</v>
      </c>
      <c r="H70" s="710" t="s">
        <v>418</v>
      </c>
      <c r="I70" s="710" t="s">
        <v>421</v>
      </c>
      <c r="J70" s="748"/>
      <c r="K70" s="14">
        <v>9</v>
      </c>
      <c r="L70" s="758" t="s">
        <v>258</v>
      </c>
      <c r="M70" s="695" t="s">
        <v>298</v>
      </c>
      <c r="N70" s="780"/>
      <c r="O70" s="781"/>
    </row>
    <row r="71" spans="1:236" s="374" customFormat="1" ht="12.75" customHeight="1">
      <c r="A71" s="685">
        <v>10</v>
      </c>
      <c r="B71" s="686" t="s">
        <v>259</v>
      </c>
      <c r="C71" s="687" t="s">
        <v>298</v>
      </c>
      <c r="D71" s="688">
        <v>4964.516</v>
      </c>
      <c r="E71" s="688">
        <v>4995.023</v>
      </c>
      <c r="F71" s="702" t="s">
        <v>423</v>
      </c>
      <c r="G71" s="702" t="s">
        <v>423</v>
      </c>
      <c r="H71" s="703" t="s">
        <v>423</v>
      </c>
      <c r="I71" s="703" t="s">
        <v>423</v>
      </c>
      <c r="J71" s="741"/>
      <c r="K71" s="14">
        <v>10</v>
      </c>
      <c r="L71" s="693" t="s">
        <v>259</v>
      </c>
      <c r="M71" s="695" t="s">
        <v>298</v>
      </c>
      <c r="N71" s="706">
        <v>-3.979039320256561E-13</v>
      </c>
      <c r="O71" s="782">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74" customFormat="1" ht="12.75" customHeight="1">
      <c r="A72" s="697" t="s">
        <v>170</v>
      </c>
      <c r="B72" s="698" t="s">
        <v>271</v>
      </c>
      <c r="C72" s="687" t="s">
        <v>298</v>
      </c>
      <c r="D72" s="688">
        <v>2731.822</v>
      </c>
      <c r="E72" s="688">
        <v>2739.174</v>
      </c>
      <c r="F72" s="702" t="e">
        <v>#VALUE!</v>
      </c>
      <c r="G72" s="702" t="e">
        <v>#VALUE!</v>
      </c>
      <c r="H72" s="703" t="s">
        <v>423</v>
      </c>
      <c r="I72" s="703" t="s">
        <v>423</v>
      </c>
      <c r="J72" s="741"/>
      <c r="K72" s="14" t="s">
        <v>170</v>
      </c>
      <c r="L72" s="699" t="s">
        <v>271</v>
      </c>
      <c r="M72" s="695" t="s">
        <v>298</v>
      </c>
      <c r="N72" s="718" t="e">
        <v>#VALUE!</v>
      </c>
      <c r="O72" s="783" t="e">
        <v>#VALUE!</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07" t="s">
        <v>272</v>
      </c>
      <c r="B73" s="359" t="s">
        <v>260</v>
      </c>
      <c r="C73" s="358" t="s">
        <v>298</v>
      </c>
      <c r="D73" s="668" t="s">
        <v>415</v>
      </c>
      <c r="E73" s="668" t="s">
        <v>415</v>
      </c>
      <c r="F73" s="709"/>
      <c r="G73" s="710"/>
      <c r="H73" s="710" t="s">
        <v>423</v>
      </c>
      <c r="I73" s="710" t="s">
        <v>423</v>
      </c>
      <c r="J73" s="748"/>
      <c r="K73" s="14" t="s">
        <v>272</v>
      </c>
      <c r="L73" s="1" t="s">
        <v>260</v>
      </c>
      <c r="M73" s="695" t="s">
        <v>298</v>
      </c>
      <c r="N73" s="711"/>
      <c r="O73" s="770"/>
    </row>
    <row r="74" spans="1:15" s="79" customFormat="1" ht="12.75" customHeight="1">
      <c r="A74" s="707" t="s">
        <v>273</v>
      </c>
      <c r="B74" s="359" t="s">
        <v>274</v>
      </c>
      <c r="C74" s="358" t="s">
        <v>298</v>
      </c>
      <c r="D74" s="668" t="s">
        <v>415</v>
      </c>
      <c r="E74" s="668" t="s">
        <v>415</v>
      </c>
      <c r="F74" s="709"/>
      <c r="G74" s="710"/>
      <c r="H74" s="710" t="s">
        <v>423</v>
      </c>
      <c r="I74" s="710" t="s">
        <v>423</v>
      </c>
      <c r="J74" s="376"/>
      <c r="K74" s="14" t="s">
        <v>273</v>
      </c>
      <c r="L74" s="1" t="s">
        <v>274</v>
      </c>
      <c r="M74" s="695" t="s">
        <v>298</v>
      </c>
      <c r="N74" s="711"/>
      <c r="O74" s="770"/>
    </row>
    <row r="75" spans="1:15" s="79" customFormat="1" ht="12.75" customHeight="1">
      <c r="A75" s="707" t="s">
        <v>275</v>
      </c>
      <c r="B75" s="359" t="s">
        <v>276</v>
      </c>
      <c r="C75" s="358" t="s">
        <v>298</v>
      </c>
      <c r="D75" s="668" t="s">
        <v>415</v>
      </c>
      <c r="E75" s="668" t="s">
        <v>415</v>
      </c>
      <c r="F75" s="709"/>
      <c r="G75" s="710"/>
      <c r="H75" s="710" t="s">
        <v>423</v>
      </c>
      <c r="I75" s="710" t="s">
        <v>423</v>
      </c>
      <c r="J75" s="376"/>
      <c r="K75" s="14" t="s">
        <v>275</v>
      </c>
      <c r="L75" s="1" t="s">
        <v>276</v>
      </c>
      <c r="M75" s="695" t="s">
        <v>298</v>
      </c>
      <c r="N75" s="711"/>
      <c r="O75" s="770"/>
    </row>
    <row r="76" spans="1:15" s="79" customFormat="1" ht="12.75" customHeight="1">
      <c r="A76" s="707" t="s">
        <v>277</v>
      </c>
      <c r="B76" s="359" t="s">
        <v>278</v>
      </c>
      <c r="C76" s="358" t="s">
        <v>298</v>
      </c>
      <c r="D76" s="668" t="s">
        <v>415</v>
      </c>
      <c r="E76" s="668" t="s">
        <v>415</v>
      </c>
      <c r="F76" s="709"/>
      <c r="G76" s="710"/>
      <c r="H76" s="710" t="s">
        <v>423</v>
      </c>
      <c r="I76" s="710" t="s">
        <v>423</v>
      </c>
      <c r="J76" s="376"/>
      <c r="K76" s="14" t="s">
        <v>277</v>
      </c>
      <c r="L76" s="1" t="s">
        <v>278</v>
      </c>
      <c r="M76" s="695" t="s">
        <v>298</v>
      </c>
      <c r="N76" s="711"/>
      <c r="O76" s="770"/>
    </row>
    <row r="77" spans="1:15" s="79" customFormat="1" ht="12.75" customHeight="1">
      <c r="A77" s="707" t="s">
        <v>171</v>
      </c>
      <c r="B77" s="771" t="s">
        <v>279</v>
      </c>
      <c r="C77" s="708" t="s">
        <v>298</v>
      </c>
      <c r="D77" s="668">
        <v>138</v>
      </c>
      <c r="E77" s="668">
        <v>140</v>
      </c>
      <c r="F77" s="709">
        <v>9</v>
      </c>
      <c r="G77" s="710"/>
      <c r="H77" s="710" t="s">
        <v>426</v>
      </c>
      <c r="I77" s="710" t="s">
        <v>423</v>
      </c>
      <c r="J77" s="748"/>
      <c r="K77" s="14" t="s">
        <v>171</v>
      </c>
      <c r="L77" s="763" t="s">
        <v>279</v>
      </c>
      <c r="M77" s="695" t="s">
        <v>298</v>
      </c>
      <c r="N77" s="711"/>
      <c r="O77" s="770"/>
    </row>
    <row r="78" spans="1:236" s="374" customFormat="1" ht="12.75" customHeight="1">
      <c r="A78" s="697" t="s">
        <v>172</v>
      </c>
      <c r="B78" s="698" t="s">
        <v>280</v>
      </c>
      <c r="C78" s="687" t="s">
        <v>298</v>
      </c>
      <c r="D78" s="688">
        <v>1921.331</v>
      </c>
      <c r="E78" s="688">
        <v>1941.577</v>
      </c>
      <c r="F78" s="702" t="e">
        <v>#VALUE!</v>
      </c>
      <c r="G78" s="702" t="e">
        <v>#VALUE!</v>
      </c>
      <c r="H78" s="703" t="s">
        <v>418</v>
      </c>
      <c r="I78" s="703" t="s">
        <v>423</v>
      </c>
      <c r="J78" s="741"/>
      <c r="K78" s="14" t="s">
        <v>172</v>
      </c>
      <c r="L78" s="699" t="s">
        <v>280</v>
      </c>
      <c r="M78" s="695" t="s">
        <v>298</v>
      </c>
      <c r="N78" s="718" t="e">
        <v>#VALUE!</v>
      </c>
      <c r="O78" s="783" t="e">
        <v>#VALUE!</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07" t="s">
        <v>233</v>
      </c>
      <c r="B79" s="359" t="s">
        <v>281</v>
      </c>
      <c r="C79" s="358" t="s">
        <v>298</v>
      </c>
      <c r="D79" s="668" t="s">
        <v>415</v>
      </c>
      <c r="E79" s="668" t="s">
        <v>415</v>
      </c>
      <c r="F79" s="709"/>
      <c r="G79" s="710"/>
      <c r="H79" s="710" t="s">
        <v>423</v>
      </c>
      <c r="I79" s="710" t="s">
        <v>423</v>
      </c>
      <c r="J79" s="376"/>
      <c r="K79" s="14" t="s">
        <v>233</v>
      </c>
      <c r="L79" s="1" t="s">
        <v>281</v>
      </c>
      <c r="M79" s="695" t="s">
        <v>298</v>
      </c>
      <c r="N79" s="711"/>
      <c r="O79" s="749"/>
    </row>
    <row r="80" spans="1:15" s="79" customFormat="1" ht="12.75" customHeight="1">
      <c r="A80" s="707" t="s">
        <v>234</v>
      </c>
      <c r="B80" s="359" t="s">
        <v>93</v>
      </c>
      <c r="C80" s="358" t="s">
        <v>298</v>
      </c>
      <c r="D80" s="668" t="s">
        <v>415</v>
      </c>
      <c r="E80" s="668" t="s">
        <v>415</v>
      </c>
      <c r="F80" s="709"/>
      <c r="G80" s="710"/>
      <c r="H80" s="710" t="s">
        <v>423</v>
      </c>
      <c r="I80" s="710" t="s">
        <v>423</v>
      </c>
      <c r="J80" s="376"/>
      <c r="K80" s="14" t="s">
        <v>234</v>
      </c>
      <c r="L80" s="1" t="s">
        <v>93</v>
      </c>
      <c r="M80" s="695" t="s">
        <v>298</v>
      </c>
      <c r="N80" s="711"/>
      <c r="O80" s="749"/>
    </row>
    <row r="81" spans="1:15" s="79" customFormat="1" ht="12.75" customHeight="1">
      <c r="A81" s="707" t="s">
        <v>235</v>
      </c>
      <c r="B81" s="359" t="s">
        <v>282</v>
      </c>
      <c r="C81" s="358" t="s">
        <v>298</v>
      </c>
      <c r="D81" s="669" t="s">
        <v>415</v>
      </c>
      <c r="E81" s="669" t="s">
        <v>415</v>
      </c>
      <c r="F81" s="709"/>
      <c r="G81" s="710"/>
      <c r="H81" s="710" t="s">
        <v>423</v>
      </c>
      <c r="I81" s="710" t="s">
        <v>423</v>
      </c>
      <c r="J81" s="376"/>
      <c r="K81" s="14" t="s">
        <v>235</v>
      </c>
      <c r="L81" s="1" t="s">
        <v>282</v>
      </c>
      <c r="M81" s="695" t="s">
        <v>298</v>
      </c>
      <c r="N81" s="711"/>
      <c r="O81" s="749"/>
    </row>
    <row r="82" spans="1:15" s="79" customFormat="1" ht="12.75" customHeight="1" thickBot="1">
      <c r="A82" s="707" t="s">
        <v>283</v>
      </c>
      <c r="B82" s="359" t="s">
        <v>284</v>
      </c>
      <c r="C82" s="358" t="s">
        <v>298</v>
      </c>
      <c r="D82" s="669" t="s">
        <v>415</v>
      </c>
      <c r="E82" s="669" t="s">
        <v>415</v>
      </c>
      <c r="F82" s="709"/>
      <c r="G82" s="710"/>
      <c r="H82" s="710" t="s">
        <v>423</v>
      </c>
      <c r="I82" s="710" t="s">
        <v>423</v>
      </c>
      <c r="J82" s="376"/>
      <c r="K82" s="784" t="s">
        <v>283</v>
      </c>
      <c r="L82" s="785" t="s">
        <v>284</v>
      </c>
      <c r="M82" s="786" t="s">
        <v>298</v>
      </c>
      <c r="N82" s="787"/>
      <c r="O82" s="788"/>
    </row>
    <row r="83" spans="1:15" s="79" customFormat="1" ht="12.75" customHeight="1" thickBot="1">
      <c r="A83" s="789" t="s">
        <v>173</v>
      </c>
      <c r="B83" s="777" t="s">
        <v>18</v>
      </c>
      <c r="C83" s="790" t="s">
        <v>298</v>
      </c>
      <c r="D83" s="791">
        <v>173.363</v>
      </c>
      <c r="E83" s="791">
        <v>174.272</v>
      </c>
      <c r="F83" s="709"/>
      <c r="G83" s="710"/>
      <c r="H83" s="710" t="s">
        <v>418</v>
      </c>
      <c r="I83" s="710" t="s">
        <v>423</v>
      </c>
      <c r="J83" s="748"/>
      <c r="K83" s="792" t="s">
        <v>173</v>
      </c>
      <c r="L83" s="793" t="s">
        <v>18</v>
      </c>
      <c r="M83" s="794" t="s">
        <v>298</v>
      </c>
      <c r="N83" s="714"/>
      <c r="O83" s="715"/>
    </row>
    <row r="84" spans="1:15" s="79" customFormat="1" ht="12.75" customHeight="1">
      <c r="A84" s="1026"/>
      <c r="B84" s="1027"/>
      <c r="C84" s="1028"/>
      <c r="D84" s="1029"/>
      <c r="E84" s="1029"/>
      <c r="F84" s="1030"/>
      <c r="G84" s="1030"/>
      <c r="H84" s="1030"/>
      <c r="I84" s="1030"/>
      <c r="J84" s="748"/>
      <c r="K84" s="91"/>
      <c r="L84" s="1031"/>
      <c r="M84" s="376"/>
      <c r="N84" s="1032"/>
      <c r="O84" s="1032"/>
    </row>
    <row r="85" spans="1:15" s="79" customFormat="1" ht="12.75" customHeight="1">
      <c r="A85" s="1026"/>
      <c r="B85" s="1033" t="s">
        <v>176</v>
      </c>
      <c r="C85" s="1028"/>
      <c r="D85" s="1029"/>
      <c r="E85" s="1029"/>
      <c r="F85" s="1030"/>
      <c r="G85" s="1030"/>
      <c r="H85" s="1030"/>
      <c r="I85" s="1030"/>
      <c r="J85" s="748"/>
      <c r="K85" s="91"/>
      <c r="L85" s="1031"/>
      <c r="M85" s="376"/>
      <c r="N85" s="1032"/>
      <c r="O85" s="1032"/>
    </row>
    <row r="86" spans="1:15" s="79" customFormat="1" ht="12.75" customHeight="1">
      <c r="A86" s="1026"/>
      <c r="B86" s="1027" t="s">
        <v>177</v>
      </c>
      <c r="C86" s="708" t="s">
        <v>298</v>
      </c>
      <c r="D86" s="1034">
        <v>357.974</v>
      </c>
      <c r="E86" s="1034">
        <v>374.896</v>
      </c>
      <c r="F86" s="1030"/>
      <c r="G86" s="1030"/>
      <c r="H86" s="1030"/>
      <c r="I86" s="1030"/>
      <c r="J86" s="748"/>
      <c r="K86" s="91"/>
      <c r="L86" s="1031"/>
      <c r="M86" s="376"/>
      <c r="N86" s="1032"/>
      <c r="O86" s="1032"/>
    </row>
    <row r="87" spans="1:15" s="79" customFormat="1" ht="12.75" customHeight="1">
      <c r="A87" s="1026"/>
      <c r="B87" s="1027" t="s">
        <v>178</v>
      </c>
      <c r="C87" s="708" t="s">
        <v>298</v>
      </c>
      <c r="D87" s="1034">
        <v>1454.497</v>
      </c>
      <c r="E87" s="1034">
        <v>1279.443</v>
      </c>
      <c r="F87" s="1030"/>
      <c r="G87" s="1030"/>
      <c r="H87" s="1030"/>
      <c r="I87" s="1030"/>
      <c r="J87" s="748"/>
      <c r="K87" s="91"/>
      <c r="L87" s="1031"/>
      <c r="M87" s="376"/>
      <c r="N87" s="1032"/>
      <c r="O87" s="1032"/>
    </row>
    <row r="88" spans="1:15" s="79" customFormat="1" ht="12.75" customHeight="1">
      <c r="A88" s="1026"/>
      <c r="B88" s="1027" t="s">
        <v>75</v>
      </c>
      <c r="C88" s="708" t="s">
        <v>298</v>
      </c>
      <c r="D88" s="1034" t="e">
        <v>#VALUE!</v>
      </c>
      <c r="E88" s="1034">
        <v>1865.195</v>
      </c>
      <c r="F88" s="1030"/>
      <c r="G88" s="1030"/>
      <c r="H88" s="1030"/>
      <c r="I88" s="1030"/>
      <c r="J88" s="748"/>
      <c r="K88" s="91"/>
      <c r="L88" s="1031"/>
      <c r="M88" s="376"/>
      <c r="N88" s="1032"/>
      <c r="O88" s="1032"/>
    </row>
    <row r="89" spans="1:236" s="331" customFormat="1" ht="12.75" customHeight="1" thickBot="1">
      <c r="A89" s="125"/>
      <c r="B89" s="89"/>
      <c r="C89" s="125"/>
      <c r="D89" s="333"/>
      <c r="E89" s="334"/>
      <c r="J89" s="332"/>
      <c r="K89" s="61" t="s">
        <v>195</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1" customFormat="1" ht="12.75" customHeight="1" thickBot="1">
      <c r="A90" s="125"/>
      <c r="B90" s="89"/>
      <c r="C90" s="324" t="s">
        <v>157</v>
      </c>
      <c r="D90" s="325">
        <v>0</v>
      </c>
      <c r="E90" s="325">
        <v>0</v>
      </c>
      <c r="J90" s="332"/>
      <c r="K90" s="61" t="s">
        <v>195</v>
      </c>
    </row>
    <row r="91" spans="1:11" ht="12.75" customHeight="1" thickBot="1">
      <c r="A91" s="335"/>
      <c r="B91" s="335"/>
      <c r="C91" s="324" t="s">
        <v>174</v>
      </c>
      <c r="D91" s="325">
        <v>15</v>
      </c>
      <c r="E91" s="325">
        <v>14</v>
      </c>
      <c r="K91" s="61" t="s">
        <v>195</v>
      </c>
    </row>
    <row r="92" spans="1:11" ht="12.75" customHeight="1">
      <c r="A92" s="335"/>
      <c r="B92" s="335"/>
      <c r="C92" s="335"/>
      <c r="D92" s="335"/>
      <c r="K92" s="61" t="s">
        <v>195</v>
      </c>
    </row>
    <row r="93" spans="1:11" ht="12.75" customHeight="1">
      <c r="A93" s="335"/>
      <c r="B93" s="335"/>
      <c r="C93" s="335"/>
      <c r="D93" s="335"/>
      <c r="K93" s="61" t="s">
        <v>195</v>
      </c>
    </row>
    <row r="94" spans="1:4" ht="12.75" customHeight="1">
      <c r="A94" s="335"/>
      <c r="B94" s="335"/>
      <c r="C94" s="335"/>
      <c r="D94" s="335"/>
    </row>
    <row r="95" spans="1:4" ht="12.75" customHeight="1">
      <c r="A95" s="335"/>
      <c r="B95" s="335"/>
      <c r="C95" s="335"/>
      <c r="D95" s="335"/>
    </row>
    <row r="96" spans="1:4" ht="12.75" customHeight="1">
      <c r="A96" s="335"/>
      <c r="B96" s="335"/>
      <c r="C96" s="335"/>
      <c r="D96" s="335"/>
    </row>
    <row r="97" spans="1:4" ht="12.75" customHeight="1">
      <c r="A97" s="335"/>
      <c r="B97" s="335"/>
      <c r="C97" s="335"/>
      <c r="D97" s="335"/>
    </row>
    <row r="98" spans="1:4" ht="12.75" customHeight="1">
      <c r="A98" s="335"/>
      <c r="B98" s="335"/>
      <c r="C98" s="335"/>
      <c r="D98" s="335"/>
    </row>
    <row r="99" spans="1:4" ht="12.75" customHeight="1">
      <c r="A99" s="335"/>
      <c r="B99" s="335"/>
      <c r="C99" s="335"/>
      <c r="D99" s="335"/>
    </row>
    <row r="100" spans="1:4" ht="12.75" customHeight="1">
      <c r="A100" s="335"/>
      <c r="B100" s="335"/>
      <c r="C100" s="335"/>
      <c r="D100" s="335"/>
    </row>
    <row r="101" spans="1:4" ht="12.75" customHeight="1">
      <c r="A101" s="335"/>
      <c r="B101" s="335"/>
      <c r="C101" s="335"/>
      <c r="D101" s="335"/>
    </row>
    <row r="102" spans="1:4" ht="12.75" customHeight="1">
      <c r="A102" s="335"/>
      <c r="B102" s="335"/>
      <c r="C102" s="335"/>
      <c r="D102" s="335"/>
    </row>
    <row r="103" spans="1:4" ht="12.75" customHeight="1">
      <c r="A103" s="335"/>
      <c r="B103" s="335"/>
      <c r="C103" s="335"/>
      <c r="D103" s="335"/>
    </row>
    <row r="104" spans="1:4" ht="12.75" customHeight="1">
      <c r="A104" s="335"/>
      <c r="B104" s="335"/>
      <c r="C104" s="335"/>
      <c r="D104" s="335"/>
    </row>
    <row r="105" spans="1:4" ht="12.75" customHeight="1">
      <c r="A105" s="335"/>
      <c r="B105" s="335"/>
      <c r="C105" s="335"/>
      <c r="D105" s="335"/>
    </row>
    <row r="106" spans="1:4" ht="12.75" customHeight="1">
      <c r="A106" s="335"/>
      <c r="B106" s="335"/>
      <c r="C106" s="335"/>
      <c r="D106" s="335"/>
    </row>
    <row r="107" spans="1:4" ht="12.75" customHeight="1">
      <c r="A107" s="335"/>
      <c r="B107" s="335"/>
      <c r="C107" s="335"/>
      <c r="D107" s="335"/>
    </row>
    <row r="108" spans="1:4" ht="12.75" customHeight="1">
      <c r="A108" s="335"/>
      <c r="B108" s="335"/>
      <c r="C108" s="335"/>
      <c r="D108" s="335"/>
    </row>
    <row r="109" spans="2:12" ht="12.75" customHeight="1" hidden="1">
      <c r="B109" s="11" t="s">
        <v>36</v>
      </c>
      <c r="C109" s="82"/>
      <c r="D109" s="82"/>
      <c r="E109" s="336"/>
      <c r="L109" s="337" t="s">
        <v>36</v>
      </c>
    </row>
    <row r="110" spans="2:13" ht="12.75" customHeight="1" hidden="1">
      <c r="B110" s="53" t="s">
        <v>37</v>
      </c>
      <c r="C110" s="43" t="s">
        <v>298</v>
      </c>
      <c r="D110" s="68" t="e">
        <v>#VALUE!</v>
      </c>
      <c r="E110" s="84" t="e">
        <v>#VALUE!</v>
      </c>
      <c r="J110" s="795"/>
      <c r="K110" s="338"/>
      <c r="L110" s="338" t="s">
        <v>37</v>
      </c>
      <c r="M110" s="339"/>
    </row>
    <row r="111" spans="2:13" ht="12.75" customHeight="1" hidden="1" thickBot="1">
      <c r="B111" s="54" t="s">
        <v>38</v>
      </c>
      <c r="C111" s="43" t="s">
        <v>298</v>
      </c>
      <c r="D111" s="340" t="e">
        <v>#VALUE!</v>
      </c>
      <c r="E111" s="341" t="e">
        <v>#VALUE!</v>
      </c>
      <c r="J111" s="796"/>
      <c r="K111" s="102"/>
      <c r="L111" s="102" t="s">
        <v>38</v>
      </c>
      <c r="M111" s="342"/>
    </row>
    <row r="112" spans="2:13" ht="12.75" customHeight="1" hidden="1" thickBot="1">
      <c r="B112" s="54" t="s">
        <v>48</v>
      </c>
      <c r="C112" s="43" t="s">
        <v>298</v>
      </c>
      <c r="D112" s="340" t="e">
        <v>#VALUE!</v>
      </c>
      <c r="E112" s="340" t="e">
        <v>#VALUE!</v>
      </c>
      <c r="J112" s="796"/>
      <c r="K112" s="60"/>
      <c r="L112" s="60" t="s">
        <v>48</v>
      </c>
      <c r="M112" s="343"/>
    </row>
    <row r="113" spans="19:20" ht="12.75" customHeight="1" hidden="1">
      <c r="S113" s="344"/>
      <c r="T113" s="344"/>
    </row>
    <row r="114" spans="19:20" ht="12.75" customHeight="1">
      <c r="S114" s="344"/>
      <c r="T114" s="344"/>
    </row>
    <row r="115" spans="19:20" ht="12.75" customHeight="1">
      <c r="S115" s="344"/>
      <c r="T115" s="344"/>
    </row>
    <row r="116" spans="19:20" ht="12.75" customHeight="1">
      <c r="S116" s="344"/>
      <c r="T116" s="344"/>
    </row>
    <row r="117" spans="19:20" ht="12.75" customHeight="1">
      <c r="S117" s="344"/>
      <c r="T117" s="344"/>
    </row>
    <row r="118" spans="19:20" ht="12.75" customHeight="1">
      <c r="S118" s="344"/>
      <c r="T118" s="344"/>
    </row>
    <row r="119" spans="19:20" ht="12.75" customHeight="1">
      <c r="S119" s="344"/>
      <c r="T119" s="344"/>
    </row>
    <row r="120" spans="19:20" ht="12.75" customHeight="1">
      <c r="S120" s="344"/>
      <c r="T120" s="344"/>
    </row>
    <row r="121" spans="19:41" ht="12.75" customHeight="1">
      <c r="S121" s="344"/>
      <c r="T121" s="344"/>
      <c r="AL121" s="345" t="s">
        <v>195</v>
      </c>
      <c r="AM121" s="345" t="s">
        <v>195</v>
      </c>
      <c r="AN121" s="345" t="s">
        <v>195</v>
      </c>
      <c r="AO121" s="345" t="s">
        <v>195</v>
      </c>
    </row>
    <row r="122" spans="19:20" ht="12.75" customHeight="1">
      <c r="S122" s="344"/>
      <c r="T122" s="344"/>
    </row>
    <row r="123" spans="19:20" ht="12.75" customHeight="1">
      <c r="S123" s="344"/>
      <c r="T123" s="344"/>
    </row>
    <row r="124" spans="19:20" ht="12.75" customHeight="1">
      <c r="S124" s="344"/>
      <c r="T124" s="344"/>
    </row>
    <row r="125" spans="19:20" ht="12.75" customHeight="1">
      <c r="S125" s="344"/>
      <c r="T125" s="344"/>
    </row>
    <row r="126" spans="19:20" ht="12.75" customHeight="1">
      <c r="S126" s="344"/>
      <c r="T126" s="344"/>
    </row>
    <row r="127" spans="19:20" ht="12.75" customHeight="1">
      <c r="S127" s="344"/>
      <c r="T127" s="344"/>
    </row>
    <row r="128" spans="19:20" ht="12.75" customHeight="1">
      <c r="S128" s="344"/>
      <c r="T128" s="344"/>
    </row>
    <row r="129" spans="19:20" ht="12.75" customHeight="1">
      <c r="S129" s="344"/>
      <c r="T129" s="344"/>
    </row>
    <row r="130" spans="19:20" ht="12.75" customHeight="1">
      <c r="S130" s="344"/>
      <c r="T130" s="344"/>
    </row>
    <row r="131" spans="19:20" ht="12.75" customHeight="1">
      <c r="S131" s="344"/>
      <c r="T131" s="344"/>
    </row>
    <row r="132" spans="19:20" ht="12.75" customHeight="1">
      <c r="S132" s="344"/>
      <c r="T132" s="344"/>
    </row>
    <row r="133" spans="19:20" ht="12.75" customHeight="1">
      <c r="S133" s="344"/>
      <c r="T133" s="344"/>
    </row>
    <row r="134" spans="19:20" ht="12.75" customHeight="1">
      <c r="S134" s="344"/>
      <c r="T134" s="344"/>
    </row>
    <row r="135" spans="19:20" ht="12.75" customHeight="1">
      <c r="S135" s="344"/>
      <c r="T135" s="344"/>
    </row>
    <row r="136" spans="19:20" ht="12.75" customHeight="1">
      <c r="S136" s="344"/>
      <c r="T136" s="344"/>
    </row>
    <row r="137" spans="19:20" ht="12.75" customHeight="1">
      <c r="S137" s="344"/>
      <c r="T137" s="344"/>
    </row>
    <row r="138" spans="19:20" ht="12.75" customHeight="1">
      <c r="S138" s="344"/>
      <c r="T138" s="344"/>
    </row>
    <row r="139" spans="19:20" ht="12.75" customHeight="1">
      <c r="S139" s="344"/>
      <c r="T139" s="344"/>
    </row>
    <row r="140" spans="19:20" ht="12.75" customHeight="1">
      <c r="S140" s="344"/>
      <c r="T140" s="344"/>
    </row>
    <row r="141" spans="19:20" ht="12.75" customHeight="1">
      <c r="S141" s="344"/>
      <c r="T141" s="344"/>
    </row>
    <row r="142" spans="19:20" ht="12.75" customHeight="1">
      <c r="S142" s="344"/>
      <c r="T142" s="344"/>
    </row>
    <row r="143" spans="19:20" ht="12.75" customHeight="1">
      <c r="S143" s="344"/>
      <c r="T143" s="344"/>
    </row>
    <row r="144" spans="19:20" ht="12.75" customHeight="1">
      <c r="S144" s="344"/>
      <c r="T144" s="344"/>
    </row>
    <row r="145" spans="19:20" ht="12.75" customHeight="1">
      <c r="S145" s="344"/>
      <c r="T145" s="344"/>
    </row>
    <row r="146" spans="19:20" ht="12.75" customHeight="1">
      <c r="S146" s="344"/>
      <c r="T146" s="344"/>
    </row>
    <row r="147" spans="19:20" ht="12.75" customHeight="1">
      <c r="S147" s="344"/>
      <c r="T147" s="344"/>
    </row>
    <row r="148" spans="19:20" ht="12.75" customHeight="1">
      <c r="S148" s="344"/>
      <c r="T148" s="344"/>
    </row>
    <row r="149" spans="19:20" ht="12.75" customHeight="1">
      <c r="S149" s="344"/>
      <c r="T149" s="344"/>
    </row>
    <row r="150" spans="19:20" ht="12.75" customHeight="1">
      <c r="S150" s="344"/>
      <c r="T150" s="344"/>
    </row>
    <row r="151" spans="19:20" ht="12.75" customHeight="1">
      <c r="S151" s="344"/>
      <c r="T151" s="344"/>
    </row>
    <row r="152" spans="19:20" ht="12.75" customHeight="1">
      <c r="S152" s="344"/>
      <c r="T152" s="344"/>
    </row>
    <row r="153" spans="19:20" ht="12.75" customHeight="1">
      <c r="S153" s="344"/>
      <c r="T153" s="344"/>
    </row>
    <row r="154" spans="19:20" ht="12.75" customHeight="1">
      <c r="S154" s="344"/>
      <c r="T154" s="344"/>
    </row>
    <row r="155" spans="19:20" ht="12.75" customHeight="1">
      <c r="S155" s="344"/>
      <c r="T155" s="344"/>
    </row>
    <row r="156" spans="19:20" ht="12.75" customHeight="1">
      <c r="S156" s="344"/>
      <c r="T156" s="344"/>
    </row>
    <row r="157" spans="19:20" ht="12.75" customHeight="1">
      <c r="S157" s="344"/>
      <c r="T157" s="344"/>
    </row>
    <row r="158" spans="19:20" ht="12.75" customHeight="1">
      <c r="S158" s="344"/>
      <c r="T158" s="344"/>
    </row>
    <row r="159" spans="19:20" ht="12.75" customHeight="1">
      <c r="S159" s="344"/>
      <c r="T159" s="344"/>
    </row>
    <row r="160" spans="19:20" ht="12.75" customHeight="1">
      <c r="S160" s="344"/>
      <c r="T160" s="344"/>
    </row>
    <row r="161" spans="19:20" ht="12.75" customHeight="1">
      <c r="S161" s="344"/>
      <c r="T161" s="344"/>
    </row>
    <row r="162" spans="19:20" ht="12.75" customHeight="1">
      <c r="S162" s="344"/>
      <c r="T162" s="344"/>
    </row>
    <row r="163" spans="19:20" ht="12.75" customHeight="1">
      <c r="S163" s="344"/>
      <c r="T163" s="344"/>
    </row>
    <row r="164" spans="19:20" ht="12.75" customHeight="1">
      <c r="S164" s="344"/>
      <c r="T164" s="344"/>
    </row>
    <row r="165" spans="19:20" ht="12.75" customHeight="1">
      <c r="S165" s="344"/>
      <c r="T165" s="344"/>
    </row>
    <row r="166" spans="19:20" ht="12.75" customHeight="1">
      <c r="S166" s="344"/>
      <c r="T166" s="344"/>
    </row>
    <row r="167" spans="19:20" ht="12.75" customHeight="1">
      <c r="S167" s="344"/>
      <c r="T167" s="344"/>
    </row>
    <row r="168" spans="19:20" ht="12.75" customHeight="1">
      <c r="S168" s="344"/>
      <c r="T168" s="344"/>
    </row>
    <row r="169" spans="19:20" ht="12.75" customHeight="1">
      <c r="S169" s="344"/>
      <c r="T169" s="344"/>
    </row>
    <row r="170" spans="19:20" ht="12.75" customHeight="1">
      <c r="S170" s="344"/>
      <c r="T170" s="344"/>
    </row>
    <row r="171" spans="19:20" ht="12.75" customHeight="1">
      <c r="S171" s="344"/>
      <c r="T171" s="344"/>
    </row>
    <row r="172" spans="19:20" ht="12.75" customHeight="1">
      <c r="S172" s="344"/>
      <c r="T172" s="344"/>
    </row>
    <row r="173" spans="19:20" ht="12.75" customHeight="1">
      <c r="S173" s="344"/>
      <c r="T173" s="344"/>
    </row>
    <row r="174" spans="19:20" ht="12.75" customHeight="1">
      <c r="S174" s="344"/>
      <c r="T174" s="344"/>
    </row>
    <row r="175" spans="19:20" ht="12.75" customHeight="1">
      <c r="S175" s="344"/>
      <c r="T175" s="344"/>
    </row>
    <row r="176" spans="19:20" ht="12.75" customHeight="1">
      <c r="S176" s="344"/>
      <c r="T176" s="344"/>
    </row>
    <row r="177" spans="19:20" ht="12.75" customHeight="1">
      <c r="S177" s="344"/>
      <c r="T177" s="344"/>
    </row>
    <row r="178" spans="19:20" ht="12.75" customHeight="1">
      <c r="S178" s="344"/>
      <c r="T178" s="344"/>
    </row>
    <row r="179" spans="19:20" ht="12.75" customHeight="1">
      <c r="S179" s="344"/>
      <c r="T179" s="344"/>
    </row>
    <row r="180" spans="19:20" ht="12.75" customHeight="1">
      <c r="S180" s="344"/>
      <c r="T180" s="344"/>
    </row>
    <row r="181" spans="19:20" ht="12.75" customHeight="1">
      <c r="S181" s="344"/>
      <c r="T181" s="344"/>
    </row>
    <row r="182" spans="19:20" ht="12.75" customHeight="1">
      <c r="S182" s="344"/>
      <c r="T182" s="344"/>
    </row>
    <row r="183" spans="19:20" ht="12.75" customHeight="1">
      <c r="S183" s="344"/>
      <c r="T183" s="344"/>
    </row>
    <row r="184" spans="19:20" ht="12.75" customHeight="1">
      <c r="S184" s="344"/>
      <c r="T184" s="344"/>
    </row>
    <row r="185" spans="19:20" ht="12.75" customHeight="1">
      <c r="S185" s="344"/>
      <c r="T185" s="344"/>
    </row>
    <row r="186" spans="19:20" ht="12.75" customHeight="1">
      <c r="S186" s="344"/>
      <c r="T186" s="344"/>
    </row>
    <row r="187" spans="19:20" ht="12.75" customHeight="1">
      <c r="S187" s="344"/>
      <c r="T187" s="344"/>
    </row>
    <row r="188" spans="19:20" ht="12.75" customHeight="1">
      <c r="S188" s="344"/>
      <c r="T188" s="344"/>
    </row>
    <row r="189" spans="19:20" ht="12.75" customHeight="1">
      <c r="S189" s="344"/>
      <c r="T189" s="344"/>
    </row>
    <row r="190" spans="19:20" ht="12.75" customHeight="1">
      <c r="S190" s="344"/>
      <c r="T190" s="344"/>
    </row>
    <row r="191" spans="19:20" ht="12.75" customHeight="1">
      <c r="S191" s="344"/>
      <c r="T191" s="344"/>
    </row>
    <row r="192" spans="19:20" ht="12.75" customHeight="1">
      <c r="S192" s="344"/>
      <c r="T192" s="344"/>
    </row>
    <row r="193" spans="19:20" ht="12.75" customHeight="1">
      <c r="S193" s="344"/>
      <c r="T193" s="344"/>
    </row>
    <row r="194" spans="19:20" ht="12.75" customHeight="1">
      <c r="S194" s="344"/>
      <c r="T194" s="344"/>
    </row>
    <row r="195" spans="19:20" ht="12.75" customHeight="1">
      <c r="S195" s="344"/>
      <c r="T195" s="344"/>
    </row>
    <row r="196" spans="19:20" ht="12.75" customHeight="1">
      <c r="S196" s="344"/>
      <c r="T196" s="344"/>
    </row>
    <row r="197" spans="19:20" ht="12.75" customHeight="1">
      <c r="S197" s="344"/>
      <c r="T197" s="344"/>
    </row>
    <row r="198" spans="19:20" ht="12.75" customHeight="1">
      <c r="S198" s="344"/>
      <c r="T198" s="344"/>
    </row>
    <row r="199" spans="19:20" ht="12.75" customHeight="1">
      <c r="S199" s="344"/>
      <c r="T199" s="344"/>
    </row>
    <row r="200" spans="19:20" ht="12.75" customHeight="1">
      <c r="S200" s="344"/>
      <c r="T200" s="344"/>
    </row>
    <row r="201" spans="19:20" ht="12.75" customHeight="1">
      <c r="S201" s="344"/>
      <c r="T201" s="344"/>
    </row>
    <row r="202" spans="19:20" ht="12.75" customHeight="1">
      <c r="S202" s="344"/>
      <c r="T202" s="344"/>
    </row>
    <row r="203" spans="19:20" ht="12.75" customHeight="1">
      <c r="S203" s="344"/>
      <c r="T203" s="344"/>
    </row>
    <row r="204" spans="19:20" ht="12.75" customHeight="1">
      <c r="S204" s="344"/>
      <c r="T204" s="344"/>
    </row>
    <row r="205" spans="19:20" ht="12.75" customHeight="1">
      <c r="S205" s="344"/>
      <c r="T205" s="344"/>
    </row>
    <row r="206" spans="19:20" ht="12.75" customHeight="1">
      <c r="S206" s="344"/>
      <c r="T206" s="344"/>
    </row>
    <row r="207" spans="19:20" ht="12.75" customHeight="1">
      <c r="S207" s="344"/>
      <c r="T207" s="344"/>
    </row>
    <row r="208" spans="19:20" ht="12.75" customHeight="1">
      <c r="S208" s="344"/>
      <c r="T208" s="344"/>
    </row>
    <row r="209" spans="19:20" ht="12.75" customHeight="1">
      <c r="S209" s="344"/>
      <c r="T209" s="344"/>
    </row>
    <row r="210" spans="19:20" ht="12.75" customHeight="1">
      <c r="S210" s="344"/>
      <c r="T210" s="344"/>
    </row>
    <row r="211" spans="19:20" ht="12.75" customHeight="1">
      <c r="S211" s="344"/>
      <c r="T211" s="344"/>
    </row>
    <row r="212" spans="19:20" ht="12.75" customHeight="1">
      <c r="S212" s="344"/>
      <c r="T212" s="344"/>
    </row>
    <row r="213" spans="19:20" ht="12.75" customHeight="1">
      <c r="S213" s="344"/>
      <c r="T213" s="344"/>
    </row>
    <row r="214" spans="19:20" ht="12.75" customHeight="1">
      <c r="S214" s="344"/>
      <c r="T214" s="344"/>
    </row>
    <row r="215" spans="19:20" ht="12.75" customHeight="1">
      <c r="S215" s="344"/>
      <c r="T215" s="344"/>
    </row>
    <row r="216" spans="19:20" ht="12.75" customHeight="1">
      <c r="S216" s="344"/>
      <c r="T216" s="344"/>
    </row>
    <row r="217" spans="19:20" ht="12.75" customHeight="1">
      <c r="S217" s="344"/>
      <c r="T217" s="344"/>
    </row>
    <row r="218" spans="19:20" ht="12.75" customHeight="1">
      <c r="S218" s="344"/>
      <c r="T218" s="344"/>
    </row>
    <row r="219" spans="19:20" ht="12.75" customHeight="1">
      <c r="S219" s="344"/>
      <c r="T219" s="344"/>
    </row>
    <row r="220" spans="19:20" ht="12.75" customHeight="1">
      <c r="S220" s="344"/>
      <c r="T220" s="344"/>
    </row>
    <row r="221" spans="19:20" ht="12.75" customHeight="1">
      <c r="S221" s="344"/>
      <c r="T221" s="344"/>
    </row>
    <row r="222" spans="19:20" ht="12.75" customHeight="1">
      <c r="S222" s="344"/>
      <c r="T222" s="344"/>
    </row>
    <row r="223" spans="19:20" ht="12.75" customHeight="1">
      <c r="S223" s="344"/>
      <c r="T223" s="344"/>
    </row>
    <row r="224" spans="19:20" ht="12.75" customHeight="1">
      <c r="S224" s="344"/>
      <c r="T224" s="344"/>
    </row>
    <row r="225" spans="19:20" ht="12.75" customHeight="1">
      <c r="S225" s="344"/>
      <c r="T225" s="344"/>
    </row>
  </sheetData>
  <sheetProtection selectLockedCells="1"/>
  <mergeCells count="13">
    <mergeCell ref="W8:Y9"/>
    <mergeCell ref="Q11:Q12"/>
    <mergeCell ref="Q13:Q21"/>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4"/>
  <colBreaks count="1" manualBreakCount="1">
    <brk id="5"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 min="8" max="16384" width="11.00390625" style="0"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0" zoomScaleNormal="70" zoomScaleSheetLayoutView="75" zoomScalePageLayoutView="0" workbookViewId="0" topLeftCell="A1">
      <selection activeCell="F7" sqref="F7"/>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44"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60"/>
      <c r="BD1" s="1060"/>
    </row>
    <row r="2" spans="1:62" ht="16.5" customHeight="1">
      <c r="A2" s="438"/>
      <c r="B2" s="440"/>
      <c r="C2" s="440"/>
      <c r="D2" s="1228" t="s">
        <v>195</v>
      </c>
      <c r="E2" s="1228" t="s">
        <v>213</v>
      </c>
      <c r="F2" s="440"/>
      <c r="G2" s="797" t="s">
        <v>247</v>
      </c>
      <c r="H2" s="1234" t="s">
        <v>357</v>
      </c>
      <c r="I2" s="1235"/>
      <c r="J2" s="798" t="s">
        <v>207</v>
      </c>
      <c r="K2" s="1164">
        <v>43014</v>
      </c>
      <c r="L2" s="6"/>
      <c r="M2" s="7"/>
      <c r="N2" s="7"/>
      <c r="O2" s="799"/>
      <c r="P2" s="7"/>
      <c r="Q2" s="7"/>
      <c r="R2" s="7"/>
      <c r="S2" s="6"/>
      <c r="T2" s="30"/>
      <c r="U2" s="30"/>
      <c r="V2" s="30"/>
      <c r="W2" s="6"/>
      <c r="X2" s="6"/>
      <c r="Y2" s="6"/>
      <c r="Z2" s="6"/>
      <c r="AA2" s="800"/>
      <c r="AB2" s="1201"/>
      <c r="AC2" s="1201"/>
      <c r="AD2" s="1201"/>
      <c r="AE2" s="1201"/>
      <c r="AF2" s="1201"/>
      <c r="AN2" s="1201"/>
      <c r="AO2" s="1201"/>
      <c r="AP2" s="1201"/>
      <c r="AQ2" s="1201"/>
      <c r="AR2" s="1201"/>
      <c r="AS2" s="673"/>
      <c r="AT2" s="673"/>
      <c r="AV2" s="1011"/>
      <c r="AW2" s="1011"/>
      <c r="AX2" s="1011"/>
      <c r="AY2" s="1012">
        <v>0</v>
      </c>
      <c r="AZ2" s="361" t="s">
        <v>143</v>
      </c>
      <c r="BF2" s="1201"/>
      <c r="BG2" s="1201"/>
      <c r="BH2" s="1201"/>
      <c r="BI2" s="1201"/>
      <c r="BJ2" s="361"/>
    </row>
    <row r="3" spans="1:63" ht="16.5" customHeight="1">
      <c r="A3" s="442"/>
      <c r="B3" s="7"/>
      <c r="C3" s="7"/>
      <c r="D3" s="1229"/>
      <c r="E3" s="1229"/>
      <c r="F3" s="7"/>
      <c r="G3" s="408"/>
      <c r="H3" s="136"/>
      <c r="I3" s="136"/>
      <c r="J3" s="137"/>
      <c r="K3" s="801"/>
      <c r="L3" s="6"/>
      <c r="M3" s="7"/>
      <c r="N3" s="7"/>
      <c r="O3" s="802"/>
      <c r="P3" s="7"/>
      <c r="Q3" s="7"/>
      <c r="R3" s="7"/>
      <c r="S3" s="6"/>
      <c r="T3" s="30"/>
      <c r="U3" s="30"/>
      <c r="V3" s="30"/>
      <c r="W3" s="6"/>
      <c r="X3" s="6"/>
      <c r="Y3" s="6"/>
      <c r="Z3" s="6"/>
      <c r="AA3" s="800"/>
      <c r="AB3" s="1201"/>
      <c r="AC3" s="1201"/>
      <c r="AD3" s="1201"/>
      <c r="AE3" s="1201"/>
      <c r="AF3" s="1201"/>
      <c r="AN3" s="1201"/>
      <c r="AO3" s="1201"/>
      <c r="AP3" s="1201"/>
      <c r="AQ3" s="1201"/>
      <c r="AR3" s="1201"/>
      <c r="AS3" s="673"/>
      <c r="AT3" s="673"/>
      <c r="AV3" s="1011"/>
      <c r="AW3" s="1011"/>
      <c r="AX3" s="1011"/>
      <c r="AY3" s="363" t="s">
        <v>144</v>
      </c>
      <c r="AZ3" s="361" t="s">
        <v>150</v>
      </c>
      <c r="BF3" s="1201"/>
      <c r="BG3" s="1201"/>
      <c r="BH3" s="1201"/>
      <c r="BI3" s="1201"/>
      <c r="BJ3" s="361" t="s">
        <v>154</v>
      </c>
      <c r="BK3" s="364" t="s">
        <v>156</v>
      </c>
    </row>
    <row r="4" spans="1:62" ht="16.5" customHeight="1">
      <c r="A4" s="442"/>
      <c r="B4" s="7"/>
      <c r="C4" s="7"/>
      <c r="D4" s="7"/>
      <c r="E4" s="409" t="s">
        <v>202</v>
      </c>
      <c r="F4" s="7"/>
      <c r="G4" s="408"/>
      <c r="H4" s="136"/>
      <c r="I4" s="1236"/>
      <c r="J4" s="1236"/>
      <c r="K4" s="1237"/>
      <c r="L4" s="6"/>
      <c r="M4" s="7"/>
      <c r="N4" s="7"/>
      <c r="O4" s="803"/>
      <c r="P4" s="7"/>
      <c r="Q4" s="7"/>
      <c r="R4" s="7"/>
      <c r="S4" s="6"/>
      <c r="T4" s="6"/>
      <c r="U4" s="6"/>
      <c r="V4" s="6"/>
      <c r="W4" s="6"/>
      <c r="X4" s="6"/>
      <c r="Y4" s="6"/>
      <c r="Z4" s="6"/>
      <c r="AA4" s="800"/>
      <c r="AB4" s="1201"/>
      <c r="AC4" s="1201"/>
      <c r="AD4" s="1201"/>
      <c r="AE4" s="1201"/>
      <c r="AF4" s="1201"/>
      <c r="AN4" s="1201"/>
      <c r="AO4" s="1201"/>
      <c r="AP4" s="1201"/>
      <c r="AQ4" s="1201"/>
      <c r="AR4" s="1201"/>
      <c r="AS4" s="673"/>
      <c r="AT4" s="673"/>
      <c r="AV4" s="1011"/>
      <c r="AW4" s="1011"/>
      <c r="AX4" s="1011"/>
      <c r="AY4" s="363" t="s">
        <v>145</v>
      </c>
      <c r="AZ4" s="361" t="s">
        <v>146</v>
      </c>
      <c r="BF4" s="1201"/>
      <c r="BG4" s="1201"/>
      <c r="BH4" s="1201"/>
      <c r="BI4" s="1201"/>
      <c r="BJ4" s="361" t="s">
        <v>155</v>
      </c>
    </row>
    <row r="5" spans="1:62" ht="16.5" customHeight="1">
      <c r="A5" s="442"/>
      <c r="B5" s="410" t="s">
        <v>195</v>
      </c>
      <c r="C5" s="411"/>
      <c r="D5" s="7"/>
      <c r="E5" s="412" t="s">
        <v>269</v>
      </c>
      <c r="F5" s="7"/>
      <c r="G5" s="408"/>
      <c r="H5" s="136"/>
      <c r="I5" s="141"/>
      <c r="J5" s="413"/>
      <c r="K5" s="801"/>
      <c r="L5" s="6"/>
      <c r="M5" s="7"/>
      <c r="N5" s="7"/>
      <c r="O5" s="803"/>
      <c r="P5" s="7"/>
      <c r="Q5" s="7"/>
      <c r="R5" s="7"/>
      <c r="S5" s="6"/>
      <c r="T5" s="804"/>
      <c r="U5" s="6"/>
      <c r="V5" s="6"/>
      <c r="W5" s="6"/>
      <c r="X5" s="6"/>
      <c r="Y5" s="6"/>
      <c r="Z5" s="6"/>
      <c r="AA5" s="800"/>
      <c r="AC5" s="71" t="s">
        <v>35</v>
      </c>
      <c r="AO5" s="71" t="s">
        <v>55</v>
      </c>
      <c r="AW5" s="365" t="s">
        <v>184</v>
      </c>
      <c r="AX5" s="363"/>
      <c r="AY5" s="363" t="s">
        <v>147</v>
      </c>
      <c r="AZ5" s="361" t="s">
        <v>151</v>
      </c>
      <c r="BG5" s="365" t="s">
        <v>185</v>
      </c>
      <c r="BH5" s="363"/>
      <c r="BI5" s="363"/>
      <c r="BJ5" s="361"/>
    </row>
    <row r="6" spans="1:62" ht="16.5" customHeight="1" thickBot="1">
      <c r="A6" s="442"/>
      <c r="B6" s="1230" t="s">
        <v>339</v>
      </c>
      <c r="C6" s="1231"/>
      <c r="D6" s="1232"/>
      <c r="E6" s="414"/>
      <c r="F6" s="7"/>
      <c r="G6" s="415"/>
      <c r="H6" s="136"/>
      <c r="I6" s="136"/>
      <c r="J6" s="137"/>
      <c r="K6" s="801"/>
      <c r="L6" s="805" t="s">
        <v>180</v>
      </c>
      <c r="M6" s="805" t="s">
        <v>180</v>
      </c>
      <c r="N6" s="805" t="s">
        <v>180</v>
      </c>
      <c r="O6" s="805" t="s">
        <v>180</v>
      </c>
      <c r="P6" s="805" t="s">
        <v>180</v>
      </c>
      <c r="Q6" s="805" t="s">
        <v>180</v>
      </c>
      <c r="R6" s="805" t="s">
        <v>180</v>
      </c>
      <c r="S6" s="805" t="s">
        <v>180</v>
      </c>
      <c r="T6" s="805" t="s">
        <v>181</v>
      </c>
      <c r="U6" s="805" t="s">
        <v>181</v>
      </c>
      <c r="V6" s="805" t="s">
        <v>181</v>
      </c>
      <c r="W6" s="805" t="s">
        <v>181</v>
      </c>
      <c r="X6" s="805" t="s">
        <v>181</v>
      </c>
      <c r="Y6" s="805" t="s">
        <v>181</v>
      </c>
      <c r="Z6" s="805" t="s">
        <v>181</v>
      </c>
      <c r="AA6" s="805" t="s">
        <v>181</v>
      </c>
      <c r="AC6" s="10"/>
      <c r="AD6" s="10"/>
      <c r="AH6" s="72" t="s">
        <v>247</v>
      </c>
      <c r="AI6" s="1233" t="s">
        <v>357</v>
      </c>
      <c r="AJ6" s="1233"/>
      <c r="AK6" s="1233"/>
      <c r="AL6" s="1233"/>
      <c r="AM6" s="113"/>
      <c r="AN6" s="113"/>
      <c r="AO6" s="113"/>
      <c r="AQ6" s="72" t="s">
        <v>247</v>
      </c>
      <c r="AR6" s="366" t="s">
        <v>357</v>
      </c>
      <c r="AS6" s="366"/>
      <c r="AT6" s="366"/>
      <c r="AX6" s="363"/>
      <c r="AY6" s="363" t="s">
        <v>148</v>
      </c>
      <c r="AZ6" s="361" t="s">
        <v>152</v>
      </c>
      <c r="BC6" s="35" t="s">
        <v>331</v>
      </c>
      <c r="BD6" s="1061">
        <v>2</v>
      </c>
      <c r="BG6" s="35" t="s">
        <v>153</v>
      </c>
      <c r="BH6" s="363"/>
      <c r="BI6" s="363"/>
      <c r="BJ6" s="361"/>
    </row>
    <row r="7" spans="1:62" ht="18.75" thickBot="1">
      <c r="A7" s="442"/>
      <c r="B7" s="806" t="s">
        <v>338</v>
      </c>
      <c r="C7" s="7"/>
      <c r="D7" s="807"/>
      <c r="E7" s="808" t="s">
        <v>420</v>
      </c>
      <c r="F7" s="723" t="s">
        <v>195</v>
      </c>
      <c r="G7" s="809" t="s">
        <v>195</v>
      </c>
      <c r="H7" s="810"/>
      <c r="I7" s="810"/>
      <c r="J7" s="811"/>
      <c r="K7" s="812"/>
      <c r="L7" s="6"/>
      <c r="M7" s="7"/>
      <c r="N7" s="6"/>
      <c r="O7" s="6"/>
      <c r="P7" s="6"/>
      <c r="Q7" s="7"/>
      <c r="R7" s="7"/>
      <c r="S7" s="6"/>
      <c r="T7" s="804"/>
      <c r="U7" s="7"/>
      <c r="V7" s="6"/>
      <c r="W7" s="6"/>
      <c r="X7" s="6"/>
      <c r="Y7" s="7"/>
      <c r="Z7" s="7"/>
      <c r="AA7" s="6"/>
      <c r="AB7" s="73"/>
      <c r="AC7" s="74" t="s">
        <v>269</v>
      </c>
      <c r="AD7" s="75"/>
      <c r="AE7" s="1245" t="s">
        <v>32</v>
      </c>
      <c r="AF7" s="1245"/>
      <c r="AG7" s="1245"/>
      <c r="AH7" s="1245"/>
      <c r="AI7" s="1245"/>
      <c r="AJ7" s="1245"/>
      <c r="AK7" s="1245"/>
      <c r="AL7" s="1246"/>
      <c r="AM7" s="97"/>
      <c r="AN7" s="116"/>
      <c r="AO7" s="94"/>
      <c r="AP7" s="367"/>
      <c r="AQ7" s="368"/>
      <c r="AR7" s="1021"/>
      <c r="AS7" s="1023"/>
      <c r="AT7" s="83"/>
      <c r="AX7" s="363"/>
      <c r="AY7" s="363" t="s">
        <v>149</v>
      </c>
      <c r="AZ7" s="361" t="s">
        <v>186</v>
      </c>
      <c r="BH7" s="363"/>
      <c r="BI7" s="363"/>
      <c r="BJ7" s="361"/>
    </row>
    <row r="8" spans="1:64" s="85" customFormat="1" ht="13.5" customHeight="1">
      <c r="A8" s="813" t="s">
        <v>211</v>
      </c>
      <c r="B8" s="814" t="s">
        <v>195</v>
      </c>
      <c r="C8" s="815" t="s">
        <v>264</v>
      </c>
      <c r="D8" s="1238" t="s">
        <v>198</v>
      </c>
      <c r="E8" s="1238"/>
      <c r="F8" s="1238"/>
      <c r="G8" s="1239"/>
      <c r="H8" s="1238" t="s">
        <v>201</v>
      </c>
      <c r="I8" s="1238"/>
      <c r="J8" s="1238"/>
      <c r="K8" s="1240"/>
      <c r="L8" s="816" t="s">
        <v>136</v>
      </c>
      <c r="M8" s="817"/>
      <c r="N8" s="817"/>
      <c r="O8" s="818"/>
      <c r="P8" s="817" t="s">
        <v>137</v>
      </c>
      <c r="Q8" s="819"/>
      <c r="R8" s="819"/>
      <c r="S8" s="820"/>
      <c r="T8" s="821" t="s">
        <v>136</v>
      </c>
      <c r="U8" s="817"/>
      <c r="V8" s="817"/>
      <c r="W8" s="818"/>
      <c r="X8" s="817" t="s">
        <v>137</v>
      </c>
      <c r="Y8" s="819"/>
      <c r="Z8" s="819"/>
      <c r="AA8" s="820"/>
      <c r="AB8" s="76" t="s">
        <v>211</v>
      </c>
      <c r="AC8" s="31"/>
      <c r="AD8" s="38"/>
      <c r="AE8" s="1247" t="s">
        <v>198</v>
      </c>
      <c r="AF8" s="1247"/>
      <c r="AG8" s="1247"/>
      <c r="AH8" s="1248"/>
      <c r="AI8" s="1249" t="s">
        <v>201</v>
      </c>
      <c r="AJ8" s="1249" t="s">
        <v>195</v>
      </c>
      <c r="AK8" s="1249" t="s">
        <v>195</v>
      </c>
      <c r="AL8" s="1250" t="s">
        <v>195</v>
      </c>
      <c r="AM8" s="95"/>
      <c r="AN8" s="220" t="s">
        <v>211</v>
      </c>
      <c r="AO8" s="95"/>
      <c r="AP8" s="369" t="s">
        <v>195</v>
      </c>
      <c r="AQ8" s="1251" t="s">
        <v>54</v>
      </c>
      <c r="AR8" s="1252"/>
      <c r="AS8" s="1254" t="s">
        <v>190</v>
      </c>
      <c r="AT8" s="1255"/>
      <c r="AU8" s="85" t="s">
        <v>195</v>
      </c>
      <c r="AV8" s="305" t="s">
        <v>211</v>
      </c>
      <c r="AW8" s="306" t="s">
        <v>195</v>
      </c>
      <c r="AX8" s="318" t="s">
        <v>138</v>
      </c>
      <c r="AY8" s="1253" t="s">
        <v>198</v>
      </c>
      <c r="AZ8" s="1222"/>
      <c r="BA8" s="1222" t="s">
        <v>201</v>
      </c>
      <c r="BB8" s="1223"/>
      <c r="BC8" s="85" t="s">
        <v>332</v>
      </c>
      <c r="BD8" s="85" t="s">
        <v>333</v>
      </c>
      <c r="BF8" s="305" t="s">
        <v>211</v>
      </c>
      <c r="BG8" s="306" t="s">
        <v>195</v>
      </c>
      <c r="BH8" s="318" t="s">
        <v>138</v>
      </c>
      <c r="BI8" s="1253" t="s">
        <v>198</v>
      </c>
      <c r="BJ8" s="1222"/>
      <c r="BK8" s="1222" t="s">
        <v>201</v>
      </c>
      <c r="BL8" s="1223"/>
    </row>
    <row r="9" spans="1:64" ht="12.75" customHeight="1">
      <c r="A9" s="822" t="s">
        <v>236</v>
      </c>
      <c r="B9" s="417" t="s">
        <v>211</v>
      </c>
      <c r="C9" s="823" t="s">
        <v>265</v>
      </c>
      <c r="D9" s="1243">
        <v>2015</v>
      </c>
      <c r="E9" s="1244"/>
      <c r="F9" s="1241">
        <v>2016</v>
      </c>
      <c r="G9" s="1244"/>
      <c r="H9" s="1243">
        <v>2015</v>
      </c>
      <c r="I9" s="1244"/>
      <c r="J9" s="1241">
        <v>2016</v>
      </c>
      <c r="K9" s="1242"/>
      <c r="L9" s="824">
        <v>2015</v>
      </c>
      <c r="M9" s="825"/>
      <c r="N9" s="825">
        <v>2016</v>
      </c>
      <c r="O9" s="661"/>
      <c r="P9" s="826">
        <v>2015</v>
      </c>
      <c r="Q9" s="826"/>
      <c r="R9" s="826">
        <v>2016</v>
      </c>
      <c r="S9" s="6"/>
      <c r="T9" s="827">
        <v>2015</v>
      </c>
      <c r="U9" s="825"/>
      <c r="V9" s="825">
        <v>2016</v>
      </c>
      <c r="W9" s="661"/>
      <c r="X9" s="826">
        <v>2015</v>
      </c>
      <c r="Y9" s="826"/>
      <c r="Z9" s="826">
        <v>2016</v>
      </c>
      <c r="AA9" s="6"/>
      <c r="AB9" s="42" t="s">
        <v>236</v>
      </c>
      <c r="AC9" s="31"/>
      <c r="AD9" s="40"/>
      <c r="AE9" s="1224">
        <v>2015</v>
      </c>
      <c r="AF9" s="1225" t="s">
        <v>195</v>
      </c>
      <c r="AG9" s="1226">
        <v>2016</v>
      </c>
      <c r="AH9" s="1225" t="s">
        <v>195</v>
      </c>
      <c r="AI9" s="1224">
        <v>2015</v>
      </c>
      <c r="AJ9" s="1225" t="s">
        <v>195</v>
      </c>
      <c r="AK9" s="1226">
        <v>2016</v>
      </c>
      <c r="AL9" s="1227" t="s">
        <v>195</v>
      </c>
      <c r="AM9" s="39"/>
      <c r="AN9" s="221" t="s">
        <v>236</v>
      </c>
      <c r="AO9" s="39"/>
      <c r="AP9" s="369" t="s">
        <v>195</v>
      </c>
      <c r="AQ9" s="112">
        <v>2015</v>
      </c>
      <c r="AR9" s="112">
        <v>2016</v>
      </c>
      <c r="AS9" s="1024">
        <v>2015</v>
      </c>
      <c r="AT9" s="117">
        <v>2016</v>
      </c>
      <c r="AU9" s="35" t="s">
        <v>195</v>
      </c>
      <c r="AV9" s="307" t="s">
        <v>236</v>
      </c>
      <c r="AW9" s="24" t="s">
        <v>211</v>
      </c>
      <c r="AX9" s="182" t="s">
        <v>139</v>
      </c>
      <c r="AY9" s="654">
        <v>2015</v>
      </c>
      <c r="AZ9" s="654">
        <v>2016</v>
      </c>
      <c r="BA9" s="655">
        <v>2015</v>
      </c>
      <c r="BB9" s="656">
        <v>2016</v>
      </c>
      <c r="BC9" s="85" t="s">
        <v>334</v>
      </c>
      <c r="BD9" s="85" t="s">
        <v>335</v>
      </c>
      <c r="BF9" s="307" t="s">
        <v>236</v>
      </c>
      <c r="BG9" s="24" t="s">
        <v>211</v>
      </c>
      <c r="BH9" s="182" t="s">
        <v>139</v>
      </c>
      <c r="BI9" s="654">
        <f>D9</f>
        <v>2015</v>
      </c>
      <c r="BJ9" s="654">
        <f>F9</f>
        <v>2016</v>
      </c>
      <c r="BK9" s="655">
        <f>D9</f>
        <v>2015</v>
      </c>
      <c r="BL9" s="656">
        <f>F9</f>
        <v>2016</v>
      </c>
    </row>
    <row r="10" spans="1:64" ht="21" customHeight="1">
      <c r="A10" s="828" t="s">
        <v>195</v>
      </c>
      <c r="B10" s="418"/>
      <c r="C10" s="829" t="s">
        <v>195</v>
      </c>
      <c r="D10" s="830" t="s">
        <v>196</v>
      </c>
      <c r="E10" s="419" t="s">
        <v>20</v>
      </c>
      <c r="F10" s="419" t="s">
        <v>196</v>
      </c>
      <c r="G10" s="419" t="s">
        <v>20</v>
      </c>
      <c r="H10" s="419" t="s">
        <v>196</v>
      </c>
      <c r="I10" s="419" t="s">
        <v>20</v>
      </c>
      <c r="J10" s="419" t="s">
        <v>196</v>
      </c>
      <c r="K10" s="831" t="s">
        <v>20</v>
      </c>
      <c r="L10" s="832" t="s">
        <v>196</v>
      </c>
      <c r="M10" s="832" t="s">
        <v>20</v>
      </c>
      <c r="N10" s="832" t="s">
        <v>196</v>
      </c>
      <c r="O10" s="833" t="s">
        <v>20</v>
      </c>
      <c r="P10" s="832" t="s">
        <v>196</v>
      </c>
      <c r="Q10" s="832" t="s">
        <v>20</v>
      </c>
      <c r="R10" s="832" t="s">
        <v>196</v>
      </c>
      <c r="S10" s="832" t="s">
        <v>20</v>
      </c>
      <c r="T10" s="834" t="s">
        <v>196</v>
      </c>
      <c r="U10" s="832" t="s">
        <v>20</v>
      </c>
      <c r="V10" s="832" t="s">
        <v>196</v>
      </c>
      <c r="W10" s="832" t="s">
        <v>20</v>
      </c>
      <c r="X10" s="834" t="s">
        <v>196</v>
      </c>
      <c r="Y10" s="832" t="s">
        <v>20</v>
      </c>
      <c r="Z10" s="832" t="s">
        <v>196</v>
      </c>
      <c r="AA10" s="832" t="s">
        <v>20</v>
      </c>
      <c r="AB10" s="28" t="s">
        <v>195</v>
      </c>
      <c r="AC10" s="31"/>
      <c r="AD10" s="41"/>
      <c r="AE10" s="39" t="s">
        <v>196</v>
      </c>
      <c r="AF10" s="36" t="s">
        <v>20</v>
      </c>
      <c r="AG10" s="24" t="s">
        <v>196</v>
      </c>
      <c r="AH10" s="36" t="s">
        <v>20</v>
      </c>
      <c r="AI10" s="25" t="s">
        <v>196</v>
      </c>
      <c r="AJ10" s="36" t="s">
        <v>20</v>
      </c>
      <c r="AK10" s="24" t="s">
        <v>196</v>
      </c>
      <c r="AL10" s="37" t="s">
        <v>20</v>
      </c>
      <c r="AM10" s="39"/>
      <c r="AN10" s="222" t="s">
        <v>195</v>
      </c>
      <c r="AO10" s="96"/>
      <c r="AP10" s="370" t="s">
        <v>195</v>
      </c>
      <c r="AQ10" s="371"/>
      <c r="AR10" s="1019"/>
      <c r="AS10" s="1025"/>
      <c r="AT10" s="372"/>
      <c r="AV10" s="308" t="s">
        <v>195</v>
      </c>
      <c r="AW10" s="49"/>
      <c r="AX10" s="26" t="s">
        <v>195</v>
      </c>
      <c r="AY10" s="50"/>
      <c r="AZ10" s="50"/>
      <c r="BA10" s="50"/>
      <c r="BB10" s="309"/>
      <c r="BF10" s="308" t="s">
        <v>195</v>
      </c>
      <c r="BG10" s="49"/>
      <c r="BH10" s="26" t="s">
        <v>195</v>
      </c>
      <c r="BI10" s="50"/>
      <c r="BJ10" s="50"/>
      <c r="BK10" s="50"/>
      <c r="BL10" s="309"/>
    </row>
    <row r="11" spans="1:64" s="374" customFormat="1" ht="15" customHeight="1">
      <c r="A11" s="835">
        <v>1</v>
      </c>
      <c r="B11" s="420" t="s">
        <v>359</v>
      </c>
      <c r="C11" s="836" t="s">
        <v>34</v>
      </c>
      <c r="D11" s="303">
        <v>8513.041000000001</v>
      </c>
      <c r="E11" s="303">
        <v>633995</v>
      </c>
      <c r="F11" s="303">
        <v>9718.35</v>
      </c>
      <c r="G11" s="303">
        <v>697286</v>
      </c>
      <c r="H11" s="303">
        <v>843.6200000000001</v>
      </c>
      <c r="I11" s="303">
        <v>77913</v>
      </c>
      <c r="J11" s="303">
        <v>891.3699999999999</v>
      </c>
      <c r="K11" s="837">
        <v>82803</v>
      </c>
      <c r="L11" s="838" t="s">
        <v>423</v>
      </c>
      <c r="M11" s="838" t="s">
        <v>423</v>
      </c>
      <c r="N11" s="838"/>
      <c r="O11" s="839"/>
      <c r="P11" s="838" t="s">
        <v>423</v>
      </c>
      <c r="Q11" s="838" t="s">
        <v>423</v>
      </c>
      <c r="R11" s="838"/>
      <c r="S11" s="838"/>
      <c r="T11" s="840" t="s">
        <v>423</v>
      </c>
      <c r="U11" s="704" t="s">
        <v>423</v>
      </c>
      <c r="V11" s="704" t="s">
        <v>423</v>
      </c>
      <c r="W11" s="704" t="s">
        <v>423</v>
      </c>
      <c r="X11" s="840" t="s">
        <v>423</v>
      </c>
      <c r="Y11" s="704" t="s">
        <v>423</v>
      </c>
      <c r="Z11" s="704" t="s">
        <v>423</v>
      </c>
      <c r="AA11" s="841" t="s">
        <v>423</v>
      </c>
      <c r="AB11" s="2">
        <v>1</v>
      </c>
      <c r="AC11" s="16" t="s">
        <v>359</v>
      </c>
      <c r="AD11" s="90" t="s">
        <v>194</v>
      </c>
      <c r="AE11" s="842">
        <v>0</v>
      </c>
      <c r="AF11" s="842">
        <v>0</v>
      </c>
      <c r="AG11" s="842">
        <v>0</v>
      </c>
      <c r="AH11" s="842">
        <v>0</v>
      </c>
      <c r="AI11" s="842">
        <v>0</v>
      </c>
      <c r="AJ11" s="842">
        <v>0</v>
      </c>
      <c r="AK11" s="842">
        <v>0</v>
      </c>
      <c r="AL11" s="843">
        <v>0</v>
      </c>
      <c r="AM11" s="844"/>
      <c r="AN11" s="223">
        <v>1</v>
      </c>
      <c r="AO11" s="16" t="s">
        <v>359</v>
      </c>
      <c r="AP11" s="90" t="s">
        <v>194</v>
      </c>
      <c r="AQ11" s="388">
        <v>25218.947000000004</v>
      </c>
      <c r="AR11" s="1015">
        <v>25590.013000000003</v>
      </c>
      <c r="AS11" s="1020"/>
      <c r="AT11" s="389"/>
      <c r="AU11" s="375" t="s">
        <v>195</v>
      </c>
      <c r="AV11" s="310">
        <v>1</v>
      </c>
      <c r="AW11" s="16" t="s">
        <v>205</v>
      </c>
      <c r="AX11" s="190" t="s">
        <v>140</v>
      </c>
      <c r="AY11" s="382">
        <v>74.47338735946414</v>
      </c>
      <c r="AZ11" s="382">
        <v>71.74942248426945</v>
      </c>
      <c r="BA11" s="382">
        <v>92.35556293117753</v>
      </c>
      <c r="BB11" s="383">
        <v>92.89408438695493</v>
      </c>
      <c r="BC11" s="1062" t="str">
        <f>IF(ISNUMBER(AY11*AZ11),IF(AY11*AZ11&gt;0,IF(AY11&gt;AZ11,IF(AY11/AZ11&gt;BD$6,"CHECK","ACCEPT"),IF(AZ11/AY11&gt;BD$6,"CHECK","ACCEPT")),IF(AZ11=0,IF(AY11&lt;BD$6,"ACCEPT","CHECK"),IF(AZ11&lt;BD$6,"ACCEPT","CHECK"))),"CHECK")</f>
        <v>ACCEPT</v>
      </c>
      <c r="BD11" s="1062" t="str">
        <f>IF(ISNUMBER(BA11*BB11),IF(BA11*BB11&gt;0,IF(BA11&gt;BB11,IF(BA11/BB11&gt;BD$6,"CHECK","ACCEPT"),IF(BB11/BA11&gt;BD$6,"CHECK","ACCEPT")),IF(BB11=0,IF(BA11&lt;BD$6,"ACCEPT","CHECK"),IF(BB11&lt;BD$6,"ACCEPT","CHECK"))),"CHECK")</f>
        <v>ACCEPT</v>
      </c>
      <c r="BF11" s="310">
        <v>1</v>
      </c>
      <c r="BG11" s="16" t="s">
        <v>205</v>
      </c>
      <c r="BH11" s="190" t="s">
        <v>140</v>
      </c>
      <c r="BI11" s="382" t="str">
        <f>IF(ISTEXT(AY11),IF('EU1 ExtraEU Trade'!AW10=0,"INTRA-EU","CHECK")," ")</f>
        <v> </v>
      </c>
      <c r="BJ11" s="382" t="str">
        <f>IF(ISTEXT(AZ11),IF('EU1 ExtraEU Trade'!AX10=0,"INTRA-EU","CHECK")," ")</f>
        <v> </v>
      </c>
      <c r="BK11" s="382" t="str">
        <f>IF(ISTEXT(BA11),IF('EU1 ExtraEU Trade'!AY10=0,"INTRA-EU","CHECK")," ")</f>
        <v> </v>
      </c>
      <c r="BL11" s="383" t="str">
        <f>IF(ISTEXT(BB11),IF('EU1 ExtraEU Trade'!AZ10=0,"INTRA-EU","CHECK")," ")</f>
        <v> </v>
      </c>
    </row>
    <row r="12" spans="1:64" s="79" customFormat="1" ht="15" customHeight="1" thickBot="1">
      <c r="A12" s="845" t="s">
        <v>158</v>
      </c>
      <c r="B12" s="432" t="s">
        <v>241</v>
      </c>
      <c r="C12" s="846" t="s">
        <v>34</v>
      </c>
      <c r="D12" s="848">
        <v>663.981</v>
      </c>
      <c r="E12" s="848">
        <v>45592</v>
      </c>
      <c r="F12" s="848">
        <v>530.187</v>
      </c>
      <c r="G12" s="848">
        <v>37488</v>
      </c>
      <c r="H12" s="848">
        <v>13.21</v>
      </c>
      <c r="I12" s="848">
        <v>1258</v>
      </c>
      <c r="J12" s="848">
        <v>11.992</v>
      </c>
      <c r="K12" s="849">
        <v>1165</v>
      </c>
      <c r="L12" s="850"/>
      <c r="M12" s="851"/>
      <c r="N12" s="728"/>
      <c r="O12" s="729"/>
      <c r="P12" s="852"/>
      <c r="Q12" s="852"/>
      <c r="R12" s="852"/>
      <c r="S12" s="853"/>
      <c r="T12" s="854" t="s">
        <v>423</v>
      </c>
      <c r="U12" s="8" t="s">
        <v>423</v>
      </c>
      <c r="V12" s="8" t="s">
        <v>423</v>
      </c>
      <c r="W12" s="8" t="s">
        <v>423</v>
      </c>
      <c r="X12" s="854" t="s">
        <v>423</v>
      </c>
      <c r="Y12" s="8" t="s">
        <v>423</v>
      </c>
      <c r="Z12" s="8" t="s">
        <v>423</v>
      </c>
      <c r="AA12" s="855" t="s">
        <v>423</v>
      </c>
      <c r="AB12" s="2" t="s">
        <v>158</v>
      </c>
      <c r="AC12" s="19" t="s">
        <v>241</v>
      </c>
      <c r="AD12" s="77" t="s">
        <v>194</v>
      </c>
      <c r="AE12" s="711"/>
      <c r="AF12" s="711"/>
      <c r="AG12" s="711"/>
      <c r="AH12" s="711"/>
      <c r="AI12" s="711"/>
      <c r="AJ12" s="711"/>
      <c r="AK12" s="711"/>
      <c r="AL12" s="749"/>
      <c r="AM12" s="90"/>
      <c r="AN12" s="223" t="s">
        <v>158</v>
      </c>
      <c r="AO12" s="19" t="s">
        <v>241</v>
      </c>
      <c r="AP12" s="77" t="s">
        <v>194</v>
      </c>
      <c r="AQ12" s="377">
        <v>5629.835</v>
      </c>
      <c r="AR12" s="897">
        <v>5108.147</v>
      </c>
      <c r="AS12" s="1016"/>
      <c r="AT12" s="378"/>
      <c r="AV12" s="310">
        <v>1.1</v>
      </c>
      <c r="AW12" s="23" t="s">
        <v>241</v>
      </c>
      <c r="AX12" s="190" t="s">
        <v>140</v>
      </c>
      <c r="AY12" s="379">
        <v>68.6646154031516</v>
      </c>
      <c r="AZ12" s="379">
        <v>70.70712786243344</v>
      </c>
      <c r="BA12" s="380">
        <v>95.23088569265707</v>
      </c>
      <c r="BB12" s="381">
        <v>97.14809873248832</v>
      </c>
      <c r="BC12" s="1062" t="str">
        <f aca="true" t="shared" si="0" ref="BC12:BC68">IF(ISNUMBER(AY12*AZ12),IF(AY12*AZ12&gt;0,IF(AY12&gt;AZ12,IF(AY12/AZ12&gt;BD$6,"CHECK","ACCEPT"),IF(AZ12/AY12&gt;BD$6,"CHECK","ACCEPT")),IF(AZ12=0,IF(AY12&lt;BD$6,"ACCEPT","CHECK"),IF(AZ12&lt;BD$6,"ACCEPT","CHECK"))),"CHECK")</f>
        <v>ACCEPT</v>
      </c>
      <c r="BD12" s="1062" t="str">
        <f aca="true" t="shared" si="1" ref="BD12:BD68">IF(ISNUMBER(BA12*BB12),IF(BA12*BB12&gt;0,IF(BA12&gt;BB12,IF(BA12/BB12&gt;BD$6,"CHECK","ACCEPT"),IF(BB12/BA12&gt;BD$6,"CHECK","ACCEPT")),IF(BB12=0,IF(BA12&lt;BD$6,"ACCEPT","CHECK"),IF(BB12&lt;BD$6,"ACCEPT","CHECK"))),"CHECK")</f>
        <v>ACCEPT</v>
      </c>
      <c r="BF12" s="310">
        <v>1.1</v>
      </c>
      <c r="BG12" s="23" t="s">
        <v>241</v>
      </c>
      <c r="BH12" s="190" t="s">
        <v>140</v>
      </c>
      <c r="BI12" s="379" t="str">
        <f>IF(ISTEXT(AY12),IF('EU1 ExtraEU Trade'!AW11=0,"INTRA-EU","CHECK")," ")</f>
        <v> </v>
      </c>
      <c r="BJ12" s="379" t="str">
        <f>IF(ISTEXT(AZ12),IF('EU1 ExtraEU Trade'!AX11=0,"INTRA-EU","CHECK")," ")</f>
        <v> </v>
      </c>
      <c r="BK12" s="380" t="str">
        <f>IF(ISTEXT(BA12),IF('EU1 ExtraEU Trade'!AY11=0,"INTRA-EU","CHECK")," ")</f>
        <v> </v>
      </c>
      <c r="BL12" s="381" t="str">
        <f>IF(ISTEXT(BB12),IF('EU1 ExtraEU Trade'!AZ11=0,"INTRA-EU","CHECK")," ")</f>
        <v> </v>
      </c>
    </row>
    <row r="13" spans="1:64" s="374" customFormat="1" ht="15" customHeight="1">
      <c r="A13" s="1149" t="s">
        <v>159</v>
      </c>
      <c r="B13" s="856" t="s">
        <v>360</v>
      </c>
      <c r="C13" s="857" t="s">
        <v>34</v>
      </c>
      <c r="D13" s="421">
        <v>7849.06</v>
      </c>
      <c r="E13" s="421">
        <v>588403</v>
      </c>
      <c r="F13" s="421">
        <v>9188.163</v>
      </c>
      <c r="G13" s="421">
        <v>659798</v>
      </c>
      <c r="H13" s="421">
        <v>830.4100000000001</v>
      </c>
      <c r="I13" s="421">
        <v>76655</v>
      </c>
      <c r="J13" s="421">
        <v>879.3779999999999</v>
      </c>
      <c r="K13" s="858">
        <v>81638</v>
      </c>
      <c r="L13" s="859" t="s">
        <v>423</v>
      </c>
      <c r="M13" s="860" t="s">
        <v>423</v>
      </c>
      <c r="N13" s="861"/>
      <c r="O13" s="862"/>
      <c r="P13" s="863" t="s">
        <v>423</v>
      </c>
      <c r="Q13" s="863" t="s">
        <v>423</v>
      </c>
      <c r="R13" s="863"/>
      <c r="S13" s="864"/>
      <c r="T13" s="840" t="s">
        <v>423</v>
      </c>
      <c r="U13" s="704" t="s">
        <v>423</v>
      </c>
      <c r="V13" s="704" t="s">
        <v>423</v>
      </c>
      <c r="W13" s="704" t="s">
        <v>423</v>
      </c>
      <c r="X13" s="840" t="s">
        <v>423</v>
      </c>
      <c r="Y13" s="704" t="s">
        <v>423</v>
      </c>
      <c r="Z13" s="704" t="s">
        <v>423</v>
      </c>
      <c r="AA13" s="841" t="s">
        <v>423</v>
      </c>
      <c r="AB13" s="2" t="s">
        <v>159</v>
      </c>
      <c r="AC13" s="19" t="s">
        <v>360</v>
      </c>
      <c r="AD13" s="77" t="s">
        <v>194</v>
      </c>
      <c r="AE13" s="865">
        <v>0</v>
      </c>
      <c r="AF13" s="865">
        <v>0</v>
      </c>
      <c r="AG13" s="865">
        <v>0</v>
      </c>
      <c r="AH13" s="865">
        <v>0</v>
      </c>
      <c r="AI13" s="865">
        <v>0</v>
      </c>
      <c r="AJ13" s="865">
        <v>0</v>
      </c>
      <c r="AK13" s="865">
        <v>0</v>
      </c>
      <c r="AL13" s="866">
        <v>0</v>
      </c>
      <c r="AM13" s="844"/>
      <c r="AN13" s="223" t="s">
        <v>159</v>
      </c>
      <c r="AO13" s="19" t="s">
        <v>360</v>
      </c>
      <c r="AP13" s="77" t="s">
        <v>194</v>
      </c>
      <c r="AQ13" s="377">
        <v>19589.112</v>
      </c>
      <c r="AR13" s="897">
        <v>20481.865999999998</v>
      </c>
      <c r="AS13" s="1016"/>
      <c r="AT13" s="378"/>
      <c r="AV13" s="310">
        <v>1.2</v>
      </c>
      <c r="AW13" s="19" t="s">
        <v>242</v>
      </c>
      <c r="AX13" s="190" t="s">
        <v>140</v>
      </c>
      <c r="AY13" s="382">
        <v>74.96477285178098</v>
      </c>
      <c r="AZ13" s="382">
        <v>71.80956628653627</v>
      </c>
      <c r="BA13" s="384">
        <v>92.30982285858792</v>
      </c>
      <c r="BB13" s="385">
        <v>92.83607276961672</v>
      </c>
      <c r="BC13" s="1062" t="str">
        <f t="shared" si="0"/>
        <v>ACCEPT</v>
      </c>
      <c r="BD13" s="1062" t="str">
        <f t="shared" si="1"/>
        <v>ACCEPT</v>
      </c>
      <c r="BF13" s="310">
        <v>1.2</v>
      </c>
      <c r="BG13" s="19" t="s">
        <v>242</v>
      </c>
      <c r="BH13" s="190" t="s">
        <v>140</v>
      </c>
      <c r="BI13" s="382">
        <f>IF(ISTEXT(AY13),IF('EU1 ExtraEU Trade'!AW12=0,"INTRA-EU","CHECK"),"")</f>
      </c>
      <c r="BJ13" s="382" t="str">
        <f>IF(ISTEXT(AZ13),IF('EU1 ExtraEU Trade'!AX12=0,"INTRA-EU","CHECK")," ")</f>
        <v> </v>
      </c>
      <c r="BK13" s="384" t="str">
        <f>IF(ISTEXT(BA13),IF('EU1 ExtraEU Trade'!AY12=0,"INTRA-EU","CHECK")," ")</f>
        <v> </v>
      </c>
      <c r="BL13" s="385" t="str">
        <f>IF(ISTEXT(BB13),IF('EU1 ExtraEU Trade'!AZ12=0,"INTRA-EU","CHECK")," ")</f>
        <v> </v>
      </c>
    </row>
    <row r="14" spans="1:64" s="79" customFormat="1" ht="15" customHeight="1">
      <c r="A14" s="845" t="s">
        <v>218</v>
      </c>
      <c r="B14" s="422" t="s">
        <v>199</v>
      </c>
      <c r="C14" s="867" t="s">
        <v>34</v>
      </c>
      <c r="D14" s="848">
        <v>6518.032</v>
      </c>
      <c r="E14" s="848">
        <v>494588</v>
      </c>
      <c r="F14" s="848">
        <v>7938.926</v>
      </c>
      <c r="G14" s="848">
        <v>561223</v>
      </c>
      <c r="H14" s="848">
        <v>725.666</v>
      </c>
      <c r="I14" s="848">
        <v>57954</v>
      </c>
      <c r="J14" s="848">
        <v>723.915</v>
      </c>
      <c r="K14" s="849">
        <v>58500</v>
      </c>
      <c r="L14" s="850"/>
      <c r="M14" s="851"/>
      <c r="N14" s="728"/>
      <c r="O14" s="729"/>
      <c r="P14" s="852"/>
      <c r="Q14" s="852"/>
      <c r="R14" s="852"/>
      <c r="S14" s="853"/>
      <c r="T14" s="854" t="s">
        <v>423</v>
      </c>
      <c r="U14" s="8" t="s">
        <v>423</v>
      </c>
      <c r="V14" s="8" t="s">
        <v>423</v>
      </c>
      <c r="W14" s="8" t="s">
        <v>423</v>
      </c>
      <c r="X14" s="854" t="s">
        <v>423</v>
      </c>
      <c r="Y14" s="8" t="s">
        <v>423</v>
      </c>
      <c r="Z14" s="8" t="s">
        <v>423</v>
      </c>
      <c r="AA14" s="855" t="s">
        <v>423</v>
      </c>
      <c r="AB14" s="2" t="s">
        <v>218</v>
      </c>
      <c r="AC14" s="17" t="s">
        <v>199</v>
      </c>
      <c r="AD14" s="77" t="s">
        <v>194</v>
      </c>
      <c r="AE14" s="711"/>
      <c r="AF14" s="711"/>
      <c r="AG14" s="711"/>
      <c r="AH14" s="711"/>
      <c r="AI14" s="711"/>
      <c r="AJ14" s="711"/>
      <c r="AK14" s="711"/>
      <c r="AL14" s="749"/>
      <c r="AM14" s="90"/>
      <c r="AN14" s="223" t="s">
        <v>218</v>
      </c>
      <c r="AO14" s="17" t="s">
        <v>199</v>
      </c>
      <c r="AP14" s="115" t="s">
        <v>194</v>
      </c>
      <c r="AQ14" s="377">
        <v>17363.846999999998</v>
      </c>
      <c r="AR14" s="897">
        <v>18359.523999999998</v>
      </c>
      <c r="AS14" s="1016"/>
      <c r="AT14" s="378"/>
      <c r="AV14" s="310" t="s">
        <v>218</v>
      </c>
      <c r="AW14" s="17" t="s">
        <v>199</v>
      </c>
      <c r="AX14" s="190" t="s">
        <v>140</v>
      </c>
      <c r="AY14" s="386">
        <v>75.87995885874754</v>
      </c>
      <c r="AZ14" s="386">
        <v>70.69255967368886</v>
      </c>
      <c r="BA14" s="386">
        <v>79.86318774753123</v>
      </c>
      <c r="BB14" s="387">
        <v>80.81059240380432</v>
      </c>
      <c r="BC14" s="1062" t="str">
        <f t="shared" si="0"/>
        <v>ACCEPT</v>
      </c>
      <c r="BD14" s="1062" t="str">
        <f t="shared" si="1"/>
        <v>ACCEPT</v>
      </c>
      <c r="BF14" s="310" t="s">
        <v>218</v>
      </c>
      <c r="BG14" s="17" t="s">
        <v>199</v>
      </c>
      <c r="BH14" s="190" t="s">
        <v>140</v>
      </c>
      <c r="BI14" s="386" t="str">
        <f>IF(ISTEXT(AY14),IF('EU1 ExtraEU Trade'!AW13=0,"INTRA-EU","CHECK")," ")</f>
        <v> </v>
      </c>
      <c r="BJ14" s="386" t="str">
        <f>IF(ISTEXT(AZ14),IF('EU1 ExtraEU Trade'!AX13=0,"INTRA-EU","CHECK")," ")</f>
        <v> </v>
      </c>
      <c r="BK14" s="386" t="str">
        <f>IF(ISTEXT(BA14),IF('EU1 ExtraEU Trade'!AY13=0,"INTRA-EU","CHECK")," ")</f>
        <v> </v>
      </c>
      <c r="BL14" s="387" t="str">
        <f>IF(ISTEXT(BB14),IF('EU1 ExtraEU Trade'!AZ13=0,"INTRA-EU","CHECK")," ")</f>
        <v> </v>
      </c>
    </row>
    <row r="15" spans="1:64" s="79" customFormat="1" ht="15" customHeight="1">
      <c r="A15" s="845" t="s">
        <v>288</v>
      </c>
      <c r="B15" s="422" t="s">
        <v>200</v>
      </c>
      <c r="C15" s="867" t="s">
        <v>34</v>
      </c>
      <c r="D15" s="848">
        <v>1331.028</v>
      </c>
      <c r="E15" s="848">
        <v>93815</v>
      </c>
      <c r="F15" s="848">
        <v>1249.237</v>
      </c>
      <c r="G15" s="848">
        <v>98575</v>
      </c>
      <c r="H15" s="848">
        <v>104.744</v>
      </c>
      <c r="I15" s="848">
        <v>18701</v>
      </c>
      <c r="J15" s="848">
        <v>155.463</v>
      </c>
      <c r="K15" s="849">
        <v>23138</v>
      </c>
      <c r="L15" s="850"/>
      <c r="M15" s="851"/>
      <c r="N15" s="728"/>
      <c r="O15" s="729"/>
      <c r="P15" s="852"/>
      <c r="Q15" s="852"/>
      <c r="R15" s="852"/>
      <c r="S15" s="853"/>
      <c r="T15" s="854" t="s">
        <v>423</v>
      </c>
      <c r="U15" s="8" t="s">
        <v>423</v>
      </c>
      <c r="V15" s="8" t="s">
        <v>423</v>
      </c>
      <c r="W15" s="8" t="s">
        <v>423</v>
      </c>
      <c r="X15" s="854" t="s">
        <v>423</v>
      </c>
      <c r="Y15" s="8" t="s">
        <v>423</v>
      </c>
      <c r="Z15" s="8" t="s">
        <v>423</v>
      </c>
      <c r="AA15" s="855" t="s">
        <v>423</v>
      </c>
      <c r="AB15" s="2" t="s">
        <v>288</v>
      </c>
      <c r="AC15" s="17" t="s">
        <v>200</v>
      </c>
      <c r="AD15" s="77" t="s">
        <v>194</v>
      </c>
      <c r="AE15" s="711"/>
      <c r="AF15" s="711"/>
      <c r="AG15" s="711"/>
      <c r="AH15" s="711"/>
      <c r="AI15" s="711"/>
      <c r="AJ15" s="711"/>
      <c r="AK15" s="711"/>
      <c r="AL15" s="749"/>
      <c r="AM15" s="90"/>
      <c r="AN15" s="223" t="s">
        <v>288</v>
      </c>
      <c r="AO15" s="17" t="s">
        <v>200</v>
      </c>
      <c r="AP15" s="77" t="s">
        <v>194</v>
      </c>
      <c r="AQ15" s="377">
        <v>2225.265</v>
      </c>
      <c r="AR15" s="897">
        <v>2122.342</v>
      </c>
      <c r="AS15" s="1016"/>
      <c r="AT15" s="378"/>
      <c r="AV15" s="310" t="s">
        <v>288</v>
      </c>
      <c r="AW15" s="17" t="s">
        <v>200</v>
      </c>
      <c r="AX15" s="190" t="s">
        <v>140</v>
      </c>
      <c r="AY15" s="386">
        <v>70.48311530636471</v>
      </c>
      <c r="AZ15" s="386">
        <v>78.9081655442482</v>
      </c>
      <c r="BA15" s="386">
        <v>178.54005957381807</v>
      </c>
      <c r="BB15" s="387">
        <v>148.83284125483235</v>
      </c>
      <c r="BC15" s="1062" t="str">
        <f t="shared" si="0"/>
        <v>ACCEPT</v>
      </c>
      <c r="BD15" s="1062" t="str">
        <f t="shared" si="1"/>
        <v>ACCEPT</v>
      </c>
      <c r="BF15" s="310" t="s">
        <v>288</v>
      </c>
      <c r="BG15" s="17" t="s">
        <v>200</v>
      </c>
      <c r="BH15" s="190" t="s">
        <v>140</v>
      </c>
      <c r="BI15" s="386" t="str">
        <f>IF(ISTEXT(AY15),IF('EU1 ExtraEU Trade'!AW14=0,"INTRA-EU","CHECK")," ")</f>
        <v> </v>
      </c>
      <c r="BJ15" s="386" t="str">
        <f>IF(ISTEXT(AZ15),IF('EU1 ExtraEU Trade'!AX14=0,"INTRA-EU","CHECK")," ")</f>
        <v> </v>
      </c>
      <c r="BK15" s="386" t="str">
        <f>IF(ISTEXT(BA15),IF('EU1 ExtraEU Trade'!AY14=0,"INTRA-EU","CHECK")," ")</f>
        <v> </v>
      </c>
      <c r="BL15" s="387" t="str">
        <f>IF(ISTEXT(BB15),IF('EU1 ExtraEU Trade'!AZ14=0,"INTRA-EU","CHECK")," ")</f>
        <v> </v>
      </c>
    </row>
    <row r="16" spans="1:64" s="79" customFormat="1" ht="15" customHeight="1">
      <c r="A16" s="868" t="s">
        <v>19</v>
      </c>
      <c r="B16" s="423" t="s">
        <v>304</v>
      </c>
      <c r="C16" s="846" t="s">
        <v>34</v>
      </c>
      <c r="D16" s="848">
        <v>0.042</v>
      </c>
      <c r="E16" s="848">
        <v>28</v>
      </c>
      <c r="F16" s="848">
        <v>0.006</v>
      </c>
      <c r="G16" s="848">
        <v>14</v>
      </c>
      <c r="H16" s="848">
        <v>0</v>
      </c>
      <c r="I16" s="848">
        <v>0</v>
      </c>
      <c r="J16" s="848">
        <v>0</v>
      </c>
      <c r="K16" s="849">
        <v>0</v>
      </c>
      <c r="L16" s="850"/>
      <c r="M16" s="851"/>
      <c r="N16" s="728"/>
      <c r="O16" s="729"/>
      <c r="P16" s="852"/>
      <c r="Q16" s="852"/>
      <c r="R16" s="852"/>
      <c r="S16" s="853"/>
      <c r="T16" s="854" t="s">
        <v>423</v>
      </c>
      <c r="U16" s="8" t="s">
        <v>423</v>
      </c>
      <c r="V16" s="8" t="s">
        <v>423</v>
      </c>
      <c r="W16" s="8" t="s">
        <v>423</v>
      </c>
      <c r="X16" s="854" t="s">
        <v>423</v>
      </c>
      <c r="Y16" s="8" t="s">
        <v>423</v>
      </c>
      <c r="Z16" s="8" t="s">
        <v>423</v>
      </c>
      <c r="AA16" s="855" t="s">
        <v>423</v>
      </c>
      <c r="AB16" s="2" t="s">
        <v>19</v>
      </c>
      <c r="AC16" s="18" t="s">
        <v>304</v>
      </c>
      <c r="AD16" s="77" t="s">
        <v>194</v>
      </c>
      <c r="AE16" s="714" t="s">
        <v>423</v>
      </c>
      <c r="AF16" s="714" t="s">
        <v>423</v>
      </c>
      <c r="AG16" s="714" t="s">
        <v>423</v>
      </c>
      <c r="AH16" s="714" t="s">
        <v>423</v>
      </c>
      <c r="AI16" s="714" t="s">
        <v>423</v>
      </c>
      <c r="AJ16" s="714" t="s">
        <v>423</v>
      </c>
      <c r="AK16" s="714" t="s">
        <v>423</v>
      </c>
      <c r="AL16" s="750" t="s">
        <v>423</v>
      </c>
      <c r="AM16" s="90"/>
      <c r="AN16" s="224" t="s">
        <v>19</v>
      </c>
      <c r="AO16" s="18" t="s">
        <v>304</v>
      </c>
      <c r="AP16" s="77" t="s">
        <v>194</v>
      </c>
      <c r="AQ16" s="388" t="s">
        <v>56</v>
      </c>
      <c r="AR16" s="1015" t="s">
        <v>56</v>
      </c>
      <c r="AS16" s="1016"/>
      <c r="AT16" s="378"/>
      <c r="AU16" s="90"/>
      <c r="AV16" s="311" t="s">
        <v>19</v>
      </c>
      <c r="AW16" s="29" t="s">
        <v>304</v>
      </c>
      <c r="AX16" s="190" t="s">
        <v>140</v>
      </c>
      <c r="AY16" s="386">
        <v>666.6666666666666</v>
      </c>
      <c r="AZ16" s="386">
        <v>2333.3333333333335</v>
      </c>
      <c r="BA16" s="386">
        <v>0</v>
      </c>
      <c r="BB16" s="387">
        <v>0</v>
      </c>
      <c r="BC16" s="1062" t="str">
        <f t="shared" si="0"/>
        <v>CHECK</v>
      </c>
      <c r="BD16" s="1062" t="str">
        <f t="shared" si="1"/>
        <v>ACCEPT</v>
      </c>
      <c r="BF16" s="311" t="s">
        <v>19</v>
      </c>
      <c r="BG16" s="29" t="s">
        <v>304</v>
      </c>
      <c r="BH16" s="190" t="s">
        <v>140</v>
      </c>
      <c r="BI16" s="386" t="str">
        <f>IF(ISTEXT(AY16),IF('EU1 ExtraEU Trade'!AW15=0,"INTRA-EU","CHECK")," ")</f>
        <v> </v>
      </c>
      <c r="BJ16" s="386" t="str">
        <f>IF(ISTEXT(AZ16),IF('EU1 ExtraEU Trade'!AX15=0,"INTRA-EU","CHECK")," ")</f>
        <v> </v>
      </c>
      <c r="BK16" s="386" t="str">
        <f>IF(ISTEXT(BA16),IF('EU1 ExtraEU Trade'!AY15=0,"INTRA-EU","CHECK")," ")</f>
        <v> </v>
      </c>
      <c r="BL16" s="387" t="str">
        <f>IF(ISTEXT(BB16),IF('EU1 ExtraEU Trade'!AZ15=0,"INTRA-EU","CHECK")," ")</f>
        <v> </v>
      </c>
    </row>
    <row r="17" spans="1:64" s="79" customFormat="1" ht="15" customHeight="1">
      <c r="A17" s="869">
        <v>2</v>
      </c>
      <c r="B17" s="870" t="s">
        <v>243</v>
      </c>
      <c r="C17" s="846" t="s">
        <v>298</v>
      </c>
      <c r="D17" s="848">
        <v>14.473</v>
      </c>
      <c r="E17" s="848">
        <v>7560</v>
      </c>
      <c r="F17" s="847">
        <v>15.852</v>
      </c>
      <c r="G17" s="848">
        <v>7707</v>
      </c>
      <c r="H17" s="848">
        <v>0.733</v>
      </c>
      <c r="I17" s="848">
        <v>475</v>
      </c>
      <c r="J17" s="848">
        <v>2.029</v>
      </c>
      <c r="K17" s="849">
        <v>1332</v>
      </c>
      <c r="L17" s="850"/>
      <c r="M17" s="851"/>
      <c r="N17" s="728"/>
      <c r="O17" s="729"/>
      <c r="P17" s="852"/>
      <c r="Q17" s="852"/>
      <c r="R17" s="852"/>
      <c r="S17" s="853"/>
      <c r="T17" s="854" t="s">
        <v>423</v>
      </c>
      <c r="U17" s="8" t="s">
        <v>423</v>
      </c>
      <c r="V17" s="8" t="s">
        <v>423</v>
      </c>
      <c r="W17" s="8" t="s">
        <v>423</v>
      </c>
      <c r="X17" s="854" t="s">
        <v>423</v>
      </c>
      <c r="Y17" s="8" t="s">
        <v>423</v>
      </c>
      <c r="Z17" s="8" t="s">
        <v>423</v>
      </c>
      <c r="AA17" s="855" t="s">
        <v>423</v>
      </c>
      <c r="AB17" s="871">
        <v>2</v>
      </c>
      <c r="AC17" s="872" t="s">
        <v>243</v>
      </c>
      <c r="AD17" s="77" t="s">
        <v>298</v>
      </c>
      <c r="AE17" s="711"/>
      <c r="AF17" s="711"/>
      <c r="AG17" s="711"/>
      <c r="AH17" s="711"/>
      <c r="AI17" s="711"/>
      <c r="AJ17" s="711"/>
      <c r="AK17" s="711"/>
      <c r="AL17" s="749"/>
      <c r="AM17" s="90"/>
      <c r="AN17" s="873">
        <v>2</v>
      </c>
      <c r="AO17" s="872" t="s">
        <v>243</v>
      </c>
      <c r="AP17" s="77" t="s">
        <v>298</v>
      </c>
      <c r="AQ17" s="377">
        <v>15.187000000000001</v>
      </c>
      <c r="AR17" s="897">
        <v>15.148</v>
      </c>
      <c r="AS17" s="1016"/>
      <c r="AT17" s="378"/>
      <c r="AV17" s="874">
        <v>2</v>
      </c>
      <c r="AW17" s="872" t="s">
        <v>243</v>
      </c>
      <c r="AX17" s="184" t="s">
        <v>141</v>
      </c>
      <c r="AY17" s="386">
        <v>522.351965729289</v>
      </c>
      <c r="AZ17" s="386">
        <v>486.1847085541257</v>
      </c>
      <c r="BA17" s="386">
        <v>648.0218281036836</v>
      </c>
      <c r="BB17" s="387">
        <v>656.4810251355348</v>
      </c>
      <c r="BC17" s="1062" t="str">
        <f t="shared" si="0"/>
        <v>ACCEPT</v>
      </c>
      <c r="BD17" s="1062" t="str">
        <f t="shared" si="1"/>
        <v>ACCEPT</v>
      </c>
      <c r="BF17" s="874">
        <v>2</v>
      </c>
      <c r="BG17" s="872" t="s">
        <v>243</v>
      </c>
      <c r="BH17" s="184" t="s">
        <v>141</v>
      </c>
      <c r="BI17" s="386" t="str">
        <f>IF(ISTEXT(AY17),IF('EU1 ExtraEU Trade'!AW16=0,"INTRA-EU","CHECK")," ")</f>
        <v> </v>
      </c>
      <c r="BJ17" s="386" t="str">
        <f>IF(ISTEXT(AZ17),IF('EU1 ExtraEU Trade'!AX16=0,"INTRA-EU","CHECK")," ")</f>
        <v> </v>
      </c>
      <c r="BK17" s="386" t="str">
        <f>IF(ISTEXT(BA17),IF('EU1 ExtraEU Trade'!AY16=0,"INTRA-EU","CHECK")," ")</f>
        <v> </v>
      </c>
      <c r="BL17" s="387" t="str">
        <f>IF(ISTEXT(BB17),IF('EU1 ExtraEU Trade'!AZ16=0,"INTRA-EU","CHECK")," ")</f>
        <v> </v>
      </c>
    </row>
    <row r="18" spans="1:64" s="1055" customFormat="1" ht="15" customHeight="1">
      <c r="A18" s="1184">
        <v>3</v>
      </c>
      <c r="B18" s="1150" t="s">
        <v>362</v>
      </c>
      <c r="C18" s="1151" t="s">
        <v>34</v>
      </c>
      <c r="D18" s="1152">
        <v>1723.823</v>
      </c>
      <c r="E18" s="1152">
        <v>86333</v>
      </c>
      <c r="F18" s="1152">
        <v>1814.221</v>
      </c>
      <c r="G18" s="1152">
        <v>87636</v>
      </c>
      <c r="H18" s="1152">
        <v>578.051</v>
      </c>
      <c r="I18" s="1152">
        <v>31229</v>
      </c>
      <c r="J18" s="1152">
        <v>591.607</v>
      </c>
      <c r="K18" s="1153">
        <v>25853</v>
      </c>
      <c r="L18" s="1154"/>
      <c r="M18" s="1155"/>
      <c r="N18" s="1156"/>
      <c r="O18" s="1157"/>
      <c r="P18" s="1158"/>
      <c r="Q18" s="1158"/>
      <c r="R18" s="1158"/>
      <c r="S18" s="1159"/>
      <c r="T18" s="1160" t="s">
        <v>423</v>
      </c>
      <c r="U18" s="1161" t="s">
        <v>423</v>
      </c>
      <c r="V18" s="1161" t="s">
        <v>423</v>
      </c>
      <c r="W18" s="1161" t="s">
        <v>423</v>
      </c>
      <c r="X18" s="1160" t="s">
        <v>423</v>
      </c>
      <c r="Y18" s="1161" t="s">
        <v>423</v>
      </c>
      <c r="Z18" s="1161" t="s">
        <v>423</v>
      </c>
      <c r="AA18" s="1162" t="s">
        <v>423</v>
      </c>
      <c r="AB18" s="1187">
        <v>3</v>
      </c>
      <c r="AC18" s="870" t="s">
        <v>322</v>
      </c>
      <c r="AD18" s="1039" t="s">
        <v>34</v>
      </c>
      <c r="AE18" s="865">
        <v>0</v>
      </c>
      <c r="AF18" s="865">
        <v>0</v>
      </c>
      <c r="AG18" s="865">
        <v>0</v>
      </c>
      <c r="AH18" s="865">
        <v>0</v>
      </c>
      <c r="AI18" s="865">
        <v>0</v>
      </c>
      <c r="AJ18" s="865">
        <v>0</v>
      </c>
      <c r="AK18" s="865">
        <v>0</v>
      </c>
      <c r="AL18" s="866">
        <v>0</v>
      </c>
      <c r="AM18" s="1163"/>
      <c r="AN18" s="1187">
        <v>3</v>
      </c>
      <c r="AO18" s="870" t="s">
        <v>322</v>
      </c>
      <c r="AP18" s="1039" t="s">
        <v>34</v>
      </c>
      <c r="AQ18" s="377">
        <v>7163.772</v>
      </c>
      <c r="AR18" s="897">
        <v>7821.614</v>
      </c>
      <c r="AS18" s="1016"/>
      <c r="AT18" s="378"/>
      <c r="AV18" s="965">
        <v>3</v>
      </c>
      <c r="AW18" s="870" t="s">
        <v>322</v>
      </c>
      <c r="AX18" s="1039" t="s">
        <v>34</v>
      </c>
      <c r="AY18" s="386">
        <v>50.08228803073169</v>
      </c>
      <c r="AZ18" s="386">
        <v>48.30503009280567</v>
      </c>
      <c r="BA18" s="386">
        <v>54.02464488427491</v>
      </c>
      <c r="BB18" s="387">
        <v>43.69961815867629</v>
      </c>
      <c r="BC18" s="1165" t="str">
        <f t="shared" si="0"/>
        <v>ACCEPT</v>
      </c>
      <c r="BD18" s="1165" t="str">
        <f t="shared" si="1"/>
        <v>ACCEPT</v>
      </c>
      <c r="BF18" s="965">
        <v>3</v>
      </c>
      <c r="BG18" s="870" t="s">
        <v>322</v>
      </c>
      <c r="BH18" s="1039" t="s">
        <v>34</v>
      </c>
      <c r="BI18" s="386" t="str">
        <f>IF(ISTEXT(AY18),IF('EU1 ExtraEU Trade'!AW17=0,"INTRA-EU","CHECK")," ")</f>
        <v> </v>
      </c>
      <c r="BJ18" s="386" t="str">
        <f>IF(ISTEXT(AZ18),IF('EU1 ExtraEU Trade'!AX17=0,"INTRA-EU","CHECK")," ")</f>
        <v> </v>
      </c>
      <c r="BK18" s="386" t="str">
        <f>IF(ISTEXT(BA18),IF('EU1 ExtraEU Trade'!AY17=0,"INTRA-EU","CHECK")," ")</f>
        <v> </v>
      </c>
      <c r="BL18" s="387" t="str">
        <f>IF(ISTEXT(BB18),IF('EU1 ExtraEU Trade'!AZ17=0,"INTRA-EU","CHECK")," ")</f>
        <v> </v>
      </c>
    </row>
    <row r="19" spans="1:64" s="79" customFormat="1" ht="15" customHeight="1">
      <c r="A19" s="845" t="s">
        <v>323</v>
      </c>
      <c r="B19" s="1185" t="s">
        <v>363</v>
      </c>
      <c r="C19" s="1039" t="s">
        <v>34</v>
      </c>
      <c r="D19" s="848">
        <v>907.38</v>
      </c>
      <c r="E19" s="848">
        <v>50984</v>
      </c>
      <c r="F19" s="848">
        <v>1135.917</v>
      </c>
      <c r="G19" s="848">
        <v>60030</v>
      </c>
      <c r="H19" s="848">
        <v>110.187</v>
      </c>
      <c r="I19" s="848">
        <v>8186</v>
      </c>
      <c r="J19" s="848">
        <v>110.45</v>
      </c>
      <c r="K19" s="849">
        <v>5358</v>
      </c>
      <c r="L19" s="850"/>
      <c r="M19" s="851"/>
      <c r="N19" s="728"/>
      <c r="O19" s="729"/>
      <c r="P19" s="852"/>
      <c r="Q19" s="852"/>
      <c r="R19" s="852"/>
      <c r="S19" s="853"/>
      <c r="T19" s="854"/>
      <c r="U19" s="8"/>
      <c r="V19" s="8" t="s">
        <v>423</v>
      </c>
      <c r="W19" s="8"/>
      <c r="X19" s="854"/>
      <c r="Y19" s="8"/>
      <c r="Z19" s="8" t="s">
        <v>423</v>
      </c>
      <c r="AA19" s="855"/>
      <c r="AB19" s="845" t="s">
        <v>323</v>
      </c>
      <c r="AC19" s="1185" t="s">
        <v>324</v>
      </c>
      <c r="AD19" s="1039" t="s">
        <v>34</v>
      </c>
      <c r="AE19" s="711"/>
      <c r="AF19" s="711"/>
      <c r="AG19" s="711"/>
      <c r="AH19" s="711"/>
      <c r="AI19" s="711"/>
      <c r="AJ19" s="711"/>
      <c r="AK19" s="711"/>
      <c r="AL19" s="749"/>
      <c r="AM19" s="90"/>
      <c r="AN19" s="845" t="s">
        <v>323</v>
      </c>
      <c r="AO19" s="1185" t="s">
        <v>324</v>
      </c>
      <c r="AP19" s="1039" t="s">
        <v>34</v>
      </c>
      <c r="AQ19" s="377">
        <v>4084.193</v>
      </c>
      <c r="AR19" s="897">
        <v>4527.467</v>
      </c>
      <c r="AS19" s="1016"/>
      <c r="AT19" s="378"/>
      <c r="AV19" s="430" t="s">
        <v>323</v>
      </c>
      <c r="AW19" s="870" t="s">
        <v>324</v>
      </c>
      <c r="AX19" s="1039" t="s">
        <v>34</v>
      </c>
      <c r="AY19" s="386">
        <v>56.18814609094316</v>
      </c>
      <c r="AZ19" s="386">
        <v>52.847171052110326</v>
      </c>
      <c r="BA19" s="386">
        <v>74.29188561264033</v>
      </c>
      <c r="BB19" s="387">
        <v>48.51063829787234</v>
      </c>
      <c r="BC19" s="1165" t="str">
        <f t="shared" si="0"/>
        <v>ACCEPT</v>
      </c>
      <c r="BD19" s="1165" t="str">
        <f t="shared" si="1"/>
        <v>ACCEPT</v>
      </c>
      <c r="BF19" s="430" t="s">
        <v>323</v>
      </c>
      <c r="BG19" s="870" t="s">
        <v>324</v>
      </c>
      <c r="BH19" s="1039" t="s">
        <v>34</v>
      </c>
      <c r="BI19" s="386" t="str">
        <f>IF(ISTEXT(AY19),IF('EU1 ExtraEU Trade'!AW18=0,"INTRA-EU","CHECK")," ")</f>
        <v> </v>
      </c>
      <c r="BJ19" s="386" t="str">
        <f>IF(ISTEXT(AZ19),IF('EU1 ExtraEU Trade'!AX18=0,"INTRA-EU","CHECK")," ")</f>
        <v> </v>
      </c>
      <c r="BK19" s="386" t="str">
        <f>IF(ISTEXT(BA19),IF('EU1 ExtraEU Trade'!AY18=0,"INTRA-EU","CHECK")," ")</f>
        <v> </v>
      </c>
      <c r="BL19" s="387" t="str">
        <f>IF(ISTEXT(BB19),IF('EU1 ExtraEU Trade'!AZ18=0,"INTRA-EU","CHECK")," ")</f>
        <v> </v>
      </c>
    </row>
    <row r="20" spans="1:64" s="79" customFormat="1" ht="15" customHeight="1">
      <c r="A20" s="892" t="s">
        <v>325</v>
      </c>
      <c r="B20" s="870" t="s">
        <v>364</v>
      </c>
      <c r="C20" s="1040" t="s">
        <v>34</v>
      </c>
      <c r="D20" s="848">
        <v>816.443</v>
      </c>
      <c r="E20" s="848">
        <v>35349</v>
      </c>
      <c r="F20" s="848">
        <v>678.304</v>
      </c>
      <c r="G20" s="848">
        <v>27606</v>
      </c>
      <c r="H20" s="848">
        <v>467.864</v>
      </c>
      <c r="I20" s="848">
        <v>23043</v>
      </c>
      <c r="J20" s="848">
        <v>481.157</v>
      </c>
      <c r="K20" s="849">
        <v>20495</v>
      </c>
      <c r="L20" s="850"/>
      <c r="M20" s="851"/>
      <c r="N20" s="728"/>
      <c r="O20" s="729"/>
      <c r="P20" s="852"/>
      <c r="Q20" s="852"/>
      <c r="R20" s="852"/>
      <c r="S20" s="853"/>
      <c r="T20" s="854"/>
      <c r="U20" s="8"/>
      <c r="V20" s="8" t="s">
        <v>423</v>
      </c>
      <c r="W20" s="8"/>
      <c r="X20" s="854"/>
      <c r="Y20" s="8"/>
      <c r="Z20" s="8" t="s">
        <v>423</v>
      </c>
      <c r="AA20" s="855"/>
      <c r="AB20" s="892" t="s">
        <v>325</v>
      </c>
      <c r="AC20" s="870" t="s">
        <v>337</v>
      </c>
      <c r="AD20" s="1040" t="s">
        <v>34</v>
      </c>
      <c r="AE20" s="711"/>
      <c r="AF20" s="711"/>
      <c r="AG20" s="711"/>
      <c r="AH20" s="711"/>
      <c r="AI20" s="711"/>
      <c r="AJ20" s="711"/>
      <c r="AK20" s="711"/>
      <c r="AL20" s="749"/>
      <c r="AM20" s="90"/>
      <c r="AN20" s="892" t="s">
        <v>325</v>
      </c>
      <c r="AO20" s="870" t="s">
        <v>326</v>
      </c>
      <c r="AP20" s="1040" t="s">
        <v>34</v>
      </c>
      <c r="AQ20" s="377">
        <v>3079.579</v>
      </c>
      <c r="AR20" s="897">
        <v>3294.147</v>
      </c>
      <c r="AS20" s="1016"/>
      <c r="AT20" s="378"/>
      <c r="AV20" s="430" t="s">
        <v>325</v>
      </c>
      <c r="AW20" s="870" t="s">
        <v>337</v>
      </c>
      <c r="AX20" s="1040" t="s">
        <v>34</v>
      </c>
      <c r="AY20" s="386">
        <v>43.296347693592814</v>
      </c>
      <c r="AZ20" s="386">
        <v>40.69856583478794</v>
      </c>
      <c r="BA20" s="386">
        <v>49.251491886531134</v>
      </c>
      <c r="BB20" s="387">
        <v>42.59524437969311</v>
      </c>
      <c r="BC20" s="1165" t="str">
        <f t="shared" si="0"/>
        <v>ACCEPT</v>
      </c>
      <c r="BD20" s="1165" t="str">
        <f t="shared" si="1"/>
        <v>ACCEPT</v>
      </c>
      <c r="BF20" s="430" t="s">
        <v>325</v>
      </c>
      <c r="BG20" s="870" t="s">
        <v>337</v>
      </c>
      <c r="BH20" s="1040" t="s">
        <v>34</v>
      </c>
      <c r="BI20" s="386" t="str">
        <f>IF(ISTEXT(AY20),IF('EU1 ExtraEU Trade'!AW19=0,"INTRA-EU","CHECK")," ")</f>
        <v> </v>
      </c>
      <c r="BJ20" s="386" t="str">
        <f>IF(ISTEXT(AZ20),IF('EU1 ExtraEU Trade'!AX19=0,"INTRA-EU","CHECK")," ")</f>
        <v> </v>
      </c>
      <c r="BK20" s="386" t="str">
        <f>IF(ISTEXT(BA20),IF('EU1 ExtraEU Trade'!AY19=0,"INTRA-EU","CHECK")," ")</f>
        <v> </v>
      </c>
      <c r="BL20" s="387" t="str">
        <f>IF(ISTEXT(BB20),IF('EU1 ExtraEU Trade'!AZ19=0,"INTRA-EU","CHECK")," ")</f>
        <v> </v>
      </c>
    </row>
    <row r="21" spans="1:64" s="1055" customFormat="1" ht="15" customHeight="1">
      <c r="A21" s="1184">
        <v>4</v>
      </c>
      <c r="B21" s="1150" t="s">
        <v>327</v>
      </c>
      <c r="C21" s="1151" t="s">
        <v>298</v>
      </c>
      <c r="D21" s="1152">
        <v>490.004</v>
      </c>
      <c r="E21" s="1152">
        <v>78268</v>
      </c>
      <c r="F21" s="1152">
        <v>480.74800000000005</v>
      </c>
      <c r="G21" s="1152">
        <v>73728</v>
      </c>
      <c r="H21" s="1152">
        <v>595.184</v>
      </c>
      <c r="I21" s="1152">
        <v>118993</v>
      </c>
      <c r="J21" s="1152">
        <v>644.898</v>
      </c>
      <c r="K21" s="1153">
        <v>126353</v>
      </c>
      <c r="L21" s="1154"/>
      <c r="M21" s="1155"/>
      <c r="N21" s="1156"/>
      <c r="O21" s="1157"/>
      <c r="P21" s="1158"/>
      <c r="Q21" s="1158"/>
      <c r="R21" s="1158"/>
      <c r="S21" s="1159"/>
      <c r="T21" s="1160" t="s">
        <v>423</v>
      </c>
      <c r="U21" s="1161" t="s">
        <v>423</v>
      </c>
      <c r="V21" s="1161" t="s">
        <v>423</v>
      </c>
      <c r="W21" s="1161" t="s">
        <v>423</v>
      </c>
      <c r="X21" s="1160" t="s">
        <v>423</v>
      </c>
      <c r="Y21" s="1161" t="s">
        <v>423</v>
      </c>
      <c r="Z21" s="1161" t="s">
        <v>423</v>
      </c>
      <c r="AA21" s="1162" t="s">
        <v>423</v>
      </c>
      <c r="AB21" s="1187">
        <v>4</v>
      </c>
      <c r="AC21" s="870" t="s">
        <v>327</v>
      </c>
      <c r="AD21" s="1039" t="s">
        <v>298</v>
      </c>
      <c r="AE21" s="865">
        <v>0</v>
      </c>
      <c r="AF21" s="865">
        <v>0</v>
      </c>
      <c r="AG21" s="865">
        <v>0</v>
      </c>
      <c r="AH21" s="865">
        <v>0</v>
      </c>
      <c r="AI21" s="865">
        <v>0</v>
      </c>
      <c r="AJ21" s="865">
        <v>0</v>
      </c>
      <c r="AK21" s="865">
        <v>0</v>
      </c>
      <c r="AL21" s="866">
        <v>0</v>
      </c>
      <c r="AM21" s="1163"/>
      <c r="AN21" s="1187">
        <v>4</v>
      </c>
      <c r="AO21" s="870" t="s">
        <v>327</v>
      </c>
      <c r="AP21" s="1039" t="s">
        <v>298</v>
      </c>
      <c r="AQ21" s="377">
        <v>949.8199999999999</v>
      </c>
      <c r="AR21" s="897">
        <v>966.85</v>
      </c>
      <c r="AS21" s="1016"/>
      <c r="AT21" s="378"/>
      <c r="AV21" s="1041">
        <v>4</v>
      </c>
      <c r="AW21" s="870" t="s">
        <v>327</v>
      </c>
      <c r="AX21" s="1039" t="s">
        <v>298</v>
      </c>
      <c r="AY21" s="386">
        <v>159.72930833217688</v>
      </c>
      <c r="AZ21" s="386">
        <v>153.36101242230856</v>
      </c>
      <c r="BA21" s="386">
        <v>199.9264093120783</v>
      </c>
      <c r="BB21" s="387">
        <v>195.9271078527147</v>
      </c>
      <c r="BC21" s="1165" t="str">
        <f t="shared" si="0"/>
        <v>ACCEPT</v>
      </c>
      <c r="BD21" s="1165" t="str">
        <f t="shared" si="1"/>
        <v>ACCEPT</v>
      </c>
      <c r="BF21" s="1041">
        <v>4</v>
      </c>
      <c r="BG21" s="870" t="s">
        <v>327</v>
      </c>
      <c r="BH21" s="1039" t="s">
        <v>298</v>
      </c>
      <c r="BI21" s="386" t="str">
        <f>IF(ISTEXT(AY21),IF('EU1 ExtraEU Trade'!AW20=0,"INTRA-EU","CHECK")," ")</f>
        <v> </v>
      </c>
      <c r="BJ21" s="386" t="str">
        <f>IF(ISTEXT(AZ21),IF('EU1 ExtraEU Trade'!AX20=0,"INTRA-EU","CHECK")," ")</f>
        <v> </v>
      </c>
      <c r="BK21" s="386" t="str">
        <f>IF(ISTEXT(BA21),IF('EU1 ExtraEU Trade'!AY20=0,"INTRA-EU","CHECK")," ")</f>
        <v> </v>
      </c>
      <c r="BL21" s="387" t="str">
        <f>IF(ISTEXT(BB21),IF('EU1 ExtraEU Trade'!AZ20=0,"INTRA-EU","CHECK")," ")</f>
        <v> </v>
      </c>
    </row>
    <row r="22" spans="1:64" s="79" customFormat="1" ht="15" customHeight="1">
      <c r="A22" s="845" t="s">
        <v>191</v>
      </c>
      <c r="B22" s="1183" t="s">
        <v>365</v>
      </c>
      <c r="C22" s="593" t="s">
        <v>298</v>
      </c>
      <c r="D22" s="848">
        <v>367.842</v>
      </c>
      <c r="E22" s="848">
        <v>60278</v>
      </c>
      <c r="F22" s="848">
        <v>392.201</v>
      </c>
      <c r="G22" s="848">
        <v>61125</v>
      </c>
      <c r="H22" s="848">
        <v>559.126</v>
      </c>
      <c r="I22" s="848">
        <v>111617</v>
      </c>
      <c r="J22" s="848">
        <v>609.525</v>
      </c>
      <c r="K22" s="849">
        <v>119918</v>
      </c>
      <c r="L22" s="850"/>
      <c r="M22" s="851"/>
      <c r="N22" s="728"/>
      <c r="O22" s="729"/>
      <c r="P22" s="852"/>
      <c r="Q22" s="852"/>
      <c r="R22" s="852"/>
      <c r="S22" s="853"/>
      <c r="T22" s="854"/>
      <c r="U22" s="8"/>
      <c r="V22" s="8" t="s">
        <v>423</v>
      </c>
      <c r="W22" s="8"/>
      <c r="X22" s="854"/>
      <c r="Y22" s="8"/>
      <c r="Z22" s="8" t="s">
        <v>423</v>
      </c>
      <c r="AA22" s="855"/>
      <c r="AB22" s="845" t="s">
        <v>191</v>
      </c>
      <c r="AC22" s="1183" t="s">
        <v>328</v>
      </c>
      <c r="AD22" s="593" t="s">
        <v>298</v>
      </c>
      <c r="AE22" s="714"/>
      <c r="AF22" s="714"/>
      <c r="AG22" s="714"/>
      <c r="AH22" s="714"/>
      <c r="AI22" s="714"/>
      <c r="AJ22" s="714"/>
      <c r="AK22" s="714"/>
      <c r="AL22" s="750"/>
      <c r="AM22" s="90"/>
      <c r="AN22" s="845" t="s">
        <v>191</v>
      </c>
      <c r="AO22" s="1183" t="s">
        <v>328</v>
      </c>
      <c r="AP22" s="593" t="s">
        <v>298</v>
      </c>
      <c r="AQ22" s="377">
        <v>808.7160000000001</v>
      </c>
      <c r="AR22" s="897">
        <v>853.676</v>
      </c>
      <c r="AS22" s="1016"/>
      <c r="AT22" s="378"/>
      <c r="AV22" s="430" t="s">
        <v>191</v>
      </c>
      <c r="AW22" s="1038" t="s">
        <v>328</v>
      </c>
      <c r="AX22" s="593" t="s">
        <v>298</v>
      </c>
      <c r="AY22" s="386">
        <v>163.8692699582973</v>
      </c>
      <c r="AZ22" s="386">
        <v>155.85120894643308</v>
      </c>
      <c r="BA22" s="386">
        <v>199.62763312741671</v>
      </c>
      <c r="BB22" s="387">
        <v>196.74008449202248</v>
      </c>
      <c r="BC22" s="1062" t="str">
        <f t="shared" si="0"/>
        <v>ACCEPT</v>
      </c>
      <c r="BD22" s="1062" t="str">
        <f t="shared" si="1"/>
        <v>ACCEPT</v>
      </c>
      <c r="BF22" s="430" t="s">
        <v>191</v>
      </c>
      <c r="BG22" s="1038" t="s">
        <v>328</v>
      </c>
      <c r="BH22" s="593" t="s">
        <v>298</v>
      </c>
      <c r="BI22" s="386" t="str">
        <f>IF(ISTEXT(AY22),IF('EU1 ExtraEU Trade'!AW21=0,"INTRA-EU","CHECK")," ")</f>
        <v> </v>
      </c>
      <c r="BJ22" s="386" t="str">
        <f>IF(ISTEXT(AZ22),IF('EU1 ExtraEU Trade'!AX21=0,"INTRA-EU","CHECK")," ")</f>
        <v> </v>
      </c>
      <c r="BK22" s="386" t="str">
        <f>IF(ISTEXT(BA22),IF('EU1 ExtraEU Trade'!AY21=0,"INTRA-EU","CHECK")," ")</f>
        <v> </v>
      </c>
      <c r="BL22" s="387" t="str">
        <f>IF(ISTEXT(BB22),IF('EU1 ExtraEU Trade'!AZ21=0,"INTRA-EU","CHECK")," ")</f>
        <v> </v>
      </c>
    </row>
    <row r="23" spans="1:64" s="79" customFormat="1" ht="15" customHeight="1">
      <c r="A23" s="892" t="s">
        <v>329</v>
      </c>
      <c r="B23" s="1038" t="s">
        <v>366</v>
      </c>
      <c r="C23" s="593" t="s">
        <v>298</v>
      </c>
      <c r="D23" s="848">
        <v>122.162</v>
      </c>
      <c r="E23" s="848">
        <v>17990</v>
      </c>
      <c r="F23" s="848">
        <v>88.547</v>
      </c>
      <c r="G23" s="848">
        <v>12603</v>
      </c>
      <c r="H23" s="848">
        <v>36.058</v>
      </c>
      <c r="I23" s="848">
        <v>7376</v>
      </c>
      <c r="J23" s="848">
        <v>35.373</v>
      </c>
      <c r="K23" s="849">
        <v>6435</v>
      </c>
      <c r="L23" s="850"/>
      <c r="M23" s="851"/>
      <c r="N23" s="728"/>
      <c r="O23" s="729"/>
      <c r="P23" s="852"/>
      <c r="Q23" s="852"/>
      <c r="R23" s="852"/>
      <c r="S23" s="853"/>
      <c r="T23" s="854"/>
      <c r="U23" s="8"/>
      <c r="V23" s="8" t="s">
        <v>423</v>
      </c>
      <c r="W23" s="8"/>
      <c r="X23" s="854"/>
      <c r="Y23" s="8"/>
      <c r="Z23" s="8" t="s">
        <v>423</v>
      </c>
      <c r="AA23" s="855"/>
      <c r="AB23" s="892" t="s">
        <v>329</v>
      </c>
      <c r="AC23" s="1038" t="s">
        <v>330</v>
      </c>
      <c r="AD23" s="593" t="s">
        <v>298</v>
      </c>
      <c r="AE23" s="714"/>
      <c r="AF23" s="714"/>
      <c r="AG23" s="714"/>
      <c r="AH23" s="714"/>
      <c r="AI23" s="714"/>
      <c r="AJ23" s="714"/>
      <c r="AK23" s="714"/>
      <c r="AL23" s="750"/>
      <c r="AM23" s="90"/>
      <c r="AN23" s="868" t="s">
        <v>329</v>
      </c>
      <c r="AO23" s="1038" t="s">
        <v>330</v>
      </c>
      <c r="AP23" s="593" t="s">
        <v>298</v>
      </c>
      <c r="AQ23" s="377">
        <v>141.104</v>
      </c>
      <c r="AR23" s="897">
        <v>113.174</v>
      </c>
      <c r="AS23" s="1016"/>
      <c r="AT23" s="378"/>
      <c r="AV23" s="430" t="s">
        <v>329</v>
      </c>
      <c r="AW23" s="1038" t="s">
        <v>330</v>
      </c>
      <c r="AX23" s="593" t="s">
        <v>298</v>
      </c>
      <c r="AY23" s="386">
        <v>147.26346981876523</v>
      </c>
      <c r="AZ23" s="386">
        <v>142.3311913447096</v>
      </c>
      <c r="BA23" s="386">
        <v>204.55932109379333</v>
      </c>
      <c r="BB23" s="387">
        <v>181.91841234840135</v>
      </c>
      <c r="BC23" s="1062" t="str">
        <f t="shared" si="0"/>
        <v>ACCEPT</v>
      </c>
      <c r="BD23" s="1062" t="str">
        <f t="shared" si="1"/>
        <v>ACCEPT</v>
      </c>
      <c r="BF23" s="430" t="s">
        <v>329</v>
      </c>
      <c r="BG23" s="1038" t="s">
        <v>330</v>
      </c>
      <c r="BH23" s="593" t="s">
        <v>298</v>
      </c>
      <c r="BI23" s="386" t="str">
        <f>IF(ISTEXT(AY23),IF('EU1 ExtraEU Trade'!AW22=0,"INTRA-EU","CHECK")," ")</f>
        <v> </v>
      </c>
      <c r="BJ23" s="386" t="str">
        <f>IF(ISTEXT(AZ23),IF('EU1 ExtraEU Trade'!AX22=0,"INTRA-EU","CHECK")," ")</f>
        <v> </v>
      </c>
      <c r="BK23" s="386" t="str">
        <f>IF(ISTEXT(BA23),IF('EU1 ExtraEU Trade'!AY22=0,"INTRA-EU","CHECK")," ")</f>
        <v> </v>
      </c>
      <c r="BL23" s="387" t="str">
        <f>IF(ISTEXT(BB23),IF('EU1 ExtraEU Trade'!AZ22=0,"INTRA-EU","CHECK")," ")</f>
        <v> </v>
      </c>
    </row>
    <row r="24" spans="1:64" s="374" customFormat="1" ht="15" customHeight="1">
      <c r="A24" s="877">
        <v>5</v>
      </c>
      <c r="B24" s="425" t="s">
        <v>244</v>
      </c>
      <c r="C24" s="836" t="s">
        <v>34</v>
      </c>
      <c r="D24" s="303">
        <v>1810.4119999999998</v>
      </c>
      <c r="E24" s="303">
        <v>456403</v>
      </c>
      <c r="F24" s="303">
        <v>2000.763</v>
      </c>
      <c r="G24" s="303">
        <v>501737</v>
      </c>
      <c r="H24" s="303">
        <v>5202.153</v>
      </c>
      <c r="I24" s="303">
        <v>1117573</v>
      </c>
      <c r="J24" s="303">
        <v>5460.941000000001</v>
      </c>
      <c r="K24" s="837">
        <v>1159545</v>
      </c>
      <c r="L24" s="859" t="s">
        <v>423</v>
      </c>
      <c r="M24" s="860" t="s">
        <v>423</v>
      </c>
      <c r="N24" s="861"/>
      <c r="O24" s="862"/>
      <c r="P24" s="863" t="s">
        <v>423</v>
      </c>
      <c r="Q24" s="863" t="s">
        <v>423</v>
      </c>
      <c r="R24" s="863"/>
      <c r="S24" s="864"/>
      <c r="T24" s="840" t="s">
        <v>423</v>
      </c>
      <c r="U24" s="704" t="s">
        <v>423</v>
      </c>
      <c r="V24" s="704" t="s">
        <v>423</v>
      </c>
      <c r="W24" s="704" t="s">
        <v>423</v>
      </c>
      <c r="X24" s="840" t="s">
        <v>423</v>
      </c>
      <c r="Y24" s="704" t="s">
        <v>423</v>
      </c>
      <c r="Z24" s="704" t="s">
        <v>423</v>
      </c>
      <c r="AA24" s="841" t="s">
        <v>423</v>
      </c>
      <c r="AB24" s="878">
        <v>5</v>
      </c>
      <c r="AC24" s="879" t="s">
        <v>244</v>
      </c>
      <c r="AD24" s="77" t="s">
        <v>194</v>
      </c>
      <c r="AE24" s="865">
        <v>0</v>
      </c>
      <c r="AF24" s="865">
        <v>0</v>
      </c>
      <c r="AG24" s="865">
        <v>0</v>
      </c>
      <c r="AH24" s="865">
        <v>0</v>
      </c>
      <c r="AI24" s="865">
        <v>0</v>
      </c>
      <c r="AJ24" s="865">
        <v>0</v>
      </c>
      <c r="AK24" s="865">
        <v>4.263256414560601E-13</v>
      </c>
      <c r="AL24" s="866">
        <v>0</v>
      </c>
      <c r="AM24" s="844"/>
      <c r="AN24" s="223">
        <v>5</v>
      </c>
      <c r="AO24" s="879" t="s">
        <v>244</v>
      </c>
      <c r="AP24" s="77" t="s">
        <v>194</v>
      </c>
      <c r="AQ24" s="377">
        <v>5339.259</v>
      </c>
      <c r="AR24" s="897">
        <v>5755.821999999998</v>
      </c>
      <c r="AS24" s="1016"/>
      <c r="AT24" s="378"/>
      <c r="AV24" s="880">
        <v>5</v>
      </c>
      <c r="AW24" s="879" t="s">
        <v>244</v>
      </c>
      <c r="AX24" s="190" t="s">
        <v>140</v>
      </c>
      <c r="AY24" s="386">
        <v>252.0989697372753</v>
      </c>
      <c r="AZ24" s="386">
        <v>250.77283016529196</v>
      </c>
      <c r="BA24" s="386">
        <v>214.82893717274365</v>
      </c>
      <c r="BB24" s="387">
        <v>212.33428451250433</v>
      </c>
      <c r="BC24" s="1062" t="str">
        <f t="shared" si="0"/>
        <v>ACCEPT</v>
      </c>
      <c r="BD24" s="1062" t="str">
        <f t="shared" si="1"/>
        <v>ACCEPT</v>
      </c>
      <c r="BF24" s="880">
        <v>5</v>
      </c>
      <c r="BG24" s="879" t="s">
        <v>244</v>
      </c>
      <c r="BH24" s="190" t="s">
        <v>140</v>
      </c>
      <c r="BI24" s="386" t="str">
        <f>IF(ISTEXT(AY24),IF('EU1 ExtraEU Trade'!AW21=0,"INTRA-EU","CHECK")," ")</f>
        <v> </v>
      </c>
      <c r="BJ24" s="386" t="str">
        <f>IF(ISTEXT(AZ24),IF('EU1 ExtraEU Trade'!AX21=0,"INTRA-EU","CHECK")," ")</f>
        <v> </v>
      </c>
      <c r="BK24" s="386" t="str">
        <f>IF(ISTEXT(BA24),IF('EU1 ExtraEU Trade'!AY21=0,"INTRA-EU","CHECK")," ")</f>
        <v> </v>
      </c>
      <c r="BL24" s="387" t="str">
        <f>IF(ISTEXT(BB24),IF('EU1 ExtraEU Trade'!AZ21=0,"INTRA-EU","CHECK")," ")</f>
        <v> </v>
      </c>
    </row>
    <row r="25" spans="1:64" s="79" customFormat="1" ht="15" customHeight="1">
      <c r="A25" s="845" t="s">
        <v>223</v>
      </c>
      <c r="B25" s="426" t="s">
        <v>199</v>
      </c>
      <c r="C25" s="867" t="s">
        <v>34</v>
      </c>
      <c r="D25" s="848">
        <v>1640.801</v>
      </c>
      <c r="E25" s="848">
        <v>347549</v>
      </c>
      <c r="F25" s="848">
        <v>1808.888</v>
      </c>
      <c r="G25" s="848">
        <v>374767</v>
      </c>
      <c r="H25" s="848">
        <v>5058.953</v>
      </c>
      <c r="I25" s="848">
        <v>1031596</v>
      </c>
      <c r="J25" s="848">
        <v>5320.305</v>
      </c>
      <c r="K25" s="849">
        <v>1067430</v>
      </c>
      <c r="L25" s="850"/>
      <c r="M25" s="851"/>
      <c r="N25" s="728"/>
      <c r="O25" s="729"/>
      <c r="P25" s="852"/>
      <c r="Q25" s="852"/>
      <c r="R25" s="852"/>
      <c r="S25" s="853"/>
      <c r="T25" s="854" t="s">
        <v>423</v>
      </c>
      <c r="U25" s="8" t="s">
        <v>423</v>
      </c>
      <c r="V25" s="8" t="s">
        <v>423</v>
      </c>
      <c r="W25" s="8" t="s">
        <v>423</v>
      </c>
      <c r="X25" s="854" t="s">
        <v>423</v>
      </c>
      <c r="Y25" s="8" t="s">
        <v>423</v>
      </c>
      <c r="Z25" s="8" t="s">
        <v>423</v>
      </c>
      <c r="AA25" s="855" t="s">
        <v>423</v>
      </c>
      <c r="AB25" s="2" t="s">
        <v>223</v>
      </c>
      <c r="AC25" s="19" t="s">
        <v>199</v>
      </c>
      <c r="AD25" s="77" t="s">
        <v>194</v>
      </c>
      <c r="AE25" s="711"/>
      <c r="AF25" s="711"/>
      <c r="AG25" s="711"/>
      <c r="AH25" s="711"/>
      <c r="AI25" s="711"/>
      <c r="AJ25" s="711"/>
      <c r="AK25" s="711"/>
      <c r="AL25" s="749"/>
      <c r="AM25" s="90" t="s">
        <v>195</v>
      </c>
      <c r="AN25" s="223" t="s">
        <v>223</v>
      </c>
      <c r="AO25" s="19" t="s">
        <v>199</v>
      </c>
      <c r="AP25" s="77" t="s">
        <v>194</v>
      </c>
      <c r="AQ25" s="377">
        <v>5186.847999999999</v>
      </c>
      <c r="AR25" s="897">
        <v>5551.582999999999</v>
      </c>
      <c r="AS25" s="1016"/>
      <c r="AT25" s="378"/>
      <c r="AV25" s="310" t="s">
        <v>223</v>
      </c>
      <c r="AW25" s="19" t="s">
        <v>199</v>
      </c>
      <c r="AX25" s="190" t="s">
        <v>140</v>
      </c>
      <c r="AY25" s="386">
        <v>211.81666759101196</v>
      </c>
      <c r="AZ25" s="386">
        <v>207.18087576455812</v>
      </c>
      <c r="BA25" s="386">
        <v>203.91492073557512</v>
      </c>
      <c r="BB25" s="387">
        <v>200.6332343728414</v>
      </c>
      <c r="BC25" s="1062" t="str">
        <f t="shared" si="0"/>
        <v>ACCEPT</v>
      </c>
      <c r="BD25" s="1062" t="str">
        <f t="shared" si="1"/>
        <v>ACCEPT</v>
      </c>
      <c r="BF25" s="310" t="s">
        <v>223</v>
      </c>
      <c r="BG25" s="19" t="s">
        <v>199</v>
      </c>
      <c r="BH25" s="190" t="s">
        <v>140</v>
      </c>
      <c r="BI25" s="386" t="str">
        <f>IF(ISTEXT(AY25),IF('EU1 ExtraEU Trade'!AW24=0,"INTRA-EU","CHECK")," ")</f>
        <v> </v>
      </c>
      <c r="BJ25" s="386" t="str">
        <f>IF(ISTEXT(AZ25),IF('EU1 ExtraEU Trade'!AX24=0,"INTRA-EU","CHECK")," ")</f>
        <v> </v>
      </c>
      <c r="BK25" s="386" t="str">
        <f>IF(ISTEXT(BA25),IF('EU1 ExtraEU Trade'!AY24=0,"INTRA-EU","CHECK")," ")</f>
        <v> </v>
      </c>
      <c r="BL25" s="387" t="str">
        <f>IF(ISTEXT(BB25),IF('EU1 ExtraEU Trade'!AZ24=0,"INTRA-EU","CHECK")," ")</f>
        <v> </v>
      </c>
    </row>
    <row r="26" spans="1:64" s="79" customFormat="1" ht="15" customHeight="1">
      <c r="A26" s="845" t="s">
        <v>291</v>
      </c>
      <c r="B26" s="426" t="s">
        <v>200</v>
      </c>
      <c r="C26" s="867" t="s">
        <v>34</v>
      </c>
      <c r="D26" s="848">
        <v>169.611</v>
      </c>
      <c r="E26" s="848">
        <v>108854</v>
      </c>
      <c r="F26" s="848">
        <v>191.875</v>
      </c>
      <c r="G26" s="848">
        <v>126970</v>
      </c>
      <c r="H26" s="848">
        <v>143.2</v>
      </c>
      <c r="I26" s="848">
        <v>85977</v>
      </c>
      <c r="J26" s="848">
        <v>140.636</v>
      </c>
      <c r="K26" s="849">
        <v>92115</v>
      </c>
      <c r="L26" s="850"/>
      <c r="M26" s="851"/>
      <c r="N26" s="728"/>
      <c r="O26" s="729"/>
      <c r="P26" s="852"/>
      <c r="Q26" s="852"/>
      <c r="R26" s="852"/>
      <c r="S26" s="853"/>
      <c r="T26" s="854" t="s">
        <v>423</v>
      </c>
      <c r="U26" s="8" t="s">
        <v>423</v>
      </c>
      <c r="V26" s="8" t="s">
        <v>423</v>
      </c>
      <c r="W26" s="8" t="s">
        <v>423</v>
      </c>
      <c r="X26" s="854" t="s">
        <v>423</v>
      </c>
      <c r="Y26" s="8" t="s">
        <v>423</v>
      </c>
      <c r="Z26" s="8" t="s">
        <v>423</v>
      </c>
      <c r="AA26" s="855" t="s">
        <v>423</v>
      </c>
      <c r="AB26" s="2" t="s">
        <v>291</v>
      </c>
      <c r="AC26" s="19" t="s">
        <v>200</v>
      </c>
      <c r="AD26" s="77" t="s">
        <v>194</v>
      </c>
      <c r="AE26" s="711"/>
      <c r="AF26" s="711"/>
      <c r="AG26" s="711"/>
      <c r="AH26" s="711"/>
      <c r="AI26" s="711"/>
      <c r="AJ26" s="711"/>
      <c r="AK26" s="711"/>
      <c r="AL26" s="749"/>
      <c r="AM26" s="90"/>
      <c r="AN26" s="223" t="s">
        <v>291</v>
      </c>
      <c r="AO26" s="19" t="s">
        <v>200</v>
      </c>
      <c r="AP26" s="77" t="s">
        <v>194</v>
      </c>
      <c r="AQ26" s="388">
        <v>152.411</v>
      </c>
      <c r="AR26" s="897">
        <v>204.239</v>
      </c>
      <c r="AS26" s="1016"/>
      <c r="AT26" s="378"/>
      <c r="AV26" s="310" t="s">
        <v>291</v>
      </c>
      <c r="AW26" s="19" t="s">
        <v>200</v>
      </c>
      <c r="AX26" s="190" t="s">
        <v>140</v>
      </c>
      <c r="AY26" s="386">
        <v>641.7862049041631</v>
      </c>
      <c r="AZ26" s="386">
        <v>661.7328990228013</v>
      </c>
      <c r="BA26" s="386">
        <v>600.3980446927375</v>
      </c>
      <c r="BB26" s="387">
        <v>654.9887653232458</v>
      </c>
      <c r="BC26" s="1062" t="str">
        <f t="shared" si="0"/>
        <v>ACCEPT</v>
      </c>
      <c r="BD26" s="1062" t="str">
        <f t="shared" si="1"/>
        <v>ACCEPT</v>
      </c>
      <c r="BF26" s="310" t="s">
        <v>291</v>
      </c>
      <c r="BG26" s="19" t="s">
        <v>200</v>
      </c>
      <c r="BH26" s="190" t="s">
        <v>140</v>
      </c>
      <c r="BI26" s="386" t="str">
        <f>IF(ISTEXT(AY26),IF('EU1 ExtraEU Trade'!AW25=0,"INTRA-EU","CHECK")," ")</f>
        <v> </v>
      </c>
      <c r="BJ26" s="386" t="str">
        <f>IF(ISTEXT(AZ26),IF('EU1 ExtraEU Trade'!AX25=0,"INTRA-EU","CHECK")," ")</f>
        <v> </v>
      </c>
      <c r="BK26" s="386" t="str">
        <f>IF(ISTEXT(BA26),IF('EU1 ExtraEU Trade'!AY25=0,"INTRA-EU","CHECK")," ")</f>
        <v> </v>
      </c>
      <c r="BL26" s="387" t="str">
        <f>IF(ISTEXT(BB26),IF('EU1 ExtraEU Trade'!AZ25=0,"INTRA-EU","CHECK")," ")</f>
        <v> </v>
      </c>
    </row>
    <row r="27" spans="1:64" s="79" customFormat="1" ht="15" customHeight="1">
      <c r="A27" s="868" t="s">
        <v>15</v>
      </c>
      <c r="B27" s="427" t="s">
        <v>304</v>
      </c>
      <c r="C27" s="846" t="s">
        <v>34</v>
      </c>
      <c r="D27" s="848">
        <v>4.685</v>
      </c>
      <c r="E27" s="848">
        <v>4982</v>
      </c>
      <c r="F27" s="848">
        <v>6.192</v>
      </c>
      <c r="G27" s="848">
        <v>5435</v>
      </c>
      <c r="H27" s="848">
        <v>1.1</v>
      </c>
      <c r="I27" s="848">
        <v>1330</v>
      </c>
      <c r="J27" s="848">
        <v>0.933</v>
      </c>
      <c r="K27" s="849">
        <v>1403</v>
      </c>
      <c r="L27" s="850"/>
      <c r="M27" s="851"/>
      <c r="N27" s="728"/>
      <c r="O27" s="729"/>
      <c r="P27" s="852"/>
      <c r="Q27" s="852"/>
      <c r="R27" s="852"/>
      <c r="S27" s="853"/>
      <c r="T27" s="854" t="s">
        <v>423</v>
      </c>
      <c r="U27" s="8" t="s">
        <v>423</v>
      </c>
      <c r="V27" s="8" t="s">
        <v>423</v>
      </c>
      <c r="W27" s="8" t="s">
        <v>423</v>
      </c>
      <c r="X27" s="854" t="s">
        <v>423</v>
      </c>
      <c r="Y27" s="8" t="s">
        <v>423</v>
      </c>
      <c r="Z27" s="8" t="s">
        <v>423</v>
      </c>
      <c r="AA27" s="855" t="s">
        <v>423</v>
      </c>
      <c r="AB27" s="3" t="s">
        <v>15</v>
      </c>
      <c r="AC27" s="20" t="s">
        <v>304</v>
      </c>
      <c r="AD27" s="77" t="s">
        <v>194</v>
      </c>
      <c r="AE27" s="714" t="s">
        <v>423</v>
      </c>
      <c r="AF27" s="714" t="s">
        <v>423</v>
      </c>
      <c r="AG27" s="714" t="s">
        <v>423</v>
      </c>
      <c r="AH27" s="714" t="s">
        <v>423</v>
      </c>
      <c r="AI27" s="714" t="s">
        <v>423</v>
      </c>
      <c r="AJ27" s="714" t="s">
        <v>423</v>
      </c>
      <c r="AK27" s="714" t="s">
        <v>423</v>
      </c>
      <c r="AL27" s="881" t="s">
        <v>423</v>
      </c>
      <c r="AM27" s="90"/>
      <c r="AN27" s="222" t="s">
        <v>15</v>
      </c>
      <c r="AO27" s="20" t="s">
        <v>304</v>
      </c>
      <c r="AP27" s="77" t="s">
        <v>194</v>
      </c>
      <c r="AQ27" s="388">
        <v>3.5849999999999995</v>
      </c>
      <c r="AR27" s="897">
        <v>5.259</v>
      </c>
      <c r="AS27" s="1016"/>
      <c r="AT27" s="378"/>
      <c r="AV27" s="311" t="s">
        <v>15</v>
      </c>
      <c r="AW27" s="20" t="s">
        <v>304</v>
      </c>
      <c r="AX27" s="190" t="s">
        <v>140</v>
      </c>
      <c r="AY27" s="386">
        <v>1063.3938100320172</v>
      </c>
      <c r="AZ27" s="386">
        <v>877.7454780361757</v>
      </c>
      <c r="BA27" s="386">
        <v>1209.090909090909</v>
      </c>
      <c r="BB27" s="387">
        <v>1503.7513397642015</v>
      </c>
      <c r="BC27" s="1062" t="str">
        <f t="shared" si="0"/>
        <v>ACCEPT</v>
      </c>
      <c r="BD27" s="1062" t="str">
        <f t="shared" si="1"/>
        <v>ACCEPT</v>
      </c>
      <c r="BF27" s="311" t="s">
        <v>15</v>
      </c>
      <c r="BG27" s="20" t="s">
        <v>304</v>
      </c>
      <c r="BH27" s="190" t="s">
        <v>140</v>
      </c>
      <c r="BI27" s="386" t="str">
        <f>IF(ISTEXT(AY27),IF('EU1 ExtraEU Trade'!AW26=0,"INTRA-EU","CHECK")," ")</f>
        <v> </v>
      </c>
      <c r="BJ27" s="386" t="str">
        <f>IF(ISTEXT(AZ27),IF('EU1 ExtraEU Trade'!AX26=0,"INTRA-EU","CHECK")," ")</f>
        <v> </v>
      </c>
      <c r="BK27" s="386" t="str">
        <f>IF(ISTEXT(BA27),IF('EU1 ExtraEU Trade'!AY26=0,"INTRA-EU","CHECK")," ")</f>
        <v> </v>
      </c>
      <c r="BL27" s="387" t="str">
        <f>IF(ISTEXT(BB27),IF('EU1 ExtraEU Trade'!AZ26=0,"INTRA-EU","CHECK")," ")</f>
        <v> </v>
      </c>
    </row>
    <row r="28" spans="1:64" s="374" customFormat="1" ht="15" customHeight="1">
      <c r="A28" s="835">
        <v>6</v>
      </c>
      <c r="B28" s="420" t="s">
        <v>246</v>
      </c>
      <c r="C28" s="857" t="s">
        <v>34</v>
      </c>
      <c r="D28" s="303">
        <v>926.69</v>
      </c>
      <c r="E28" s="303">
        <v>387774</v>
      </c>
      <c r="F28" s="303">
        <v>941.1399999999999</v>
      </c>
      <c r="G28" s="303">
        <v>405462</v>
      </c>
      <c r="H28" s="303">
        <v>2677.5860000000002</v>
      </c>
      <c r="I28" s="303">
        <v>1135759</v>
      </c>
      <c r="J28" s="303">
        <v>2807.8450000000003</v>
      </c>
      <c r="K28" s="837">
        <v>1190856</v>
      </c>
      <c r="L28" s="859" t="s">
        <v>423</v>
      </c>
      <c r="M28" s="860" t="s">
        <v>423</v>
      </c>
      <c r="N28" s="861"/>
      <c r="O28" s="862"/>
      <c r="P28" s="863" t="s">
        <v>423</v>
      </c>
      <c r="Q28" s="863" t="s">
        <v>423</v>
      </c>
      <c r="R28" s="863"/>
      <c r="S28" s="864"/>
      <c r="T28" s="840" t="s">
        <v>423</v>
      </c>
      <c r="U28" s="704" t="s">
        <v>423</v>
      </c>
      <c r="V28" s="704" t="s">
        <v>423</v>
      </c>
      <c r="W28" s="704" t="s">
        <v>423</v>
      </c>
      <c r="X28" s="840" t="s">
        <v>423</v>
      </c>
      <c r="Y28" s="704" t="s">
        <v>423</v>
      </c>
      <c r="Z28" s="704" t="s">
        <v>423</v>
      </c>
      <c r="AA28" s="841" t="s">
        <v>423</v>
      </c>
      <c r="AB28" s="2">
        <v>6</v>
      </c>
      <c r="AC28" s="16" t="s">
        <v>246</v>
      </c>
      <c r="AD28" s="77" t="s">
        <v>194</v>
      </c>
      <c r="AE28" s="865">
        <v>0</v>
      </c>
      <c r="AF28" s="865">
        <v>0</v>
      </c>
      <c r="AG28" s="865">
        <v>0</v>
      </c>
      <c r="AH28" s="865">
        <v>0</v>
      </c>
      <c r="AI28" s="865">
        <v>0</v>
      </c>
      <c r="AJ28" s="865">
        <v>0</v>
      </c>
      <c r="AK28" s="865">
        <v>0</v>
      </c>
      <c r="AL28" s="866">
        <v>0</v>
      </c>
      <c r="AM28" s="844"/>
      <c r="AN28" s="223">
        <v>6</v>
      </c>
      <c r="AO28" s="16" t="s">
        <v>246</v>
      </c>
      <c r="AP28" s="77" t="s">
        <v>194</v>
      </c>
      <c r="AQ28" s="377" t="s">
        <v>427</v>
      </c>
      <c r="AR28" s="897" t="s">
        <v>428</v>
      </c>
      <c r="AS28" s="1016"/>
      <c r="AT28" s="378"/>
      <c r="AV28" s="310">
        <v>6</v>
      </c>
      <c r="AW28" s="16" t="s">
        <v>246</v>
      </c>
      <c r="AX28" s="190" t="s">
        <v>140</v>
      </c>
      <c r="AY28" s="382">
        <v>418.45061455287095</v>
      </c>
      <c r="AZ28" s="382">
        <v>430.8200692776846</v>
      </c>
      <c r="BA28" s="382">
        <v>424.1727436579067</v>
      </c>
      <c r="BB28" s="383">
        <v>424.1174281343877</v>
      </c>
      <c r="BC28" s="1062" t="str">
        <f t="shared" si="0"/>
        <v>ACCEPT</v>
      </c>
      <c r="BD28" s="1062" t="str">
        <f t="shared" si="1"/>
        <v>ACCEPT</v>
      </c>
      <c r="BF28" s="310">
        <v>6</v>
      </c>
      <c r="BG28" s="16" t="s">
        <v>246</v>
      </c>
      <c r="BH28" s="190" t="s">
        <v>140</v>
      </c>
      <c r="BI28" s="382" t="str">
        <f>IF(ISTEXT(AY28),IF('EU1 ExtraEU Trade'!AW27=0,"INTRA-EU","CHECK")," ")</f>
        <v> </v>
      </c>
      <c r="BJ28" s="382" t="str">
        <f>IF(ISTEXT(AZ28),IF('EU1 ExtraEU Trade'!AX27=0,"INTRA-EU","CHECK")," ")</f>
        <v> </v>
      </c>
      <c r="BK28" s="382" t="str">
        <f>IF(ISTEXT(BA28),IF('EU1 ExtraEU Trade'!AY27=0,"INTRA-EU","CHECK")," ")</f>
        <v> </v>
      </c>
      <c r="BL28" s="383" t="str">
        <f>IF(ISTEXT(BB28),IF('EU1 ExtraEU Trade'!AZ27=0,"INTRA-EU","CHECK")," ")</f>
        <v> </v>
      </c>
    </row>
    <row r="29" spans="1:64" s="374" customFormat="1" ht="15" customHeight="1">
      <c r="A29" s="835" t="s">
        <v>160</v>
      </c>
      <c r="B29" s="856" t="s">
        <v>245</v>
      </c>
      <c r="C29" s="836" t="s">
        <v>34</v>
      </c>
      <c r="D29" s="303">
        <v>51.363</v>
      </c>
      <c r="E29" s="303">
        <v>82489</v>
      </c>
      <c r="F29" s="303">
        <v>53.369</v>
      </c>
      <c r="G29" s="303">
        <v>95685</v>
      </c>
      <c r="H29" s="303">
        <v>16.839000000000002</v>
      </c>
      <c r="I29" s="303">
        <v>44327</v>
      </c>
      <c r="J29" s="303">
        <v>15.894</v>
      </c>
      <c r="K29" s="837">
        <v>44275</v>
      </c>
      <c r="L29" s="859" t="s">
        <v>423</v>
      </c>
      <c r="M29" s="860" t="s">
        <v>423</v>
      </c>
      <c r="N29" s="861"/>
      <c r="O29" s="862"/>
      <c r="P29" s="863" t="s">
        <v>423</v>
      </c>
      <c r="Q29" s="863" t="s">
        <v>423</v>
      </c>
      <c r="R29" s="863"/>
      <c r="S29" s="864"/>
      <c r="T29" s="840" t="s">
        <v>423</v>
      </c>
      <c r="U29" s="704" t="s">
        <v>423</v>
      </c>
      <c r="V29" s="704" t="s">
        <v>423</v>
      </c>
      <c r="W29" s="704" t="s">
        <v>423</v>
      </c>
      <c r="X29" s="840" t="s">
        <v>423</v>
      </c>
      <c r="Y29" s="704" t="s">
        <v>423</v>
      </c>
      <c r="Z29" s="704" t="s">
        <v>423</v>
      </c>
      <c r="AA29" s="841" t="s">
        <v>423</v>
      </c>
      <c r="AB29" s="2" t="s">
        <v>160</v>
      </c>
      <c r="AC29" s="19" t="s">
        <v>245</v>
      </c>
      <c r="AD29" s="77" t="s">
        <v>194</v>
      </c>
      <c r="AE29" s="842">
        <v>0</v>
      </c>
      <c r="AF29" s="842">
        <v>0</v>
      </c>
      <c r="AG29" s="842">
        <v>0</v>
      </c>
      <c r="AH29" s="842">
        <v>0</v>
      </c>
      <c r="AI29" s="842">
        <v>0</v>
      </c>
      <c r="AJ29" s="842">
        <v>0</v>
      </c>
      <c r="AK29" s="842">
        <v>0</v>
      </c>
      <c r="AL29" s="843">
        <v>0</v>
      </c>
      <c r="AM29" s="844"/>
      <c r="AN29" s="223" t="s">
        <v>160</v>
      </c>
      <c r="AO29" s="19" t="s">
        <v>245</v>
      </c>
      <c r="AP29" s="77" t="s">
        <v>194</v>
      </c>
      <c r="AQ29" s="390">
        <v>42.524</v>
      </c>
      <c r="AR29" s="897">
        <v>44.475</v>
      </c>
      <c r="AS29" s="1016"/>
      <c r="AT29" s="378"/>
      <c r="AV29" s="310">
        <v>6.1</v>
      </c>
      <c r="AW29" s="19" t="s">
        <v>245</v>
      </c>
      <c r="AX29" s="190" t="s">
        <v>140</v>
      </c>
      <c r="AY29" s="386">
        <v>1606.0004283238907</v>
      </c>
      <c r="AZ29" s="386">
        <v>1792.8947516348442</v>
      </c>
      <c r="BA29" s="386">
        <v>2632.400973929568</v>
      </c>
      <c r="BB29" s="387">
        <v>2785.6423807726187</v>
      </c>
      <c r="BC29" s="1062" t="str">
        <f t="shared" si="0"/>
        <v>ACCEPT</v>
      </c>
      <c r="BD29" s="1062" t="str">
        <f t="shared" si="1"/>
        <v>ACCEPT</v>
      </c>
      <c r="BF29" s="310">
        <v>6.1</v>
      </c>
      <c r="BG29" s="19" t="s">
        <v>245</v>
      </c>
      <c r="BH29" s="190" t="s">
        <v>140</v>
      </c>
      <c r="BI29" s="386" t="str">
        <f>IF(ISTEXT(AY29),IF('EU1 ExtraEU Trade'!AW28=0,"INTRA-EU","CHECK")," ")</f>
        <v> </v>
      </c>
      <c r="BJ29" s="386" t="str">
        <f>IF(ISTEXT(AZ29),IF('EU1 ExtraEU Trade'!AX28=0,"INTRA-EU","CHECK")," ")</f>
        <v> </v>
      </c>
      <c r="BK29" s="386" t="str">
        <f>IF(ISTEXT(BA29),IF('EU1 ExtraEU Trade'!AY28=0,"INTRA-EU","CHECK")," ")</f>
        <v> </v>
      </c>
      <c r="BL29" s="387" t="str">
        <f>IF(ISTEXT(BB29),IF('EU1 ExtraEU Trade'!AZ28=0,"INTRA-EU","CHECK")," ")</f>
        <v> </v>
      </c>
    </row>
    <row r="30" spans="1:64" s="79" customFormat="1" ht="15" customHeight="1">
      <c r="A30" s="845" t="s">
        <v>224</v>
      </c>
      <c r="B30" s="422" t="s">
        <v>199</v>
      </c>
      <c r="C30" s="867" t="s">
        <v>34</v>
      </c>
      <c r="D30" s="848">
        <v>15.005</v>
      </c>
      <c r="E30" s="848">
        <v>9590</v>
      </c>
      <c r="F30" s="848">
        <v>14.575</v>
      </c>
      <c r="G30" s="848">
        <v>10317</v>
      </c>
      <c r="H30" s="848">
        <v>2.411</v>
      </c>
      <c r="I30" s="848">
        <v>5703</v>
      </c>
      <c r="J30" s="848">
        <v>1.998</v>
      </c>
      <c r="K30" s="849">
        <v>5286</v>
      </c>
      <c r="L30" s="850"/>
      <c r="M30" s="851"/>
      <c r="N30" s="728"/>
      <c r="O30" s="729"/>
      <c r="P30" s="852"/>
      <c r="Q30" s="852"/>
      <c r="R30" s="852"/>
      <c r="S30" s="853"/>
      <c r="T30" s="854" t="s">
        <v>423</v>
      </c>
      <c r="U30" s="8" t="s">
        <v>423</v>
      </c>
      <c r="V30" s="8" t="s">
        <v>423</v>
      </c>
      <c r="W30" s="8" t="s">
        <v>423</v>
      </c>
      <c r="X30" s="854" t="s">
        <v>423</v>
      </c>
      <c r="Y30" s="8" t="s">
        <v>423</v>
      </c>
      <c r="Z30" s="8" t="s">
        <v>423</v>
      </c>
      <c r="AA30" s="855" t="s">
        <v>423</v>
      </c>
      <c r="AB30" s="2" t="s">
        <v>224</v>
      </c>
      <c r="AC30" s="17" t="s">
        <v>199</v>
      </c>
      <c r="AD30" s="77" t="s">
        <v>194</v>
      </c>
      <c r="AE30" s="711"/>
      <c r="AF30" s="711"/>
      <c r="AG30" s="711"/>
      <c r="AH30" s="711"/>
      <c r="AI30" s="711"/>
      <c r="AJ30" s="711"/>
      <c r="AK30" s="711"/>
      <c r="AL30" s="749"/>
      <c r="AM30" s="90"/>
      <c r="AN30" s="223" t="s">
        <v>224</v>
      </c>
      <c r="AO30" s="17" t="s">
        <v>199</v>
      </c>
      <c r="AP30" s="77" t="s">
        <v>194</v>
      </c>
      <c r="AQ30" s="377" t="s">
        <v>429</v>
      </c>
      <c r="AR30" s="897" t="s">
        <v>430</v>
      </c>
      <c r="AS30" s="1016"/>
      <c r="AT30" s="378"/>
      <c r="AV30" s="310" t="s">
        <v>224</v>
      </c>
      <c r="AW30" s="17" t="s">
        <v>199</v>
      </c>
      <c r="AX30" s="190" t="s">
        <v>140</v>
      </c>
      <c r="AY30" s="386">
        <v>639.1202932355881</v>
      </c>
      <c r="AZ30" s="386">
        <v>707.8559176672385</v>
      </c>
      <c r="BA30" s="386">
        <v>2365.4085441725424</v>
      </c>
      <c r="BB30" s="387">
        <v>2645.645645645646</v>
      </c>
      <c r="BC30" s="1062" t="str">
        <f t="shared" si="0"/>
        <v>ACCEPT</v>
      </c>
      <c r="BD30" s="1062" t="str">
        <f t="shared" si="1"/>
        <v>ACCEPT</v>
      </c>
      <c r="BF30" s="310" t="s">
        <v>224</v>
      </c>
      <c r="BG30" s="17" t="s">
        <v>199</v>
      </c>
      <c r="BH30" s="190" t="s">
        <v>140</v>
      </c>
      <c r="BI30" s="386" t="str">
        <f>IF(ISTEXT(AY30),IF('EU1 ExtraEU Trade'!AW29=0,"INTRA-EU","CHECK")," ")</f>
        <v> </v>
      </c>
      <c r="BJ30" s="386" t="str">
        <f>IF(ISTEXT(AZ30),IF('EU1 ExtraEU Trade'!AX29=0,"INTRA-EU","CHECK")," ")</f>
        <v> </v>
      </c>
      <c r="BK30" s="386" t="str">
        <f>IF(ISTEXT(BA30),IF('EU1 ExtraEU Trade'!AY29=0,"INTRA-EU","CHECK")," ")</f>
        <v> </v>
      </c>
      <c r="BL30" s="387" t="str">
        <f>IF(ISTEXT(BB30),IF('EU1 ExtraEU Trade'!AZ29=0,"INTRA-EU","CHECK")," ")</f>
        <v> </v>
      </c>
    </row>
    <row r="31" spans="1:64" s="79" customFormat="1" ht="15" customHeight="1">
      <c r="A31" s="845" t="s">
        <v>293</v>
      </c>
      <c r="B31" s="422" t="s">
        <v>200</v>
      </c>
      <c r="C31" s="867" t="s">
        <v>34</v>
      </c>
      <c r="D31" s="848">
        <v>36.358</v>
      </c>
      <c r="E31" s="848">
        <v>72899</v>
      </c>
      <c r="F31" s="848">
        <v>38.794</v>
      </c>
      <c r="G31" s="848">
        <v>85368</v>
      </c>
      <c r="H31" s="848">
        <v>14.428</v>
      </c>
      <c r="I31" s="848">
        <v>38624</v>
      </c>
      <c r="J31" s="848">
        <v>13.896</v>
      </c>
      <c r="K31" s="849">
        <v>38989</v>
      </c>
      <c r="L31" s="850"/>
      <c r="M31" s="851"/>
      <c r="N31" s="728"/>
      <c r="O31" s="729"/>
      <c r="P31" s="852"/>
      <c r="Q31" s="852"/>
      <c r="R31" s="852"/>
      <c r="S31" s="853"/>
      <c r="T31" s="854" t="s">
        <v>423</v>
      </c>
      <c r="U31" s="8" t="s">
        <v>423</v>
      </c>
      <c r="V31" s="8" t="s">
        <v>423</v>
      </c>
      <c r="W31" s="8" t="s">
        <v>423</v>
      </c>
      <c r="X31" s="854" t="s">
        <v>423</v>
      </c>
      <c r="Y31" s="8" t="s">
        <v>423</v>
      </c>
      <c r="Z31" s="8" t="s">
        <v>423</v>
      </c>
      <c r="AA31" s="855" t="s">
        <v>423</v>
      </c>
      <c r="AB31" s="2" t="s">
        <v>293</v>
      </c>
      <c r="AC31" s="17" t="s">
        <v>200</v>
      </c>
      <c r="AD31" s="77" t="s">
        <v>194</v>
      </c>
      <c r="AE31" s="711"/>
      <c r="AF31" s="711"/>
      <c r="AG31" s="711"/>
      <c r="AH31" s="711"/>
      <c r="AI31" s="711"/>
      <c r="AJ31" s="711"/>
      <c r="AK31" s="711"/>
      <c r="AL31" s="749"/>
      <c r="AM31" s="90"/>
      <c r="AN31" s="223" t="s">
        <v>293</v>
      </c>
      <c r="AO31" s="17" t="s">
        <v>200</v>
      </c>
      <c r="AP31" s="77" t="s">
        <v>194</v>
      </c>
      <c r="AQ31" s="377" t="s">
        <v>431</v>
      </c>
      <c r="AR31" s="897" t="s">
        <v>432</v>
      </c>
      <c r="AS31" s="1016"/>
      <c r="AT31" s="378"/>
      <c r="AV31" s="310" t="s">
        <v>293</v>
      </c>
      <c r="AW31" s="17" t="s">
        <v>200</v>
      </c>
      <c r="AX31" s="190" t="s">
        <v>140</v>
      </c>
      <c r="AY31" s="386">
        <v>2005.0332801584248</v>
      </c>
      <c r="AZ31" s="386">
        <v>2200.5464762592155</v>
      </c>
      <c r="BA31" s="386">
        <v>2677.0169115608537</v>
      </c>
      <c r="BB31" s="387">
        <v>2805.7714450201497</v>
      </c>
      <c r="BC31" s="1062" t="str">
        <f t="shared" si="0"/>
        <v>ACCEPT</v>
      </c>
      <c r="BD31" s="1062" t="str">
        <f t="shared" si="1"/>
        <v>ACCEPT</v>
      </c>
      <c r="BF31" s="310" t="s">
        <v>293</v>
      </c>
      <c r="BG31" s="17" t="s">
        <v>200</v>
      </c>
      <c r="BH31" s="190" t="s">
        <v>140</v>
      </c>
      <c r="BI31" s="386" t="str">
        <f>IF(ISTEXT(AY31),IF('EU1 ExtraEU Trade'!AW30=0,"INTRA-EU","CHECK")," ")</f>
        <v> </v>
      </c>
      <c r="BJ31" s="386" t="str">
        <f>IF(ISTEXT(AZ31),IF('EU1 ExtraEU Trade'!AX30=0,"INTRA-EU","CHECK")," ")</f>
        <v> </v>
      </c>
      <c r="BK31" s="386" t="str">
        <f>IF(ISTEXT(BA31),IF('EU1 ExtraEU Trade'!AY30=0,"INTRA-EU","CHECK")," ")</f>
        <v> </v>
      </c>
      <c r="BL31" s="387" t="str">
        <f>IF(ISTEXT(BB31),IF('EU1 ExtraEU Trade'!AZ30=0,"INTRA-EU","CHECK")," ")</f>
        <v> </v>
      </c>
    </row>
    <row r="32" spans="1:64" s="79" customFormat="1" ht="15" customHeight="1" thickBot="1">
      <c r="A32" s="882" t="s">
        <v>16</v>
      </c>
      <c r="B32" s="423" t="s">
        <v>304</v>
      </c>
      <c r="C32" s="846" t="s">
        <v>34</v>
      </c>
      <c r="D32" s="848">
        <v>2.582</v>
      </c>
      <c r="E32" s="848">
        <v>3382</v>
      </c>
      <c r="F32" s="848">
        <v>2.706</v>
      </c>
      <c r="G32" s="848">
        <v>3705</v>
      </c>
      <c r="H32" s="848">
        <v>0.667</v>
      </c>
      <c r="I32" s="848">
        <v>2318</v>
      </c>
      <c r="J32" s="848">
        <v>0.431</v>
      </c>
      <c r="K32" s="849">
        <v>1667</v>
      </c>
      <c r="L32" s="850"/>
      <c r="M32" s="851"/>
      <c r="N32" s="728"/>
      <c r="O32" s="729"/>
      <c r="P32" s="852"/>
      <c r="Q32" s="852"/>
      <c r="R32" s="852"/>
      <c r="S32" s="853"/>
      <c r="T32" s="854" t="s">
        <v>423</v>
      </c>
      <c r="U32" s="8" t="s">
        <v>423</v>
      </c>
      <c r="V32" s="8" t="s">
        <v>423</v>
      </c>
      <c r="W32" s="8" t="s">
        <v>423</v>
      </c>
      <c r="X32" s="854" t="s">
        <v>423</v>
      </c>
      <c r="Y32" s="8" t="s">
        <v>423</v>
      </c>
      <c r="Z32" s="8" t="s">
        <v>423</v>
      </c>
      <c r="AA32" s="855" t="s">
        <v>423</v>
      </c>
      <c r="AB32" s="14" t="s">
        <v>16</v>
      </c>
      <c r="AC32" s="18" t="s">
        <v>304</v>
      </c>
      <c r="AD32" s="77" t="s">
        <v>194</v>
      </c>
      <c r="AE32" s="711" t="s">
        <v>423</v>
      </c>
      <c r="AF32" s="711" t="s">
        <v>423</v>
      </c>
      <c r="AG32" s="711" t="s">
        <v>423</v>
      </c>
      <c r="AH32" s="711" t="s">
        <v>423</v>
      </c>
      <c r="AI32" s="711" t="s">
        <v>423</v>
      </c>
      <c r="AJ32" s="711" t="s">
        <v>423</v>
      </c>
      <c r="AK32" s="711" t="s">
        <v>423</v>
      </c>
      <c r="AL32" s="749" t="s">
        <v>423</v>
      </c>
      <c r="AM32" s="90"/>
      <c r="AN32" s="223" t="s">
        <v>16</v>
      </c>
      <c r="AO32" s="18" t="s">
        <v>304</v>
      </c>
      <c r="AP32" s="77" t="s">
        <v>194</v>
      </c>
      <c r="AQ32" s="377" t="s">
        <v>433</v>
      </c>
      <c r="AR32" s="897" t="s">
        <v>434</v>
      </c>
      <c r="AS32" s="1016"/>
      <c r="AT32" s="378"/>
      <c r="AV32" s="312" t="s">
        <v>16</v>
      </c>
      <c r="AW32" s="45" t="s">
        <v>304</v>
      </c>
      <c r="AX32" s="190" t="s">
        <v>140</v>
      </c>
      <c r="AY32" s="391">
        <v>1309.8373353989157</v>
      </c>
      <c r="AZ32" s="391">
        <v>1369.179600886918</v>
      </c>
      <c r="BA32" s="391">
        <v>3475.262368815592</v>
      </c>
      <c r="BB32" s="392">
        <v>3867.7494199535963</v>
      </c>
      <c r="BC32" s="1062" t="str">
        <f t="shared" si="0"/>
        <v>ACCEPT</v>
      </c>
      <c r="BD32" s="1062" t="str">
        <f t="shared" si="1"/>
        <v>ACCEPT</v>
      </c>
      <c r="BF32" s="312" t="s">
        <v>16</v>
      </c>
      <c r="BG32" s="45" t="s">
        <v>304</v>
      </c>
      <c r="BH32" s="190" t="s">
        <v>140</v>
      </c>
      <c r="BI32" s="391" t="str">
        <f>IF(ISTEXT(AY32),IF('EU1 ExtraEU Trade'!AW31=0,"INTRA-EU","CHECK")," ")</f>
        <v> </v>
      </c>
      <c r="BJ32" s="391" t="str">
        <f>IF(ISTEXT(AZ32),IF('EU1 ExtraEU Trade'!AX31=0,"INTRA-EU","CHECK")," ")</f>
        <v> </v>
      </c>
      <c r="BK32" s="391" t="str">
        <f>IF(ISTEXT(BA32),IF('EU1 ExtraEU Trade'!AY31=0,"INTRA-EU","CHECK")," ")</f>
        <v> </v>
      </c>
      <c r="BL32" s="392" t="str">
        <f>IF(ISTEXT(BB32),IF('EU1 ExtraEU Trade'!AZ31=0,"INTRA-EU","CHECK")," ")</f>
        <v> </v>
      </c>
    </row>
    <row r="33" spans="1:64" s="374" customFormat="1" ht="15" customHeight="1">
      <c r="A33" s="835" t="s">
        <v>161</v>
      </c>
      <c r="B33" s="856" t="s">
        <v>248</v>
      </c>
      <c r="C33" s="857" t="s">
        <v>34</v>
      </c>
      <c r="D33" s="303">
        <v>189.64600000000002</v>
      </c>
      <c r="E33" s="303">
        <v>100994</v>
      </c>
      <c r="F33" s="303">
        <v>180.966</v>
      </c>
      <c r="G33" s="303">
        <v>103469</v>
      </c>
      <c r="H33" s="303">
        <v>298.18100000000004</v>
      </c>
      <c r="I33" s="303">
        <v>192489</v>
      </c>
      <c r="J33" s="303">
        <v>339.724</v>
      </c>
      <c r="K33" s="837">
        <v>212022</v>
      </c>
      <c r="L33" s="859" t="s">
        <v>423</v>
      </c>
      <c r="M33" s="860" t="s">
        <v>423</v>
      </c>
      <c r="N33" s="861"/>
      <c r="O33" s="862"/>
      <c r="P33" s="863" t="s">
        <v>423</v>
      </c>
      <c r="Q33" s="863" t="s">
        <v>423</v>
      </c>
      <c r="R33" s="863"/>
      <c r="S33" s="864"/>
      <c r="T33" s="840" t="s">
        <v>423</v>
      </c>
      <c r="U33" s="704" t="s">
        <v>423</v>
      </c>
      <c r="V33" s="704" t="s">
        <v>423</v>
      </c>
      <c r="W33" s="704" t="s">
        <v>423</v>
      </c>
      <c r="X33" s="840" t="s">
        <v>423</v>
      </c>
      <c r="Y33" s="704" t="s">
        <v>423</v>
      </c>
      <c r="Z33" s="704" t="s">
        <v>423</v>
      </c>
      <c r="AA33" s="841" t="s">
        <v>423</v>
      </c>
      <c r="AB33" s="2" t="s">
        <v>161</v>
      </c>
      <c r="AC33" s="19" t="s">
        <v>248</v>
      </c>
      <c r="AD33" s="77" t="s">
        <v>194</v>
      </c>
      <c r="AE33" s="865">
        <v>0</v>
      </c>
      <c r="AF33" s="865">
        <v>0</v>
      </c>
      <c r="AG33" s="865">
        <v>0</v>
      </c>
      <c r="AH33" s="865">
        <v>0</v>
      </c>
      <c r="AI33" s="865">
        <v>0</v>
      </c>
      <c r="AJ33" s="865">
        <v>0</v>
      </c>
      <c r="AK33" s="865">
        <v>0</v>
      </c>
      <c r="AL33" s="866">
        <v>0</v>
      </c>
      <c r="AM33" s="844"/>
      <c r="AN33" s="223" t="s">
        <v>161</v>
      </c>
      <c r="AO33" s="19" t="s">
        <v>248</v>
      </c>
      <c r="AP33" s="77" t="s">
        <v>194</v>
      </c>
      <c r="AQ33" s="377" t="s">
        <v>435</v>
      </c>
      <c r="AR33" s="897" t="s">
        <v>436</v>
      </c>
      <c r="AS33" s="1016"/>
      <c r="AT33" s="378"/>
      <c r="AV33" s="310">
        <v>6.2</v>
      </c>
      <c r="AW33" s="19" t="s">
        <v>248</v>
      </c>
      <c r="AX33" s="190" t="s">
        <v>140</v>
      </c>
      <c r="AY33" s="382">
        <v>532.5395737321114</v>
      </c>
      <c r="AZ33" s="382">
        <v>571.7593360078689</v>
      </c>
      <c r="BA33" s="382">
        <v>645.5441493589464</v>
      </c>
      <c r="BB33" s="383">
        <v>624.1007406011939</v>
      </c>
      <c r="BC33" s="1062" t="str">
        <f t="shared" si="0"/>
        <v>ACCEPT</v>
      </c>
      <c r="BD33" s="1062" t="str">
        <f t="shared" si="1"/>
        <v>ACCEPT</v>
      </c>
      <c r="BF33" s="310">
        <v>6.2</v>
      </c>
      <c r="BG33" s="19" t="s">
        <v>248</v>
      </c>
      <c r="BH33" s="190" t="s">
        <v>140</v>
      </c>
      <c r="BI33" s="382" t="str">
        <f>IF(ISTEXT(AY33),IF('EU1 ExtraEU Trade'!AW32=0,"INTRA-EU","CHECK")," ")</f>
        <v> </v>
      </c>
      <c r="BJ33" s="382" t="str">
        <f>IF(ISTEXT(AZ33),IF('EU1 ExtraEU Trade'!AX32=0,"INTRA-EU","CHECK")," ")</f>
        <v> </v>
      </c>
      <c r="BK33" s="382" t="str">
        <f>IF(ISTEXT(BA33),IF('EU1 ExtraEU Trade'!AY32=0,"INTRA-EU","CHECK")," ")</f>
        <v> </v>
      </c>
      <c r="BL33" s="383" t="str">
        <f>IF(ISTEXT(BB33),IF('EU1 ExtraEU Trade'!AZ32=0,"INTRA-EU","CHECK")," ")</f>
        <v> </v>
      </c>
    </row>
    <row r="34" spans="1:64" s="79" customFormat="1" ht="15" customHeight="1">
      <c r="A34" s="845" t="s">
        <v>225</v>
      </c>
      <c r="B34" s="422" t="s">
        <v>199</v>
      </c>
      <c r="C34" s="867" t="s">
        <v>34</v>
      </c>
      <c r="D34" s="848">
        <v>115.377</v>
      </c>
      <c r="E34" s="848">
        <v>50536</v>
      </c>
      <c r="F34" s="848">
        <v>97.183</v>
      </c>
      <c r="G34" s="848">
        <v>47240</v>
      </c>
      <c r="H34" s="848">
        <v>263.992</v>
      </c>
      <c r="I34" s="848">
        <v>153425</v>
      </c>
      <c r="J34" s="848">
        <v>307.454</v>
      </c>
      <c r="K34" s="849">
        <v>173551</v>
      </c>
      <c r="L34" s="850"/>
      <c r="M34" s="851"/>
      <c r="N34" s="728"/>
      <c r="O34" s="729"/>
      <c r="P34" s="852"/>
      <c r="Q34" s="852"/>
      <c r="R34" s="852"/>
      <c r="S34" s="853"/>
      <c r="T34" s="854" t="s">
        <v>423</v>
      </c>
      <c r="U34" s="8" t="s">
        <v>423</v>
      </c>
      <c r="V34" s="8" t="s">
        <v>423</v>
      </c>
      <c r="W34" s="8" t="s">
        <v>423</v>
      </c>
      <c r="X34" s="854" t="s">
        <v>423</v>
      </c>
      <c r="Y34" s="8" t="s">
        <v>423</v>
      </c>
      <c r="Z34" s="8" t="s">
        <v>423</v>
      </c>
      <c r="AA34" s="855" t="s">
        <v>423</v>
      </c>
      <c r="AB34" s="2" t="s">
        <v>225</v>
      </c>
      <c r="AC34" s="17" t="s">
        <v>199</v>
      </c>
      <c r="AD34" s="77" t="s">
        <v>194</v>
      </c>
      <c r="AE34" s="711"/>
      <c r="AF34" s="711"/>
      <c r="AG34" s="711"/>
      <c r="AH34" s="711"/>
      <c r="AI34" s="711"/>
      <c r="AJ34" s="711"/>
      <c r="AK34" s="711"/>
      <c r="AL34" s="749"/>
      <c r="AM34" s="90"/>
      <c r="AN34" s="223" t="s">
        <v>225</v>
      </c>
      <c r="AO34" s="17" t="s">
        <v>199</v>
      </c>
      <c r="AP34" s="77" t="s">
        <v>194</v>
      </c>
      <c r="AQ34" s="377" t="s">
        <v>437</v>
      </c>
      <c r="AR34" s="897" t="s">
        <v>438</v>
      </c>
      <c r="AS34" s="1016"/>
      <c r="AT34" s="378"/>
      <c r="AV34" s="310" t="s">
        <v>225</v>
      </c>
      <c r="AW34" s="17" t="s">
        <v>199</v>
      </c>
      <c r="AX34" s="190" t="s">
        <v>140</v>
      </c>
      <c r="AY34" s="386">
        <v>438.0075751666277</v>
      </c>
      <c r="AZ34" s="386">
        <v>486.0932467612648</v>
      </c>
      <c r="BA34" s="386">
        <v>581.1729143307373</v>
      </c>
      <c r="BB34" s="387">
        <v>564.4779381631073</v>
      </c>
      <c r="BC34" s="1062" t="str">
        <f t="shared" si="0"/>
        <v>ACCEPT</v>
      </c>
      <c r="BD34" s="1062" t="str">
        <f t="shared" si="1"/>
        <v>ACCEPT</v>
      </c>
      <c r="BF34" s="310" t="s">
        <v>225</v>
      </c>
      <c r="BG34" s="17" t="s">
        <v>199</v>
      </c>
      <c r="BH34" s="190" t="s">
        <v>140</v>
      </c>
      <c r="BI34" s="386" t="str">
        <f>IF(ISTEXT(AY34),IF('EU1 ExtraEU Trade'!AW33=0,"INTRA-EU","CHECK")," ")</f>
        <v> </v>
      </c>
      <c r="BJ34" s="386" t="str">
        <f>IF(ISTEXT(AZ34),IF('EU1 ExtraEU Trade'!AX33=0,"INTRA-EU","CHECK")," ")</f>
        <v> </v>
      </c>
      <c r="BK34" s="386" t="str">
        <f>IF(ISTEXT(BA34),IF('EU1 ExtraEU Trade'!AY33=0,"INTRA-EU","CHECK")," ")</f>
        <v> </v>
      </c>
      <c r="BL34" s="387" t="str">
        <f>IF(ISTEXT(BB34),IF('EU1 ExtraEU Trade'!AZ33=0,"INTRA-EU","CHECK")," ")</f>
        <v> </v>
      </c>
    </row>
    <row r="35" spans="1:64" s="79" customFormat="1" ht="15" customHeight="1">
      <c r="A35" s="845" t="s">
        <v>294</v>
      </c>
      <c r="B35" s="422" t="s">
        <v>200</v>
      </c>
      <c r="C35" s="867" t="s">
        <v>34</v>
      </c>
      <c r="D35" s="848">
        <v>74.269</v>
      </c>
      <c r="E35" s="848">
        <v>50458</v>
      </c>
      <c r="F35" s="848">
        <v>83.783</v>
      </c>
      <c r="G35" s="848">
        <v>56229</v>
      </c>
      <c r="H35" s="848">
        <v>34.189</v>
      </c>
      <c r="I35" s="848">
        <v>39064</v>
      </c>
      <c r="J35" s="848">
        <v>32.27</v>
      </c>
      <c r="K35" s="849">
        <v>38471</v>
      </c>
      <c r="L35" s="850"/>
      <c r="M35" s="851"/>
      <c r="N35" s="728"/>
      <c r="O35" s="729"/>
      <c r="P35" s="852"/>
      <c r="Q35" s="852"/>
      <c r="R35" s="852"/>
      <c r="S35" s="853"/>
      <c r="T35" s="854" t="s">
        <v>423</v>
      </c>
      <c r="U35" s="8" t="s">
        <v>423</v>
      </c>
      <c r="V35" s="8" t="s">
        <v>423</v>
      </c>
      <c r="W35" s="8" t="s">
        <v>423</v>
      </c>
      <c r="X35" s="854" t="s">
        <v>423</v>
      </c>
      <c r="Y35" s="8" t="s">
        <v>423</v>
      </c>
      <c r="Z35" s="8" t="s">
        <v>423</v>
      </c>
      <c r="AA35" s="855" t="s">
        <v>423</v>
      </c>
      <c r="AB35" s="2" t="s">
        <v>294</v>
      </c>
      <c r="AC35" s="17" t="s">
        <v>200</v>
      </c>
      <c r="AD35" s="77" t="s">
        <v>194</v>
      </c>
      <c r="AE35" s="711"/>
      <c r="AF35" s="711"/>
      <c r="AG35" s="711"/>
      <c r="AH35" s="711"/>
      <c r="AI35" s="711"/>
      <c r="AJ35" s="711"/>
      <c r="AK35" s="711"/>
      <c r="AL35" s="749"/>
      <c r="AM35" s="90"/>
      <c r="AN35" s="223" t="s">
        <v>294</v>
      </c>
      <c r="AO35" s="17" t="s">
        <v>200</v>
      </c>
      <c r="AP35" s="77" t="s">
        <v>194</v>
      </c>
      <c r="AQ35" s="377" t="s">
        <v>439</v>
      </c>
      <c r="AR35" s="897" t="s">
        <v>440</v>
      </c>
      <c r="AS35" s="1016"/>
      <c r="AT35" s="378"/>
      <c r="AV35" s="310" t="s">
        <v>294</v>
      </c>
      <c r="AW35" s="17" t="s">
        <v>200</v>
      </c>
      <c r="AX35" s="190" t="s">
        <v>140</v>
      </c>
      <c r="AY35" s="386">
        <v>679.395171605919</v>
      </c>
      <c r="AZ35" s="386">
        <v>671.12660086175</v>
      </c>
      <c r="BA35" s="386">
        <v>1142.589721840358</v>
      </c>
      <c r="BB35" s="387">
        <v>1192.1599008366902</v>
      </c>
      <c r="BC35" s="1062" t="str">
        <f t="shared" si="0"/>
        <v>ACCEPT</v>
      </c>
      <c r="BD35" s="1062" t="str">
        <f t="shared" si="1"/>
        <v>ACCEPT</v>
      </c>
      <c r="BF35" s="310" t="s">
        <v>294</v>
      </c>
      <c r="BG35" s="17" t="s">
        <v>200</v>
      </c>
      <c r="BH35" s="190" t="s">
        <v>140</v>
      </c>
      <c r="BI35" s="386" t="str">
        <f>IF(ISTEXT(AY35),IF('EU1 ExtraEU Trade'!AW34=0,"INTRA-EU","CHECK")," ")</f>
        <v> </v>
      </c>
      <c r="BJ35" s="386" t="str">
        <f>IF(ISTEXT(AZ35),IF('EU1 ExtraEU Trade'!AX34=0,"INTRA-EU","CHECK")," ")</f>
        <v> </v>
      </c>
      <c r="BK35" s="386" t="str">
        <f>IF(ISTEXT(BA35),IF('EU1 ExtraEU Trade'!AY34=0,"INTRA-EU","CHECK")," ")</f>
        <v> </v>
      </c>
      <c r="BL35" s="387" t="str">
        <f>IF(ISTEXT(BB35),IF('EU1 ExtraEU Trade'!AZ34=0,"INTRA-EU","CHECK")," ")</f>
        <v> </v>
      </c>
    </row>
    <row r="36" spans="1:64" s="79" customFormat="1" ht="15" customHeight="1" thickBot="1">
      <c r="A36" s="845" t="s">
        <v>17</v>
      </c>
      <c r="B36" s="423" t="s">
        <v>304</v>
      </c>
      <c r="C36" s="846" t="s">
        <v>34</v>
      </c>
      <c r="D36" s="1188">
        <v>9.728</v>
      </c>
      <c r="E36" s="1188">
        <v>5322</v>
      </c>
      <c r="F36" s="848">
        <v>9.418</v>
      </c>
      <c r="G36" s="848">
        <v>6601</v>
      </c>
      <c r="H36" s="848">
        <v>6.637</v>
      </c>
      <c r="I36" s="848">
        <v>8500</v>
      </c>
      <c r="J36" s="848">
        <v>6.237</v>
      </c>
      <c r="K36" s="849">
        <v>7788</v>
      </c>
      <c r="L36" s="850"/>
      <c r="M36" s="851"/>
      <c r="N36" s="728"/>
      <c r="O36" s="729"/>
      <c r="P36" s="852"/>
      <c r="Q36" s="852"/>
      <c r="R36" s="852"/>
      <c r="S36" s="853"/>
      <c r="T36" s="854" t="s">
        <v>418</v>
      </c>
      <c r="U36" s="8" t="s">
        <v>418</v>
      </c>
      <c r="V36" s="8" t="s">
        <v>423</v>
      </c>
      <c r="W36" s="8" t="s">
        <v>423</v>
      </c>
      <c r="X36" s="854" t="s">
        <v>423</v>
      </c>
      <c r="Y36" s="8" t="s">
        <v>423</v>
      </c>
      <c r="Z36" s="8" t="s">
        <v>423</v>
      </c>
      <c r="AA36" s="855" t="s">
        <v>423</v>
      </c>
      <c r="AB36" s="2" t="s">
        <v>17</v>
      </c>
      <c r="AC36" s="18" t="s">
        <v>304</v>
      </c>
      <c r="AD36" s="77" t="s">
        <v>194</v>
      </c>
      <c r="AE36" s="711" t="s">
        <v>423</v>
      </c>
      <c r="AF36" s="711" t="s">
        <v>423</v>
      </c>
      <c r="AG36" s="711" t="s">
        <v>423</v>
      </c>
      <c r="AH36" s="711" t="s">
        <v>423</v>
      </c>
      <c r="AI36" s="711" t="s">
        <v>423</v>
      </c>
      <c r="AJ36" s="711" t="s">
        <v>423</v>
      </c>
      <c r="AK36" s="711" t="s">
        <v>423</v>
      </c>
      <c r="AL36" s="749" t="s">
        <v>423</v>
      </c>
      <c r="AM36" s="90" t="s">
        <v>195</v>
      </c>
      <c r="AN36" s="223" t="s">
        <v>17</v>
      </c>
      <c r="AO36" s="18" t="s">
        <v>304</v>
      </c>
      <c r="AP36" s="77" t="s">
        <v>194</v>
      </c>
      <c r="AQ36" s="377" t="s">
        <v>441</v>
      </c>
      <c r="AR36" s="897" t="s">
        <v>442</v>
      </c>
      <c r="AS36" s="1016"/>
      <c r="AT36" s="378"/>
      <c r="AV36" s="310" t="s">
        <v>17</v>
      </c>
      <c r="AW36" s="45" t="s">
        <v>304</v>
      </c>
      <c r="AX36" s="190" t="s">
        <v>140</v>
      </c>
      <c r="AY36" s="391">
        <v>547.0805921052631</v>
      </c>
      <c r="AZ36" s="391">
        <v>700.8919091102146</v>
      </c>
      <c r="BA36" s="391">
        <v>1280.6991110441465</v>
      </c>
      <c r="BB36" s="392">
        <v>1248.6772486772486</v>
      </c>
      <c r="BC36" s="1062" t="str">
        <f t="shared" si="0"/>
        <v>ACCEPT</v>
      </c>
      <c r="BD36" s="1062" t="str">
        <f t="shared" si="1"/>
        <v>ACCEPT</v>
      </c>
      <c r="BF36" s="310" t="s">
        <v>17</v>
      </c>
      <c r="BG36" s="45" t="s">
        <v>304</v>
      </c>
      <c r="BH36" s="190" t="s">
        <v>140</v>
      </c>
      <c r="BI36" s="391" t="str">
        <f>IF(ISTEXT(AY36),IF('EU1 ExtraEU Trade'!AW35=0,"INTRA-EU","CHECK")," ")</f>
        <v> </v>
      </c>
      <c r="BJ36" s="391" t="str">
        <f>IF(ISTEXT(AZ36),IF('EU1 ExtraEU Trade'!AX35=0,"INTRA-EU","CHECK")," ")</f>
        <v> </v>
      </c>
      <c r="BK36" s="391" t="str">
        <f>IF(ISTEXT(BA36),IF('EU1 ExtraEU Trade'!AY35=0,"INTRA-EU","CHECK")," ")</f>
        <v> </v>
      </c>
      <c r="BL36" s="392" t="str">
        <f>IF(ISTEXT(BB36),IF('EU1 ExtraEU Trade'!AZ35=0,"INTRA-EU","CHECK")," ")</f>
        <v> </v>
      </c>
    </row>
    <row r="37" spans="1:64" s="79" customFormat="1" ht="15" customHeight="1">
      <c r="A37" s="845" t="s">
        <v>162</v>
      </c>
      <c r="B37" s="428" t="s">
        <v>367</v>
      </c>
      <c r="C37" s="883" t="s">
        <v>34</v>
      </c>
      <c r="D37" s="848">
        <v>427.466</v>
      </c>
      <c r="E37" s="848">
        <v>109194</v>
      </c>
      <c r="F37" s="848">
        <v>413.21</v>
      </c>
      <c r="G37" s="848">
        <v>106691</v>
      </c>
      <c r="H37" s="848">
        <v>1838.615</v>
      </c>
      <c r="I37" s="848">
        <v>571074</v>
      </c>
      <c r="J37" s="848">
        <v>1905.693</v>
      </c>
      <c r="K37" s="849">
        <v>589055</v>
      </c>
      <c r="L37" s="850"/>
      <c r="M37" s="851"/>
      <c r="N37" s="728"/>
      <c r="O37" s="884"/>
      <c r="P37" s="852"/>
      <c r="Q37" s="852"/>
      <c r="R37" s="852"/>
      <c r="S37" s="853"/>
      <c r="T37" s="854" t="s">
        <v>423</v>
      </c>
      <c r="U37" s="8" t="s">
        <v>423</v>
      </c>
      <c r="V37" s="8" t="s">
        <v>423</v>
      </c>
      <c r="W37" s="8" t="s">
        <v>423</v>
      </c>
      <c r="X37" s="854" t="s">
        <v>423</v>
      </c>
      <c r="Y37" s="8" t="s">
        <v>423</v>
      </c>
      <c r="Z37" s="8" t="s">
        <v>423</v>
      </c>
      <c r="AA37" s="855" t="s">
        <v>423</v>
      </c>
      <c r="AB37" s="2" t="s">
        <v>162</v>
      </c>
      <c r="AC37" s="19" t="s">
        <v>367</v>
      </c>
      <c r="AD37" s="77" t="s">
        <v>194</v>
      </c>
      <c r="AE37" s="711" t="s">
        <v>195</v>
      </c>
      <c r="AF37" s="711" t="s">
        <v>195</v>
      </c>
      <c r="AG37" s="711" t="s">
        <v>195</v>
      </c>
      <c r="AH37" s="711" t="s">
        <v>195</v>
      </c>
      <c r="AI37" s="711" t="s">
        <v>195</v>
      </c>
      <c r="AJ37" s="711" t="s">
        <v>195</v>
      </c>
      <c r="AK37" s="711" t="s">
        <v>195</v>
      </c>
      <c r="AL37" s="749" t="s">
        <v>195</v>
      </c>
      <c r="AM37" s="90"/>
      <c r="AN37" s="223" t="s">
        <v>162</v>
      </c>
      <c r="AO37" s="19" t="s">
        <v>367</v>
      </c>
      <c r="AP37" s="77" t="s">
        <v>194</v>
      </c>
      <c r="AQ37" s="377">
        <v>778.8509999999999</v>
      </c>
      <c r="AR37" s="897">
        <v>807.517</v>
      </c>
      <c r="AS37" s="1016"/>
      <c r="AT37" s="378"/>
      <c r="AV37" s="310">
        <v>6.3</v>
      </c>
      <c r="AW37" s="279" t="s">
        <v>91</v>
      </c>
      <c r="AX37" s="190" t="s">
        <v>140</v>
      </c>
      <c r="AY37" s="382">
        <v>255.44487748733232</v>
      </c>
      <c r="AZ37" s="382">
        <v>258.2004307736986</v>
      </c>
      <c r="BA37" s="382">
        <v>310.6000984436655</v>
      </c>
      <c r="BB37" s="383">
        <v>309.102777834625</v>
      </c>
      <c r="BC37" s="1062" t="str">
        <f t="shared" si="0"/>
        <v>ACCEPT</v>
      </c>
      <c r="BD37" s="1062" t="str">
        <f t="shared" si="1"/>
        <v>ACCEPT</v>
      </c>
      <c r="BF37" s="310">
        <v>6.3</v>
      </c>
      <c r="BG37" s="279" t="s">
        <v>91</v>
      </c>
      <c r="BH37" s="190" t="s">
        <v>140</v>
      </c>
      <c r="BI37" s="382" t="str">
        <f>IF(ISTEXT(AY37),IF('EU1 ExtraEU Trade'!AW36=0,"INTRA-EU","CHECK")," ")</f>
        <v> </v>
      </c>
      <c r="BJ37" s="382" t="str">
        <f>IF(ISTEXT(AZ37),IF('EU1 ExtraEU Trade'!AX36=0,"INTRA-EU","CHECK")," ")</f>
        <v> </v>
      </c>
      <c r="BK37" s="382" t="str">
        <f>IF(ISTEXT(BA37),IF('EU1 ExtraEU Trade'!AY36=0,"INTRA-EU","CHECK")," ")</f>
        <v> </v>
      </c>
      <c r="BL37" s="383" t="str">
        <f>IF(ISTEXT(BB37),IF('EU1 ExtraEU Trade'!AZ36=0,"INTRA-EU","CHECK")," ")</f>
        <v> </v>
      </c>
    </row>
    <row r="38" spans="1:64" s="79" customFormat="1" ht="15" customHeight="1" thickBot="1">
      <c r="A38" s="882" t="s">
        <v>267</v>
      </c>
      <c r="B38" s="885" t="s">
        <v>368</v>
      </c>
      <c r="C38" s="846" t="s">
        <v>34</v>
      </c>
      <c r="D38" s="848">
        <v>166.398</v>
      </c>
      <c r="E38" s="848">
        <v>36204</v>
      </c>
      <c r="F38" s="848">
        <v>161.471</v>
      </c>
      <c r="G38" s="848">
        <v>36410</v>
      </c>
      <c r="H38" s="848">
        <v>9.244</v>
      </c>
      <c r="I38" s="848">
        <v>4425</v>
      </c>
      <c r="J38" s="848">
        <v>9.769</v>
      </c>
      <c r="K38" s="849">
        <v>4220</v>
      </c>
      <c r="L38" s="850"/>
      <c r="M38" s="851"/>
      <c r="N38" s="728"/>
      <c r="O38" s="886"/>
      <c r="P38" s="852"/>
      <c r="Q38" s="852"/>
      <c r="R38" s="852"/>
      <c r="S38" s="853"/>
      <c r="T38" s="854" t="s">
        <v>423</v>
      </c>
      <c r="U38" s="8" t="s">
        <v>423</v>
      </c>
      <c r="V38" s="8" t="s">
        <v>423</v>
      </c>
      <c r="W38" s="8" t="s">
        <v>423</v>
      </c>
      <c r="X38" s="854" t="s">
        <v>423</v>
      </c>
      <c r="Y38" s="8" t="s">
        <v>423</v>
      </c>
      <c r="Z38" s="8" t="s">
        <v>423</v>
      </c>
      <c r="AA38" s="855" t="s">
        <v>423</v>
      </c>
      <c r="AB38" s="14" t="s">
        <v>267</v>
      </c>
      <c r="AC38" s="17" t="s">
        <v>368</v>
      </c>
      <c r="AD38" s="77" t="s">
        <v>194</v>
      </c>
      <c r="AE38" s="711" t="s">
        <v>423</v>
      </c>
      <c r="AF38" s="711" t="s">
        <v>423</v>
      </c>
      <c r="AG38" s="711" t="s">
        <v>423</v>
      </c>
      <c r="AH38" s="711" t="s">
        <v>423</v>
      </c>
      <c r="AI38" s="711" t="s">
        <v>423</v>
      </c>
      <c r="AJ38" s="711" t="s">
        <v>423</v>
      </c>
      <c r="AK38" s="711" t="s">
        <v>423</v>
      </c>
      <c r="AL38" s="749" t="s">
        <v>423</v>
      </c>
      <c r="AM38" s="90"/>
      <c r="AN38" s="223" t="s">
        <v>267</v>
      </c>
      <c r="AO38" s="17" t="s">
        <v>368</v>
      </c>
      <c r="AP38" s="77" t="s">
        <v>194</v>
      </c>
      <c r="AQ38" s="377">
        <v>157.154</v>
      </c>
      <c r="AR38" s="897">
        <v>151.702</v>
      </c>
      <c r="AS38" s="1016"/>
      <c r="AT38" s="378"/>
      <c r="AV38" s="312" t="s">
        <v>267</v>
      </c>
      <c r="AW38" s="887" t="s">
        <v>297</v>
      </c>
      <c r="AX38" s="190" t="s">
        <v>140</v>
      </c>
      <c r="AY38" s="391">
        <v>217.5747304655104</v>
      </c>
      <c r="AZ38" s="391">
        <v>225.48940676654013</v>
      </c>
      <c r="BA38" s="391">
        <v>478.688879273042</v>
      </c>
      <c r="BB38" s="392">
        <v>431.97870815846045</v>
      </c>
      <c r="BC38" s="1062" t="str">
        <f t="shared" si="0"/>
        <v>ACCEPT</v>
      </c>
      <c r="BD38" s="1062" t="str">
        <f t="shared" si="1"/>
        <v>ACCEPT</v>
      </c>
      <c r="BF38" s="312" t="s">
        <v>267</v>
      </c>
      <c r="BG38" s="887" t="s">
        <v>297</v>
      </c>
      <c r="BH38" s="190" t="s">
        <v>140</v>
      </c>
      <c r="BI38" s="391" t="str">
        <f>IF(ISTEXT(AY38),IF('EU1 ExtraEU Trade'!AW37=0,"INTRA-EU","CHECK")," ")</f>
        <v> </v>
      </c>
      <c r="BJ38" s="391" t="str">
        <f>IF(ISTEXT(AZ38),IF('EU1 ExtraEU Trade'!AX37=0,"INTRA-EU","CHECK")," ")</f>
        <v> </v>
      </c>
      <c r="BK38" s="391" t="str">
        <f>IF(ISTEXT(BA38),IF('EU1 ExtraEU Trade'!AY37=0,"INTRA-EU","CHECK")," ")</f>
        <v> </v>
      </c>
      <c r="BL38" s="392" t="str">
        <f>IF(ISTEXT(BB38),IF('EU1 ExtraEU Trade'!AZ37=0,"INTRA-EU","CHECK")," ")</f>
        <v> </v>
      </c>
    </row>
    <row r="39" spans="1:64" s="374" customFormat="1" ht="15" customHeight="1">
      <c r="A39" s="835" t="s">
        <v>163</v>
      </c>
      <c r="B39" s="856" t="s">
        <v>370</v>
      </c>
      <c r="C39" s="857" t="s">
        <v>34</v>
      </c>
      <c r="D39" s="303">
        <v>258.21500000000003</v>
      </c>
      <c r="E39" s="303">
        <v>95097</v>
      </c>
      <c r="F39" s="303">
        <v>293.59499999999997</v>
      </c>
      <c r="G39" s="303">
        <v>99617</v>
      </c>
      <c r="H39" s="303">
        <v>523.951</v>
      </c>
      <c r="I39" s="303">
        <v>327869</v>
      </c>
      <c r="J39" s="303">
        <v>546.534</v>
      </c>
      <c r="K39" s="837">
        <v>345504</v>
      </c>
      <c r="L39" s="859" t="s">
        <v>423</v>
      </c>
      <c r="M39" s="860" t="s">
        <v>423</v>
      </c>
      <c r="N39" s="861"/>
      <c r="O39" s="888"/>
      <c r="P39" s="863" t="s">
        <v>423</v>
      </c>
      <c r="Q39" s="863" t="s">
        <v>423</v>
      </c>
      <c r="R39" s="863"/>
      <c r="S39" s="864"/>
      <c r="T39" s="840" t="s">
        <v>423</v>
      </c>
      <c r="U39" s="704" t="s">
        <v>423</v>
      </c>
      <c r="V39" s="704" t="s">
        <v>423</v>
      </c>
      <c r="W39" s="704" t="s">
        <v>423</v>
      </c>
      <c r="X39" s="840" t="s">
        <v>423</v>
      </c>
      <c r="Y39" s="704" t="s">
        <v>423</v>
      </c>
      <c r="Z39" s="704" t="s">
        <v>423</v>
      </c>
      <c r="AA39" s="841" t="s">
        <v>423</v>
      </c>
      <c r="AB39" s="2" t="s">
        <v>163</v>
      </c>
      <c r="AC39" s="19" t="s">
        <v>370</v>
      </c>
      <c r="AD39" s="77" t="s">
        <v>194</v>
      </c>
      <c r="AE39" s="865">
        <v>0</v>
      </c>
      <c r="AF39" s="865">
        <v>0</v>
      </c>
      <c r="AG39" s="865">
        <v>0</v>
      </c>
      <c r="AH39" s="865">
        <v>0</v>
      </c>
      <c r="AI39" s="865">
        <v>3.552713678800501E-14</v>
      </c>
      <c r="AJ39" s="865">
        <v>0</v>
      </c>
      <c r="AK39" s="865">
        <v>0</v>
      </c>
      <c r="AL39" s="866">
        <v>0</v>
      </c>
      <c r="AM39" s="889"/>
      <c r="AN39" s="223" t="s">
        <v>163</v>
      </c>
      <c r="AO39" s="19" t="s">
        <v>370</v>
      </c>
      <c r="AP39" s="77" t="s">
        <v>194</v>
      </c>
      <c r="AQ39" s="377">
        <v>349.264</v>
      </c>
      <c r="AR39" s="897">
        <v>391.06100000000004</v>
      </c>
      <c r="AS39" s="1016"/>
      <c r="AT39" s="378"/>
      <c r="AV39" s="310">
        <v>6.4</v>
      </c>
      <c r="AW39" s="19" t="s">
        <v>249</v>
      </c>
      <c r="AX39" s="190" t="s">
        <v>140</v>
      </c>
      <c r="AY39" s="382">
        <v>368.28611815734945</v>
      </c>
      <c r="AZ39" s="382">
        <v>339.3007374103783</v>
      </c>
      <c r="BA39" s="382">
        <v>625.7627144523057</v>
      </c>
      <c r="BB39" s="383">
        <v>632.1729297719812</v>
      </c>
      <c r="BC39" s="1062" t="str">
        <f t="shared" si="0"/>
        <v>ACCEPT</v>
      </c>
      <c r="BD39" s="1062" t="str">
        <f t="shared" si="1"/>
        <v>ACCEPT</v>
      </c>
      <c r="BF39" s="310">
        <v>6.4</v>
      </c>
      <c r="BG39" s="19" t="s">
        <v>249</v>
      </c>
      <c r="BH39" s="190" t="s">
        <v>140</v>
      </c>
      <c r="BI39" s="382" t="str">
        <f>IF(ISTEXT(AY39),IF('EU1 ExtraEU Trade'!AW38=0,"INTRA-EU","CHECK")," ")</f>
        <v> </v>
      </c>
      <c r="BJ39" s="382" t="str">
        <f>IF(ISTEXT(AZ39),IF('EU1 ExtraEU Trade'!AX38=0,"INTRA-EU","CHECK")," ")</f>
        <v> </v>
      </c>
      <c r="BK39" s="382" t="str">
        <f>IF(ISTEXT(BA39),IF('EU1 ExtraEU Trade'!AY38=0,"INTRA-EU","CHECK")," ")</f>
        <v> </v>
      </c>
      <c r="BL39" s="383" t="str">
        <f>IF(ISTEXT(BB39),IF('EU1 ExtraEU Trade'!AZ38=0,"INTRA-EU","CHECK")," ")</f>
        <v> </v>
      </c>
    </row>
    <row r="40" spans="1:64" s="79" customFormat="1" ht="15" customHeight="1">
      <c r="A40" s="845" t="s">
        <v>226</v>
      </c>
      <c r="B40" s="422" t="s">
        <v>250</v>
      </c>
      <c r="C40" s="867" t="s">
        <v>34</v>
      </c>
      <c r="D40" s="848">
        <v>26.343</v>
      </c>
      <c r="E40" s="848">
        <v>23818</v>
      </c>
      <c r="F40" s="848">
        <v>25.286</v>
      </c>
      <c r="G40" s="848">
        <v>23209</v>
      </c>
      <c r="H40" s="848">
        <v>58.782</v>
      </c>
      <c r="I40" s="848">
        <v>30607</v>
      </c>
      <c r="J40" s="848">
        <v>59.567</v>
      </c>
      <c r="K40" s="849">
        <v>32210</v>
      </c>
      <c r="L40" s="850"/>
      <c r="M40" s="851"/>
      <c r="N40" s="728"/>
      <c r="O40" s="729"/>
      <c r="P40" s="852"/>
      <c r="Q40" s="852"/>
      <c r="R40" s="852"/>
      <c r="S40" s="853"/>
      <c r="T40" s="854" t="s">
        <v>423</v>
      </c>
      <c r="U40" s="8" t="s">
        <v>423</v>
      </c>
      <c r="V40" s="8" t="s">
        <v>423</v>
      </c>
      <c r="W40" s="8" t="s">
        <v>423</v>
      </c>
      <c r="X40" s="854" t="s">
        <v>423</v>
      </c>
      <c r="Y40" s="8" t="s">
        <v>423</v>
      </c>
      <c r="Z40" s="8" t="s">
        <v>423</v>
      </c>
      <c r="AA40" s="855" t="s">
        <v>423</v>
      </c>
      <c r="AB40" s="2" t="s">
        <v>226</v>
      </c>
      <c r="AC40" s="17" t="s">
        <v>250</v>
      </c>
      <c r="AD40" s="77" t="s">
        <v>194</v>
      </c>
      <c r="AE40" s="711"/>
      <c r="AF40" s="711"/>
      <c r="AG40" s="711"/>
      <c r="AH40" s="711"/>
      <c r="AI40" s="711"/>
      <c r="AJ40" s="711"/>
      <c r="AK40" s="711"/>
      <c r="AL40" s="749"/>
      <c r="AM40" s="90"/>
      <c r="AN40" s="223" t="s">
        <v>226</v>
      </c>
      <c r="AO40" s="17" t="s">
        <v>250</v>
      </c>
      <c r="AP40" s="77" t="s">
        <v>194</v>
      </c>
      <c r="AQ40" s="377">
        <v>52.56100000000001</v>
      </c>
      <c r="AR40" s="897">
        <v>53.719</v>
      </c>
      <c r="AS40" s="1016"/>
      <c r="AT40" s="378"/>
      <c r="AV40" s="310" t="s">
        <v>226</v>
      </c>
      <c r="AW40" s="17" t="s">
        <v>250</v>
      </c>
      <c r="AX40" s="190" t="s">
        <v>140</v>
      </c>
      <c r="AY40" s="386">
        <v>904.1491098204457</v>
      </c>
      <c r="AZ40" s="386">
        <v>917.8596852012971</v>
      </c>
      <c r="BA40" s="386">
        <v>520.6866047429486</v>
      </c>
      <c r="BB40" s="387">
        <v>540.7356422180067</v>
      </c>
      <c r="BC40" s="1062" t="str">
        <f t="shared" si="0"/>
        <v>ACCEPT</v>
      </c>
      <c r="BD40" s="1062" t="str">
        <f t="shared" si="1"/>
        <v>ACCEPT</v>
      </c>
      <c r="BF40" s="310" t="s">
        <v>226</v>
      </c>
      <c r="BG40" s="17" t="s">
        <v>250</v>
      </c>
      <c r="BH40" s="190" t="s">
        <v>140</v>
      </c>
      <c r="BI40" s="386" t="str">
        <f>IF(ISTEXT(AY40),IF('EU1 ExtraEU Trade'!AW39=0,"INTRA-EU","CHECK")," ")</f>
        <v> </v>
      </c>
      <c r="BJ40" s="386" t="str">
        <f>IF(ISTEXT(AZ40),IF('EU1 ExtraEU Trade'!AX39=0,"INTRA-EU","CHECK")," ")</f>
        <v> </v>
      </c>
      <c r="BK40" s="386" t="str">
        <f>IF(ISTEXT(BA40),IF('EU1 ExtraEU Trade'!AY39=0,"INTRA-EU","CHECK")," ")</f>
        <v> </v>
      </c>
      <c r="BL40" s="387" t="str">
        <f>IF(ISTEXT(BB40),IF('EU1 ExtraEU Trade'!AZ39=0,"INTRA-EU","CHECK")," ")</f>
        <v> </v>
      </c>
    </row>
    <row r="41" spans="1:64" s="79" customFormat="1" ht="15" customHeight="1">
      <c r="A41" s="845" t="s">
        <v>227</v>
      </c>
      <c r="B41" s="422" t="s">
        <v>369</v>
      </c>
      <c r="C41" s="867" t="s">
        <v>34</v>
      </c>
      <c r="D41" s="848">
        <v>161.454</v>
      </c>
      <c r="E41" s="848">
        <v>57892</v>
      </c>
      <c r="F41" s="848">
        <v>174.2</v>
      </c>
      <c r="G41" s="848">
        <v>61224</v>
      </c>
      <c r="H41" s="848">
        <v>456.084</v>
      </c>
      <c r="I41" s="848">
        <v>295534</v>
      </c>
      <c r="J41" s="848">
        <v>482.39</v>
      </c>
      <c r="K41" s="849">
        <v>312023</v>
      </c>
      <c r="L41" s="850"/>
      <c r="M41" s="851"/>
      <c r="N41" s="728"/>
      <c r="O41" s="729"/>
      <c r="P41" s="852"/>
      <c r="Q41" s="852"/>
      <c r="R41" s="852"/>
      <c r="S41" s="853"/>
      <c r="T41" s="854" t="s">
        <v>423</v>
      </c>
      <c r="U41" s="8" t="s">
        <v>423</v>
      </c>
      <c r="V41" s="8" t="s">
        <v>423</v>
      </c>
      <c r="W41" s="8" t="s">
        <v>423</v>
      </c>
      <c r="X41" s="854" t="s">
        <v>423</v>
      </c>
      <c r="Y41" s="8" t="s">
        <v>423</v>
      </c>
      <c r="Z41" s="8" t="s">
        <v>423</v>
      </c>
      <c r="AA41" s="855" t="s">
        <v>423</v>
      </c>
      <c r="AB41" s="2" t="s">
        <v>227</v>
      </c>
      <c r="AC41" s="17" t="s">
        <v>369</v>
      </c>
      <c r="AD41" s="77" t="s">
        <v>194</v>
      </c>
      <c r="AE41" s="711"/>
      <c r="AF41" s="711"/>
      <c r="AG41" s="711"/>
      <c r="AH41" s="711"/>
      <c r="AI41" s="711"/>
      <c r="AJ41" s="711"/>
      <c r="AK41" s="711"/>
      <c r="AL41" s="749"/>
      <c r="AM41" s="90"/>
      <c r="AN41" s="223" t="s">
        <v>227</v>
      </c>
      <c r="AO41" s="17" t="s">
        <v>369</v>
      </c>
      <c r="AP41" s="77" t="s">
        <v>194</v>
      </c>
      <c r="AQ41" s="388">
        <v>235.36999999999995</v>
      </c>
      <c r="AR41" s="897">
        <v>247.81000000000006</v>
      </c>
      <c r="AS41" s="1016"/>
      <c r="AT41" s="378"/>
      <c r="AV41" s="310" t="s">
        <v>227</v>
      </c>
      <c r="AW41" s="17" t="s">
        <v>270</v>
      </c>
      <c r="AX41" s="190" t="s">
        <v>140</v>
      </c>
      <c r="AY41" s="386">
        <v>358.5665266887163</v>
      </c>
      <c r="AZ41" s="386">
        <v>351.45809414466135</v>
      </c>
      <c r="BA41" s="386">
        <v>647.9815121775813</v>
      </c>
      <c r="BB41" s="387">
        <v>646.8272559547255</v>
      </c>
      <c r="BC41" s="1062" t="str">
        <f t="shared" si="0"/>
        <v>ACCEPT</v>
      </c>
      <c r="BD41" s="1062" t="str">
        <f t="shared" si="1"/>
        <v>ACCEPT</v>
      </c>
      <c r="BF41" s="310" t="s">
        <v>227</v>
      </c>
      <c r="BG41" s="17" t="s">
        <v>270</v>
      </c>
      <c r="BH41" s="190" t="s">
        <v>140</v>
      </c>
      <c r="BI41" s="386" t="str">
        <f>IF(ISTEXT(AY41),IF('EU1 ExtraEU Trade'!AW40=0,"INTRA-EU","CHECK")," ")</f>
        <v> </v>
      </c>
      <c r="BJ41" s="386" t="str">
        <f>IF(ISTEXT(AZ41),IF('EU1 ExtraEU Trade'!AX40=0,"INTRA-EU","CHECK")," ")</f>
        <v> </v>
      </c>
      <c r="BK41" s="386" t="str">
        <f>IF(ISTEXT(BA41),IF('EU1 ExtraEU Trade'!AY40=0,"INTRA-EU","CHECK")," ")</f>
        <v> </v>
      </c>
      <c r="BL41" s="387" t="str">
        <f>IF(ISTEXT(BB41),IF('EU1 ExtraEU Trade'!AZ40=0,"INTRA-EU","CHECK")," ")</f>
        <v> </v>
      </c>
    </row>
    <row r="42" spans="1:64" s="79" customFormat="1" ht="15" customHeight="1">
      <c r="A42" s="868" t="s">
        <v>228</v>
      </c>
      <c r="B42" s="429" t="s">
        <v>92</v>
      </c>
      <c r="C42" s="846" t="s">
        <v>34</v>
      </c>
      <c r="D42" s="848">
        <v>70.418</v>
      </c>
      <c r="E42" s="848">
        <v>13387</v>
      </c>
      <c r="F42" s="848">
        <v>94.109</v>
      </c>
      <c r="G42" s="848">
        <v>15184</v>
      </c>
      <c r="H42" s="848">
        <v>9.085</v>
      </c>
      <c r="I42" s="848">
        <v>1728</v>
      </c>
      <c r="J42" s="848">
        <v>4.577</v>
      </c>
      <c r="K42" s="849">
        <v>1271</v>
      </c>
      <c r="L42" s="850"/>
      <c r="M42" s="851"/>
      <c r="N42" s="728"/>
      <c r="O42" s="729"/>
      <c r="P42" s="852"/>
      <c r="Q42" s="852"/>
      <c r="R42" s="852"/>
      <c r="S42" s="853"/>
      <c r="T42" s="854" t="s">
        <v>423</v>
      </c>
      <c r="U42" s="8" t="s">
        <v>423</v>
      </c>
      <c r="V42" s="8" t="s">
        <v>423</v>
      </c>
      <c r="W42" s="8" t="s">
        <v>423</v>
      </c>
      <c r="X42" s="854" t="s">
        <v>423</v>
      </c>
      <c r="Y42" s="8" t="s">
        <v>423</v>
      </c>
      <c r="Z42" s="8" t="s">
        <v>423</v>
      </c>
      <c r="AA42" s="855" t="s">
        <v>423</v>
      </c>
      <c r="AB42" s="3" t="s">
        <v>228</v>
      </c>
      <c r="AC42" s="20" t="s">
        <v>92</v>
      </c>
      <c r="AD42" s="77" t="s">
        <v>194</v>
      </c>
      <c r="AE42" s="714"/>
      <c r="AF42" s="714"/>
      <c r="AG42" s="714"/>
      <c r="AH42" s="714"/>
      <c r="AI42" s="714"/>
      <c r="AJ42" s="714"/>
      <c r="AK42" s="714"/>
      <c r="AL42" s="750"/>
      <c r="AM42" s="90"/>
      <c r="AN42" s="222" t="s">
        <v>228</v>
      </c>
      <c r="AO42" s="20" t="s">
        <v>92</v>
      </c>
      <c r="AP42" s="77" t="s">
        <v>194</v>
      </c>
      <c r="AQ42" s="388">
        <v>61.333000000000006</v>
      </c>
      <c r="AR42" s="897">
        <v>89.532</v>
      </c>
      <c r="AS42" s="1016"/>
      <c r="AT42" s="378"/>
      <c r="AV42" s="311" t="s">
        <v>228</v>
      </c>
      <c r="AW42" s="195" t="s">
        <v>92</v>
      </c>
      <c r="AX42" s="190" t="s">
        <v>140</v>
      </c>
      <c r="AY42" s="386">
        <v>190.1076429322048</v>
      </c>
      <c r="AZ42" s="386">
        <v>161.3448235556642</v>
      </c>
      <c r="BA42" s="386">
        <v>190.20363236103466</v>
      </c>
      <c r="BB42" s="387">
        <v>277.6928118855145</v>
      </c>
      <c r="BC42" s="1062" t="str">
        <f t="shared" si="0"/>
        <v>ACCEPT</v>
      </c>
      <c r="BD42" s="1062" t="str">
        <f t="shared" si="1"/>
        <v>ACCEPT</v>
      </c>
      <c r="BF42" s="311" t="s">
        <v>228</v>
      </c>
      <c r="BG42" s="195" t="s">
        <v>92</v>
      </c>
      <c r="BH42" s="190" t="s">
        <v>140</v>
      </c>
      <c r="BI42" s="386" t="str">
        <f>IF(ISTEXT(AY42),IF('EU1 ExtraEU Trade'!AW41=0,"INTRA-EU","CHECK")," ")</f>
        <v> </v>
      </c>
      <c r="BJ42" s="386" t="str">
        <f>IF(ISTEXT(AZ42),IF('EU1 ExtraEU Trade'!AX41=0,"INTRA-EU","CHECK")," ")</f>
        <v> </v>
      </c>
      <c r="BK42" s="386" t="str">
        <f>IF(ISTEXT(BA42),IF('EU1 ExtraEU Trade'!AY41=0,"INTRA-EU","CHECK")," ")</f>
        <v> </v>
      </c>
      <c r="BL42" s="387" t="str">
        <f>IF(ISTEXT(BB42),IF('EU1 ExtraEU Trade'!AZ41=0,"INTRA-EU","CHECK")," ")</f>
        <v> </v>
      </c>
    </row>
    <row r="43" spans="1:64" s="374" customFormat="1" ht="15" customHeight="1">
      <c r="A43" s="890">
        <v>7</v>
      </c>
      <c r="B43" s="424" t="s">
        <v>252</v>
      </c>
      <c r="C43" s="891" t="s">
        <v>298</v>
      </c>
      <c r="D43" s="303">
        <v>827.5259999999998</v>
      </c>
      <c r="E43" s="303">
        <v>537288</v>
      </c>
      <c r="F43" s="303">
        <v>821.544</v>
      </c>
      <c r="G43" s="303">
        <v>469032</v>
      </c>
      <c r="H43" s="303">
        <v>308.80499999999995</v>
      </c>
      <c r="I43" s="303">
        <v>195395</v>
      </c>
      <c r="J43" s="303">
        <v>418.356904</v>
      </c>
      <c r="K43" s="837">
        <v>253806</v>
      </c>
      <c r="L43" s="859" t="s">
        <v>423</v>
      </c>
      <c r="M43" s="860" t="s">
        <v>423</v>
      </c>
      <c r="N43" s="861"/>
      <c r="O43" s="862"/>
      <c r="P43" s="863" t="s">
        <v>423</v>
      </c>
      <c r="Q43" s="863" t="s">
        <v>423</v>
      </c>
      <c r="R43" s="863"/>
      <c r="S43" s="864"/>
      <c r="T43" s="840" t="s">
        <v>423</v>
      </c>
      <c r="U43" s="704" t="s">
        <v>423</v>
      </c>
      <c r="V43" s="704" t="s">
        <v>423</v>
      </c>
      <c r="W43" s="704" t="s">
        <v>423</v>
      </c>
      <c r="X43" s="840" t="s">
        <v>423</v>
      </c>
      <c r="Y43" s="704" t="s">
        <v>423</v>
      </c>
      <c r="Z43" s="704" t="s">
        <v>423</v>
      </c>
      <c r="AA43" s="841" t="s">
        <v>423</v>
      </c>
      <c r="AB43" s="4">
        <v>7</v>
      </c>
      <c r="AC43" s="16" t="s">
        <v>252</v>
      </c>
      <c r="AD43" s="77" t="s">
        <v>298</v>
      </c>
      <c r="AE43" s="865">
        <v>0</v>
      </c>
      <c r="AF43" s="865">
        <v>0</v>
      </c>
      <c r="AG43" s="865">
        <v>0</v>
      </c>
      <c r="AH43" s="865">
        <v>0</v>
      </c>
      <c r="AI43" s="865">
        <v>0</v>
      </c>
      <c r="AJ43" s="865">
        <v>0</v>
      </c>
      <c r="AK43" s="865">
        <v>0</v>
      </c>
      <c r="AL43" s="866">
        <v>0</v>
      </c>
      <c r="AM43" s="844"/>
      <c r="AN43" s="223">
        <v>7</v>
      </c>
      <c r="AO43" s="16" t="s">
        <v>252</v>
      </c>
      <c r="AP43" s="77" t="s">
        <v>298</v>
      </c>
      <c r="AQ43" s="390">
        <v>2331.192</v>
      </c>
      <c r="AR43" s="897">
        <v>2519.493096</v>
      </c>
      <c r="AS43" s="1016"/>
      <c r="AT43" s="378"/>
      <c r="AV43" s="313">
        <v>7</v>
      </c>
      <c r="AW43" s="872" t="s">
        <v>252</v>
      </c>
      <c r="AX43" s="184" t="s">
        <v>141</v>
      </c>
      <c r="AY43" s="382">
        <v>649.2702344095534</v>
      </c>
      <c r="AZ43" s="382">
        <v>570.9152522567264</v>
      </c>
      <c r="BA43" s="382">
        <v>632.7455837826461</v>
      </c>
      <c r="BB43" s="383">
        <v>606.6733871804348</v>
      </c>
      <c r="BC43" s="1062" t="str">
        <f t="shared" si="0"/>
        <v>ACCEPT</v>
      </c>
      <c r="BD43" s="1062" t="str">
        <f t="shared" si="1"/>
        <v>ACCEPT</v>
      </c>
      <c r="BF43" s="313">
        <v>7</v>
      </c>
      <c r="BG43" s="872" t="s">
        <v>252</v>
      </c>
      <c r="BH43" s="184" t="s">
        <v>141</v>
      </c>
      <c r="BI43" s="382" t="str">
        <f>IF(ISTEXT(AY43),IF('EU1 ExtraEU Trade'!AW42=0,"INTRA-EU","CHECK")," ")</f>
        <v> </v>
      </c>
      <c r="BJ43" s="382" t="str">
        <f>IF(ISTEXT(AZ43),IF('EU1 ExtraEU Trade'!AX42=0,"INTRA-EU","CHECK")," ")</f>
        <v> </v>
      </c>
      <c r="BK43" s="382" t="str">
        <f>IF(ISTEXT(BA43),IF('EU1 ExtraEU Trade'!AY42=0,"INTRA-EU","CHECK")," ")</f>
        <v> </v>
      </c>
      <c r="BL43" s="383" t="str">
        <f>IF(ISTEXT(BB43),IF('EU1 ExtraEU Trade'!AZ42=0,"INTRA-EU","CHECK")," ")</f>
        <v> </v>
      </c>
    </row>
    <row r="44" spans="1:64" s="79" customFormat="1" ht="15" customHeight="1" thickBot="1">
      <c r="A44" s="892" t="s">
        <v>164</v>
      </c>
      <c r="B44" s="432" t="s">
        <v>251</v>
      </c>
      <c r="C44" s="893" t="s">
        <v>298</v>
      </c>
      <c r="D44" s="848">
        <v>18.839</v>
      </c>
      <c r="E44" s="848">
        <v>7015</v>
      </c>
      <c r="F44" s="848">
        <v>16.697</v>
      </c>
      <c r="G44" s="848">
        <v>5459</v>
      </c>
      <c r="H44" s="848">
        <v>0.009</v>
      </c>
      <c r="I44" s="848">
        <v>17</v>
      </c>
      <c r="J44" s="848">
        <v>0.029</v>
      </c>
      <c r="K44" s="849">
        <v>55</v>
      </c>
      <c r="L44" s="850"/>
      <c r="M44" s="851"/>
      <c r="N44" s="728"/>
      <c r="O44" s="729"/>
      <c r="P44" s="852"/>
      <c r="Q44" s="852"/>
      <c r="R44" s="852"/>
      <c r="S44" s="853"/>
      <c r="T44" s="854" t="s">
        <v>423</v>
      </c>
      <c r="U44" s="8" t="s">
        <v>423</v>
      </c>
      <c r="V44" s="8" t="s">
        <v>423</v>
      </c>
      <c r="W44" s="8" t="s">
        <v>423</v>
      </c>
      <c r="X44" s="854" t="s">
        <v>423</v>
      </c>
      <c r="Y44" s="8" t="s">
        <v>423</v>
      </c>
      <c r="Z44" s="8" t="s">
        <v>423</v>
      </c>
      <c r="AA44" s="855" t="s">
        <v>423</v>
      </c>
      <c r="AB44" s="4" t="s">
        <v>164</v>
      </c>
      <c r="AC44" s="19" t="s">
        <v>251</v>
      </c>
      <c r="AD44" s="77" t="s">
        <v>298</v>
      </c>
      <c r="AE44" s="711"/>
      <c r="AF44" s="711"/>
      <c r="AG44" s="711"/>
      <c r="AH44" s="711"/>
      <c r="AI44" s="711"/>
      <c r="AJ44" s="711"/>
      <c r="AK44" s="711"/>
      <c r="AL44" s="749"/>
      <c r="AM44" s="90"/>
      <c r="AN44" s="223" t="s">
        <v>164</v>
      </c>
      <c r="AO44" s="19" t="s">
        <v>251</v>
      </c>
      <c r="AP44" s="77" t="s">
        <v>298</v>
      </c>
      <c r="AQ44" s="377">
        <v>376.804</v>
      </c>
      <c r="AR44" s="897">
        <v>391.564</v>
      </c>
      <c r="AS44" s="1016"/>
      <c r="AT44" s="378"/>
      <c r="AV44" s="313">
        <v>7.1</v>
      </c>
      <c r="AW44" s="23" t="s">
        <v>251</v>
      </c>
      <c r="AX44" s="198" t="s">
        <v>141</v>
      </c>
      <c r="AY44" s="391">
        <v>372.36583682785715</v>
      </c>
      <c r="AZ44" s="391">
        <v>326.9449601724861</v>
      </c>
      <c r="BA44" s="391">
        <v>1888.8888888888891</v>
      </c>
      <c r="BB44" s="392">
        <v>1896.551724137931</v>
      </c>
      <c r="BC44" s="1062" t="str">
        <f t="shared" si="0"/>
        <v>ACCEPT</v>
      </c>
      <c r="BD44" s="1062" t="str">
        <f t="shared" si="1"/>
        <v>ACCEPT</v>
      </c>
      <c r="BF44" s="313">
        <v>7.1</v>
      </c>
      <c r="BG44" s="23" t="s">
        <v>251</v>
      </c>
      <c r="BH44" s="198" t="s">
        <v>141</v>
      </c>
      <c r="BI44" s="391" t="str">
        <f>IF(ISTEXT(AY44),IF('EU1 ExtraEU Trade'!AW43=0,"INTRA-EU","CHECK")," ")</f>
        <v> </v>
      </c>
      <c r="BJ44" s="391" t="str">
        <f>IF(ISTEXT(AZ44),IF('EU1 ExtraEU Trade'!AX43=0,"INTRA-EU","CHECK")," ")</f>
        <v> </v>
      </c>
      <c r="BK44" s="391" t="str">
        <f>IF(ISTEXT(BA44),IF('EU1 ExtraEU Trade'!AY43=0,"INTRA-EU","CHECK")," ")</f>
        <v> </v>
      </c>
      <c r="BL44" s="392" t="str">
        <f>IF(ISTEXT(BB44),IF('EU1 ExtraEU Trade'!AZ43=0,"INTRA-EU","CHECK")," ")</f>
        <v> </v>
      </c>
    </row>
    <row r="45" spans="1:64" s="79" customFormat="1" ht="15" customHeight="1" thickBot="1">
      <c r="A45" s="892" t="s">
        <v>165</v>
      </c>
      <c r="B45" s="432" t="s">
        <v>253</v>
      </c>
      <c r="C45" s="829" t="s">
        <v>298</v>
      </c>
      <c r="D45" s="848">
        <v>32.466</v>
      </c>
      <c r="E45" s="848">
        <v>17845</v>
      </c>
      <c r="F45" s="848">
        <v>31.871</v>
      </c>
      <c r="G45" s="848">
        <v>16173</v>
      </c>
      <c r="H45" s="848">
        <v>0</v>
      </c>
      <c r="I45" s="848">
        <v>0</v>
      </c>
      <c r="J45" s="848">
        <v>0</v>
      </c>
      <c r="K45" s="849">
        <v>0</v>
      </c>
      <c r="L45" s="850"/>
      <c r="M45" s="851"/>
      <c r="N45" s="728"/>
      <c r="O45" s="729"/>
      <c r="P45" s="852"/>
      <c r="Q45" s="852"/>
      <c r="R45" s="852"/>
      <c r="S45" s="853"/>
      <c r="T45" s="854" t="s">
        <v>423</v>
      </c>
      <c r="U45" s="8" t="s">
        <v>423</v>
      </c>
      <c r="V45" s="8" t="s">
        <v>423</v>
      </c>
      <c r="W45" s="8" t="s">
        <v>423</v>
      </c>
      <c r="X45" s="854" t="s">
        <v>423</v>
      </c>
      <c r="Y45" s="8" t="s">
        <v>423</v>
      </c>
      <c r="Z45" s="8" t="s">
        <v>423</v>
      </c>
      <c r="AA45" s="855" t="s">
        <v>423</v>
      </c>
      <c r="AB45" s="4" t="s">
        <v>165</v>
      </c>
      <c r="AC45" s="19" t="s">
        <v>253</v>
      </c>
      <c r="AD45" s="77" t="s">
        <v>298</v>
      </c>
      <c r="AE45" s="711"/>
      <c r="AF45" s="711"/>
      <c r="AG45" s="711"/>
      <c r="AH45" s="711"/>
      <c r="AI45" s="711"/>
      <c r="AJ45" s="711"/>
      <c r="AK45" s="711"/>
      <c r="AL45" s="749"/>
      <c r="AM45" s="90"/>
      <c r="AN45" s="223" t="s">
        <v>165</v>
      </c>
      <c r="AO45" s="19" t="s">
        <v>253</v>
      </c>
      <c r="AP45" s="77" t="s">
        <v>298</v>
      </c>
      <c r="AQ45" s="377">
        <v>32.466</v>
      </c>
      <c r="AR45" s="897">
        <v>31.871</v>
      </c>
      <c r="AS45" s="1016"/>
      <c r="AT45" s="378"/>
      <c r="AV45" s="313">
        <v>7.2</v>
      </c>
      <c r="AW45" s="23" t="s">
        <v>253</v>
      </c>
      <c r="AX45" s="199" t="s">
        <v>141</v>
      </c>
      <c r="AY45" s="393">
        <v>549.6519435717365</v>
      </c>
      <c r="AZ45" s="393">
        <v>507.4519155344985</v>
      </c>
      <c r="BA45" s="393">
        <v>0</v>
      </c>
      <c r="BB45" s="394">
        <v>0</v>
      </c>
      <c r="BC45" s="1062" t="str">
        <f t="shared" si="0"/>
        <v>ACCEPT</v>
      </c>
      <c r="BD45" s="1062" t="str">
        <f t="shared" si="1"/>
        <v>ACCEPT</v>
      </c>
      <c r="BF45" s="313">
        <v>7.2</v>
      </c>
      <c r="BG45" s="23" t="s">
        <v>253</v>
      </c>
      <c r="BH45" s="199" t="s">
        <v>141</v>
      </c>
      <c r="BI45" s="393" t="str">
        <f>IF(ISTEXT(AY45),IF('EU1 ExtraEU Trade'!AW44=0,"INTRA-EU","CHECK")," ")</f>
        <v> </v>
      </c>
      <c r="BJ45" s="393" t="str">
        <f>IF(ISTEXT(AZ45),IF('EU1 ExtraEU Trade'!AX44=0,"INTRA-EU","CHECK")," ")</f>
        <v> </v>
      </c>
      <c r="BK45" s="393" t="str">
        <f>IF(ISTEXT(BA45),IF('EU1 ExtraEU Trade'!AY44=0,"INTRA-EU","CHECK")," ")</f>
        <v> </v>
      </c>
      <c r="BL45" s="394" t="str">
        <f>IF(ISTEXT(BB45),IF('EU1 ExtraEU Trade'!AZ44=0,"INTRA-EU","CHECK")," ")</f>
        <v> </v>
      </c>
    </row>
    <row r="46" spans="1:64" s="374" customFormat="1" ht="15" customHeight="1">
      <c r="A46" s="890" t="s">
        <v>166</v>
      </c>
      <c r="B46" s="856" t="s">
        <v>254</v>
      </c>
      <c r="C46" s="894" t="s">
        <v>298</v>
      </c>
      <c r="D46" s="303">
        <v>652.0889999999999</v>
      </c>
      <c r="E46" s="303">
        <v>406131</v>
      </c>
      <c r="F46" s="303">
        <v>676.511</v>
      </c>
      <c r="G46" s="303">
        <v>368601</v>
      </c>
      <c r="H46" s="303">
        <v>161.00199999999998</v>
      </c>
      <c r="I46" s="303">
        <v>97618</v>
      </c>
      <c r="J46" s="303">
        <v>273.595904</v>
      </c>
      <c r="K46" s="837">
        <v>153731</v>
      </c>
      <c r="L46" s="859" t="s">
        <v>423</v>
      </c>
      <c r="M46" s="860" t="s">
        <v>423</v>
      </c>
      <c r="N46" s="861"/>
      <c r="O46" s="862"/>
      <c r="P46" s="863" t="s">
        <v>423</v>
      </c>
      <c r="Q46" s="863" t="s">
        <v>423</v>
      </c>
      <c r="R46" s="863"/>
      <c r="S46" s="864"/>
      <c r="T46" s="840" t="s">
        <v>423</v>
      </c>
      <c r="U46" s="704" t="s">
        <v>423</v>
      </c>
      <c r="V46" s="704" t="s">
        <v>423</v>
      </c>
      <c r="W46" s="704" t="s">
        <v>423</v>
      </c>
      <c r="X46" s="840" t="s">
        <v>423</v>
      </c>
      <c r="Y46" s="704" t="s">
        <v>423</v>
      </c>
      <c r="Z46" s="704" t="s">
        <v>423</v>
      </c>
      <c r="AA46" s="841" t="s">
        <v>423</v>
      </c>
      <c r="AB46" s="4" t="s">
        <v>166</v>
      </c>
      <c r="AC46" s="19" t="s">
        <v>254</v>
      </c>
      <c r="AD46" s="77" t="s">
        <v>298</v>
      </c>
      <c r="AE46" s="865">
        <v>-4.618527782440651E-14</v>
      </c>
      <c r="AF46" s="865">
        <v>0</v>
      </c>
      <c r="AG46" s="865">
        <v>-3.552713678800501E-14</v>
      </c>
      <c r="AH46" s="865">
        <v>0</v>
      </c>
      <c r="AI46" s="865">
        <v>-1.3433698597964394E-14</v>
      </c>
      <c r="AJ46" s="865">
        <v>0</v>
      </c>
      <c r="AK46" s="865">
        <v>4.5699555251133006E-14</v>
      </c>
      <c r="AL46" s="866">
        <v>0</v>
      </c>
      <c r="AM46" s="844"/>
      <c r="AN46" s="223" t="s">
        <v>166</v>
      </c>
      <c r="AO46" s="19" t="s">
        <v>254</v>
      </c>
      <c r="AP46" s="77" t="s">
        <v>298</v>
      </c>
      <c r="AQ46" s="377">
        <v>1494.633</v>
      </c>
      <c r="AR46" s="897">
        <v>1682.358096</v>
      </c>
      <c r="AS46" s="1016"/>
      <c r="AT46" s="378"/>
      <c r="AV46" s="313">
        <v>7.3</v>
      </c>
      <c r="AW46" s="19" t="s">
        <v>254</v>
      </c>
      <c r="AX46" s="200" t="s">
        <v>141</v>
      </c>
      <c r="AY46" s="382">
        <v>622.8152905508298</v>
      </c>
      <c r="AZ46" s="382">
        <v>544.8558855657927</v>
      </c>
      <c r="BA46" s="382">
        <v>606.3154494975219</v>
      </c>
      <c r="BB46" s="383">
        <v>561.8907218727952</v>
      </c>
      <c r="BC46" s="1062" t="str">
        <f t="shared" si="0"/>
        <v>ACCEPT</v>
      </c>
      <c r="BD46" s="1062" t="str">
        <f t="shared" si="1"/>
        <v>ACCEPT</v>
      </c>
      <c r="BF46" s="313">
        <v>7.3</v>
      </c>
      <c r="BG46" s="19" t="s">
        <v>254</v>
      </c>
      <c r="BH46" s="200" t="s">
        <v>141</v>
      </c>
      <c r="BI46" s="382" t="str">
        <f>IF(ISTEXT(AY46),IF('EU1 ExtraEU Trade'!AW45=0,"INTRA-EU","CHECK")," ")</f>
        <v> </v>
      </c>
      <c r="BJ46" s="382" t="str">
        <f>IF(ISTEXT(AZ46),IF('EU1 ExtraEU Trade'!AX45=0,"INTRA-EU","CHECK")," ")</f>
        <v> </v>
      </c>
      <c r="BK46" s="382" t="str">
        <f>IF(ISTEXT(BA46),IF('EU1 ExtraEU Trade'!AY45=0,"INTRA-EU","CHECK")," ")</f>
        <v> </v>
      </c>
      <c r="BL46" s="383" t="str">
        <f>IF(ISTEXT(BB46),IF('EU1 ExtraEU Trade'!AZ45=0,"INTRA-EU","CHECK")," ")</f>
        <v> </v>
      </c>
    </row>
    <row r="47" spans="1:64" s="79" customFormat="1" ht="15" customHeight="1">
      <c r="A47" s="892" t="s">
        <v>229</v>
      </c>
      <c r="B47" s="422" t="s">
        <v>261</v>
      </c>
      <c r="C47" s="846" t="s">
        <v>298</v>
      </c>
      <c r="D47" s="848">
        <v>0.684</v>
      </c>
      <c r="E47" s="848">
        <v>418</v>
      </c>
      <c r="F47" s="848">
        <v>1.434</v>
      </c>
      <c r="G47" s="848">
        <v>844</v>
      </c>
      <c r="H47" s="848">
        <v>48.05</v>
      </c>
      <c r="I47" s="848">
        <v>25851</v>
      </c>
      <c r="J47" s="848">
        <v>58.669</v>
      </c>
      <c r="K47" s="849">
        <v>29923</v>
      </c>
      <c r="L47" s="850"/>
      <c r="M47" s="851"/>
      <c r="N47" s="728"/>
      <c r="O47" s="729"/>
      <c r="P47" s="852"/>
      <c r="Q47" s="852"/>
      <c r="R47" s="852"/>
      <c r="S47" s="853"/>
      <c r="T47" s="854" t="s">
        <v>423</v>
      </c>
      <c r="U47" s="8" t="s">
        <v>423</v>
      </c>
      <c r="V47" s="8" t="s">
        <v>423</v>
      </c>
      <c r="W47" s="8" t="s">
        <v>423</v>
      </c>
      <c r="X47" s="854" t="s">
        <v>423</v>
      </c>
      <c r="Y47" s="8" t="s">
        <v>423</v>
      </c>
      <c r="Z47" s="8" t="s">
        <v>423</v>
      </c>
      <c r="AA47" s="855" t="s">
        <v>423</v>
      </c>
      <c r="AB47" s="4" t="s">
        <v>229</v>
      </c>
      <c r="AC47" s="17" t="s">
        <v>261</v>
      </c>
      <c r="AD47" s="77" t="s">
        <v>298</v>
      </c>
      <c r="AE47" s="711"/>
      <c r="AF47" s="711"/>
      <c r="AG47" s="711"/>
      <c r="AH47" s="711"/>
      <c r="AI47" s="711"/>
      <c r="AJ47" s="711"/>
      <c r="AK47" s="711"/>
      <c r="AL47" s="749"/>
      <c r="AM47" s="90"/>
      <c r="AN47" s="223" t="s">
        <v>229</v>
      </c>
      <c r="AO47" s="17" t="s">
        <v>261</v>
      </c>
      <c r="AP47" s="77" t="s">
        <v>298</v>
      </c>
      <c r="AQ47" s="377">
        <v>511.166</v>
      </c>
      <c r="AR47" s="897">
        <v>528.5169999999999</v>
      </c>
      <c r="AS47" s="1016"/>
      <c r="AT47" s="378"/>
      <c r="AV47" s="313" t="s">
        <v>229</v>
      </c>
      <c r="AW47" s="17" t="s">
        <v>261</v>
      </c>
      <c r="AX47" s="192" t="s">
        <v>141</v>
      </c>
      <c r="AY47" s="386">
        <v>611.1111111111111</v>
      </c>
      <c r="AZ47" s="386">
        <v>588.563458856346</v>
      </c>
      <c r="BA47" s="386">
        <v>538.0020811654526</v>
      </c>
      <c r="BB47" s="387">
        <v>510.0308510456971</v>
      </c>
      <c r="BC47" s="1062" t="str">
        <f t="shared" si="0"/>
        <v>ACCEPT</v>
      </c>
      <c r="BD47" s="1062" t="str">
        <f t="shared" si="1"/>
        <v>ACCEPT</v>
      </c>
      <c r="BF47" s="313" t="s">
        <v>229</v>
      </c>
      <c r="BG47" s="17" t="s">
        <v>261</v>
      </c>
      <c r="BH47" s="192" t="s">
        <v>141</v>
      </c>
      <c r="BI47" s="386" t="str">
        <f>IF(ISTEXT(AY47),IF('EU1 ExtraEU Trade'!AW46=0,"INTRA-EU","CHECK")," ")</f>
        <v> </v>
      </c>
      <c r="BJ47" s="386" t="str">
        <f>IF(ISTEXT(AZ47),IF('EU1 ExtraEU Trade'!AX46=0,"INTRA-EU","CHECK")," ")</f>
        <v> </v>
      </c>
      <c r="BK47" s="386" t="str">
        <f>IF(ISTEXT(BA47),IF('EU1 ExtraEU Trade'!AY46=0,"INTRA-EU","CHECK")," ")</f>
        <v> </v>
      </c>
      <c r="BL47" s="387" t="str">
        <f>IF(ISTEXT(BB47),IF('EU1 ExtraEU Trade'!AZ46=0,"INTRA-EU","CHECK")," ")</f>
        <v> </v>
      </c>
    </row>
    <row r="48" spans="1:64" s="79" customFormat="1" ht="15" customHeight="1">
      <c r="A48" s="892" t="s">
        <v>230</v>
      </c>
      <c r="B48" s="422" t="s">
        <v>255</v>
      </c>
      <c r="C48" s="846" t="s">
        <v>298</v>
      </c>
      <c r="D48" s="848">
        <v>624.254</v>
      </c>
      <c r="E48" s="848">
        <v>386262</v>
      </c>
      <c r="F48" s="848">
        <v>657.763</v>
      </c>
      <c r="G48" s="848">
        <v>355757</v>
      </c>
      <c r="H48" s="848">
        <v>112.306</v>
      </c>
      <c r="I48" s="848">
        <v>71353</v>
      </c>
      <c r="J48" s="848">
        <v>214.867</v>
      </c>
      <c r="K48" s="849">
        <v>123679</v>
      </c>
      <c r="L48" s="850"/>
      <c r="M48" s="851"/>
      <c r="N48" s="728"/>
      <c r="O48" s="729"/>
      <c r="P48" s="852"/>
      <c r="Q48" s="852"/>
      <c r="R48" s="852"/>
      <c r="S48" s="853"/>
      <c r="T48" s="854" t="s">
        <v>423</v>
      </c>
      <c r="U48" s="8" t="s">
        <v>423</v>
      </c>
      <c r="V48" s="8" t="s">
        <v>423</v>
      </c>
      <c r="W48" s="8" t="s">
        <v>423</v>
      </c>
      <c r="X48" s="854" t="s">
        <v>423</v>
      </c>
      <c r="Y48" s="8" t="s">
        <v>423</v>
      </c>
      <c r="Z48" s="8" t="s">
        <v>423</v>
      </c>
      <c r="AA48" s="855" t="s">
        <v>423</v>
      </c>
      <c r="AB48" s="4" t="s">
        <v>230</v>
      </c>
      <c r="AC48" s="17" t="s">
        <v>255</v>
      </c>
      <c r="AD48" s="77" t="s">
        <v>298</v>
      </c>
      <c r="AE48" s="711"/>
      <c r="AF48" s="711"/>
      <c r="AG48" s="711"/>
      <c r="AH48" s="711"/>
      <c r="AI48" s="711"/>
      <c r="AJ48" s="711"/>
      <c r="AK48" s="711"/>
      <c r="AL48" s="749"/>
      <c r="AM48" s="90"/>
      <c r="AN48" s="223" t="s">
        <v>230</v>
      </c>
      <c r="AO48" s="17" t="s">
        <v>255</v>
      </c>
      <c r="AP48" s="77" t="s">
        <v>298</v>
      </c>
      <c r="AQ48" s="377" t="s">
        <v>443</v>
      </c>
      <c r="AR48" s="897" t="s">
        <v>444</v>
      </c>
      <c r="AS48" s="1016"/>
      <c r="AT48" s="378"/>
      <c r="AV48" s="313" t="s">
        <v>230</v>
      </c>
      <c r="AW48" s="17" t="s">
        <v>255</v>
      </c>
      <c r="AX48" s="192" t="s">
        <v>141</v>
      </c>
      <c r="AY48" s="386">
        <v>618.7577492495042</v>
      </c>
      <c r="AZ48" s="386">
        <v>540.8589415944648</v>
      </c>
      <c r="BA48" s="386">
        <v>635.3445051911741</v>
      </c>
      <c r="BB48" s="387">
        <v>575.6072361041947</v>
      </c>
      <c r="BC48" s="1062" t="str">
        <f t="shared" si="0"/>
        <v>ACCEPT</v>
      </c>
      <c r="BD48" s="1062" t="str">
        <f t="shared" si="1"/>
        <v>ACCEPT</v>
      </c>
      <c r="BF48" s="313" t="s">
        <v>230</v>
      </c>
      <c r="BG48" s="17" t="s">
        <v>255</v>
      </c>
      <c r="BH48" s="192" t="s">
        <v>141</v>
      </c>
      <c r="BI48" s="386" t="str">
        <f>IF(ISTEXT(AY48),IF('EU1 ExtraEU Trade'!AW47=0,"INTRA-EU","CHECK")," ")</f>
        <v> </v>
      </c>
      <c r="BJ48" s="386" t="str">
        <f>IF(ISTEXT(AZ48),IF('EU1 ExtraEU Trade'!AX47=0,"INTRA-EU","CHECK")," ")</f>
        <v> </v>
      </c>
      <c r="BK48" s="386" t="str">
        <f>IF(ISTEXT(BA48),IF('EU1 ExtraEU Trade'!AY47=0,"INTRA-EU","CHECK")," ")</f>
        <v> </v>
      </c>
      <c r="BL48" s="387" t="str">
        <f>IF(ISTEXT(BB48),IF('EU1 ExtraEU Trade'!AZ47=0,"INTRA-EU","CHECK")," ")</f>
        <v> </v>
      </c>
    </row>
    <row r="49" spans="1:64" s="79" customFormat="1" ht="15" customHeight="1">
      <c r="A49" s="892" t="s">
        <v>231</v>
      </c>
      <c r="B49" s="422" t="s">
        <v>262</v>
      </c>
      <c r="C49" s="846" t="s">
        <v>298</v>
      </c>
      <c r="D49" s="848">
        <v>0</v>
      </c>
      <c r="E49" s="848">
        <v>0</v>
      </c>
      <c r="F49" s="848">
        <v>0</v>
      </c>
      <c r="G49" s="848">
        <v>0</v>
      </c>
      <c r="H49" s="848">
        <v>0.022</v>
      </c>
      <c r="I49" s="848">
        <v>15</v>
      </c>
      <c r="J49" s="848">
        <v>0</v>
      </c>
      <c r="K49" s="849">
        <v>0</v>
      </c>
      <c r="L49" s="850"/>
      <c r="M49" s="851"/>
      <c r="N49" s="728"/>
      <c r="O49" s="729"/>
      <c r="P49" s="852"/>
      <c r="Q49" s="852"/>
      <c r="R49" s="852"/>
      <c r="S49" s="853"/>
      <c r="T49" s="854" t="s">
        <v>423</v>
      </c>
      <c r="U49" s="8" t="s">
        <v>423</v>
      </c>
      <c r="V49" s="8" t="s">
        <v>423</v>
      </c>
      <c r="W49" s="8" t="s">
        <v>423</v>
      </c>
      <c r="X49" s="854" t="s">
        <v>423</v>
      </c>
      <c r="Y49" s="8" t="s">
        <v>423</v>
      </c>
      <c r="Z49" s="8" t="s">
        <v>423</v>
      </c>
      <c r="AA49" s="855" t="s">
        <v>423</v>
      </c>
      <c r="AB49" s="4" t="s">
        <v>231</v>
      </c>
      <c r="AC49" s="17" t="s">
        <v>262</v>
      </c>
      <c r="AD49" s="77" t="s">
        <v>298</v>
      </c>
      <c r="AE49" s="711"/>
      <c r="AF49" s="711"/>
      <c r="AG49" s="711"/>
      <c r="AH49" s="711"/>
      <c r="AI49" s="711"/>
      <c r="AJ49" s="711"/>
      <c r="AK49" s="711"/>
      <c r="AL49" s="749"/>
      <c r="AM49" s="90"/>
      <c r="AN49" s="223" t="s">
        <v>231</v>
      </c>
      <c r="AO49" s="17" t="s">
        <v>262</v>
      </c>
      <c r="AP49" s="77" t="s">
        <v>298</v>
      </c>
      <c r="AQ49" s="388">
        <v>-0.022</v>
      </c>
      <c r="AR49" s="897">
        <v>0</v>
      </c>
      <c r="AS49" s="1016"/>
      <c r="AT49" s="378"/>
      <c r="AV49" s="313" t="s">
        <v>231</v>
      </c>
      <c r="AW49" s="17" t="s">
        <v>262</v>
      </c>
      <c r="AX49" s="192" t="s">
        <v>141</v>
      </c>
      <c r="AY49" s="386">
        <v>0</v>
      </c>
      <c r="AZ49" s="386">
        <v>0</v>
      </c>
      <c r="BA49" s="386">
        <v>681.8181818181819</v>
      </c>
      <c r="BB49" s="387">
        <v>0</v>
      </c>
      <c r="BC49" s="1062" t="str">
        <f t="shared" si="0"/>
        <v>ACCEPT</v>
      </c>
      <c r="BD49" s="1062" t="str">
        <f t="shared" si="1"/>
        <v>CHECK</v>
      </c>
      <c r="BF49" s="313" t="s">
        <v>231</v>
      </c>
      <c r="BG49" s="17" t="s">
        <v>262</v>
      </c>
      <c r="BH49" s="192" t="s">
        <v>141</v>
      </c>
      <c r="BI49" s="386" t="str">
        <f>IF(ISTEXT(AY49),IF('EU1 ExtraEU Trade'!AW48=0,"INTRA-EU","CHECK")," ")</f>
        <v> </v>
      </c>
      <c r="BJ49" s="386" t="str">
        <f>IF(ISTEXT(AZ49),IF('EU1 ExtraEU Trade'!AX48=0,"INTRA-EU","CHECK")," ")</f>
        <v> </v>
      </c>
      <c r="BK49" s="386" t="str">
        <f>IF(ISTEXT(BA49),IF('EU1 ExtraEU Trade'!AY48=0,"INTRA-EU","CHECK")," ")</f>
        <v> </v>
      </c>
      <c r="BL49" s="387" t="str">
        <f>IF(ISTEXT(BB49),IF('EU1 ExtraEU Trade'!AZ48=0,"INTRA-EU","CHECK")," ")</f>
        <v> </v>
      </c>
    </row>
    <row r="50" spans="1:64" s="79" customFormat="1" ht="15" customHeight="1" thickBot="1">
      <c r="A50" s="892" t="s">
        <v>232</v>
      </c>
      <c r="B50" s="427" t="s">
        <v>256</v>
      </c>
      <c r="C50" s="846" t="s">
        <v>298</v>
      </c>
      <c r="D50" s="848">
        <v>27.151</v>
      </c>
      <c r="E50" s="848">
        <v>19451</v>
      </c>
      <c r="F50" s="848">
        <v>17.314</v>
      </c>
      <c r="G50" s="848">
        <v>12000</v>
      </c>
      <c r="H50" s="848">
        <v>0.624</v>
      </c>
      <c r="I50" s="848">
        <v>399</v>
      </c>
      <c r="J50" s="848">
        <v>0.059904</v>
      </c>
      <c r="K50" s="849">
        <v>129</v>
      </c>
      <c r="L50" s="850"/>
      <c r="M50" s="851"/>
      <c r="N50" s="728"/>
      <c r="O50" s="729"/>
      <c r="P50" s="852"/>
      <c r="Q50" s="852"/>
      <c r="R50" s="852"/>
      <c r="S50" s="853"/>
      <c r="T50" s="854" t="s">
        <v>423</v>
      </c>
      <c r="U50" s="8" t="s">
        <v>423</v>
      </c>
      <c r="V50" s="8" t="s">
        <v>423</v>
      </c>
      <c r="W50" s="8" t="s">
        <v>423</v>
      </c>
      <c r="X50" s="854" t="s">
        <v>423</v>
      </c>
      <c r="Y50" s="8" t="s">
        <v>423</v>
      </c>
      <c r="Z50" s="8" t="s">
        <v>423</v>
      </c>
      <c r="AA50" s="855" t="s">
        <v>423</v>
      </c>
      <c r="AB50" s="4" t="s">
        <v>232</v>
      </c>
      <c r="AC50" s="17" t="s">
        <v>256</v>
      </c>
      <c r="AD50" s="77" t="s">
        <v>298</v>
      </c>
      <c r="AE50" s="711"/>
      <c r="AF50" s="711"/>
      <c r="AG50" s="711"/>
      <c r="AH50" s="711"/>
      <c r="AI50" s="711"/>
      <c r="AJ50" s="711"/>
      <c r="AK50" s="711"/>
      <c r="AL50" s="749"/>
      <c r="AM50" s="90"/>
      <c r="AN50" s="223" t="s">
        <v>232</v>
      </c>
      <c r="AO50" s="17" t="s">
        <v>256</v>
      </c>
      <c r="AP50" s="77" t="s">
        <v>298</v>
      </c>
      <c r="AQ50" s="377" t="s">
        <v>445</v>
      </c>
      <c r="AR50" s="897" t="s">
        <v>446</v>
      </c>
      <c r="AS50" s="1016"/>
      <c r="AT50" s="378"/>
      <c r="AV50" s="313" t="s">
        <v>232</v>
      </c>
      <c r="AW50" s="46" t="s">
        <v>256</v>
      </c>
      <c r="AX50" s="186" t="s">
        <v>141</v>
      </c>
      <c r="AY50" s="391">
        <v>716.4008692129204</v>
      </c>
      <c r="AZ50" s="391">
        <v>693.0807439066651</v>
      </c>
      <c r="BA50" s="391">
        <v>639.4230769230769</v>
      </c>
      <c r="BB50" s="392">
        <v>2153.4455128205127</v>
      </c>
      <c r="BC50" s="1062" t="str">
        <f t="shared" si="0"/>
        <v>ACCEPT</v>
      </c>
      <c r="BD50" s="1062" t="str">
        <f t="shared" si="1"/>
        <v>CHECK</v>
      </c>
      <c r="BF50" s="313" t="s">
        <v>232</v>
      </c>
      <c r="BG50" s="46" t="s">
        <v>256</v>
      </c>
      <c r="BH50" s="186" t="s">
        <v>141</v>
      </c>
      <c r="BI50" s="391" t="str">
        <f>IF(ISTEXT(AY50),IF('EU1 ExtraEU Trade'!AW49=0,"INTRA-EU","CHECK")," ")</f>
        <v> </v>
      </c>
      <c r="BJ50" s="391" t="str">
        <f>IF(ISTEXT(AZ50),IF('EU1 ExtraEU Trade'!AX49=0,"INTRA-EU","CHECK")," ")</f>
        <v> </v>
      </c>
      <c r="BK50" s="391" t="str">
        <f>IF(ISTEXT(BA50),IF('EU1 ExtraEU Trade'!AY49=0,"INTRA-EU","CHECK")," ")</f>
        <v> </v>
      </c>
      <c r="BL50" s="392" t="str">
        <f>IF(ISTEXT(BB50),IF('EU1 ExtraEU Trade'!AZ49=0,"INTRA-EU","CHECK")," ")</f>
        <v> </v>
      </c>
    </row>
    <row r="51" spans="1:64" s="79" customFormat="1" ht="15" customHeight="1">
      <c r="A51" s="875" t="s">
        <v>167</v>
      </c>
      <c r="B51" s="432" t="s">
        <v>257</v>
      </c>
      <c r="C51" s="829" t="s">
        <v>298</v>
      </c>
      <c r="D51" s="848">
        <v>124.132</v>
      </c>
      <c r="E51" s="848">
        <v>106297</v>
      </c>
      <c r="F51" s="848">
        <v>96.465</v>
      </c>
      <c r="G51" s="848">
        <v>78799</v>
      </c>
      <c r="H51" s="848">
        <v>147.794</v>
      </c>
      <c r="I51" s="848">
        <v>97760</v>
      </c>
      <c r="J51" s="848">
        <v>144.732</v>
      </c>
      <c r="K51" s="849">
        <v>100020</v>
      </c>
      <c r="L51" s="850"/>
      <c r="M51" s="851"/>
      <c r="N51" s="728"/>
      <c r="O51" s="729"/>
      <c r="P51" s="852"/>
      <c r="Q51" s="852"/>
      <c r="R51" s="852"/>
      <c r="S51" s="853"/>
      <c r="T51" s="854" t="s">
        <v>423</v>
      </c>
      <c r="U51" s="8" t="s">
        <v>423</v>
      </c>
      <c r="V51" s="8" t="s">
        <v>423</v>
      </c>
      <c r="W51" s="8" t="s">
        <v>423</v>
      </c>
      <c r="X51" s="854" t="s">
        <v>423</v>
      </c>
      <c r="Y51" s="8" t="s">
        <v>423</v>
      </c>
      <c r="Z51" s="8" t="s">
        <v>423</v>
      </c>
      <c r="AA51" s="855" t="s">
        <v>423</v>
      </c>
      <c r="AB51" s="4" t="s">
        <v>167</v>
      </c>
      <c r="AC51" s="19" t="s">
        <v>257</v>
      </c>
      <c r="AD51" s="77" t="s">
        <v>298</v>
      </c>
      <c r="AE51" s="714"/>
      <c r="AF51" s="714"/>
      <c r="AG51" s="714"/>
      <c r="AH51" s="714"/>
      <c r="AI51" s="714"/>
      <c r="AJ51" s="714"/>
      <c r="AK51" s="714"/>
      <c r="AL51" s="750"/>
      <c r="AM51" s="90"/>
      <c r="AN51" s="222" t="s">
        <v>167</v>
      </c>
      <c r="AO51" s="19" t="s">
        <v>257</v>
      </c>
      <c r="AP51" s="77" t="s">
        <v>298</v>
      </c>
      <c r="AQ51" s="388">
        <v>427.2890000000001</v>
      </c>
      <c r="AR51" s="897">
        <v>413.70000000000005</v>
      </c>
      <c r="AS51" s="1016"/>
      <c r="AT51" s="378"/>
      <c r="AV51" s="314">
        <v>7.4</v>
      </c>
      <c r="AW51" s="21" t="s">
        <v>257</v>
      </c>
      <c r="AX51" s="184" t="s">
        <v>141</v>
      </c>
      <c r="AY51" s="382">
        <v>856.3223020655431</v>
      </c>
      <c r="AZ51" s="382">
        <v>816.866220909138</v>
      </c>
      <c r="BA51" s="382">
        <v>661.4612230537099</v>
      </c>
      <c r="BB51" s="383">
        <v>691.07039217312</v>
      </c>
      <c r="BC51" s="1062" t="str">
        <f t="shared" si="0"/>
        <v>ACCEPT</v>
      </c>
      <c r="BD51" s="1062" t="str">
        <f t="shared" si="1"/>
        <v>ACCEPT</v>
      </c>
      <c r="BF51" s="314">
        <v>7.4</v>
      </c>
      <c r="BG51" s="21" t="s">
        <v>257</v>
      </c>
      <c r="BH51" s="184" t="s">
        <v>141</v>
      </c>
      <c r="BI51" s="382" t="str">
        <f>IF(ISTEXT(AY51),IF('EU1 ExtraEU Trade'!AW50=0,"INTRA-EU","CHECK")," ")</f>
        <v> </v>
      </c>
      <c r="BJ51" s="382" t="str">
        <f>IF(ISTEXT(AZ51),IF('EU1 ExtraEU Trade'!AX50=0,"INTRA-EU","CHECK")," ")</f>
        <v> </v>
      </c>
      <c r="BK51" s="382" t="str">
        <f>IF(ISTEXT(BA51),IF('EU1 ExtraEU Trade'!AY50=0,"INTRA-EU","CHECK")," ")</f>
        <v> </v>
      </c>
      <c r="BL51" s="383" t="str">
        <f>IF(ISTEXT(BB51),IF('EU1 ExtraEU Trade'!AZ50=0,"INTRA-EU","CHECK")," ")</f>
        <v> </v>
      </c>
    </row>
    <row r="52" spans="1:64" s="374" customFormat="1" ht="15" customHeight="1">
      <c r="A52" s="890">
        <v>8</v>
      </c>
      <c r="B52" s="420" t="s">
        <v>266</v>
      </c>
      <c r="C52" s="891" t="s">
        <v>298</v>
      </c>
      <c r="D52" s="303">
        <v>26.982</v>
      </c>
      <c r="E52" s="303">
        <v>25198</v>
      </c>
      <c r="F52" s="303">
        <v>21.972</v>
      </c>
      <c r="G52" s="303">
        <v>21571</v>
      </c>
      <c r="H52" s="303">
        <v>18.621000000000002</v>
      </c>
      <c r="I52" s="303">
        <v>11609</v>
      </c>
      <c r="J52" s="303">
        <v>8.149839</v>
      </c>
      <c r="K52" s="837">
        <v>5756</v>
      </c>
      <c r="L52" s="859" t="s">
        <v>423</v>
      </c>
      <c r="M52" s="860" t="s">
        <v>423</v>
      </c>
      <c r="N52" s="861"/>
      <c r="O52" s="862"/>
      <c r="P52" s="863" t="s">
        <v>423</v>
      </c>
      <c r="Q52" s="863" t="s">
        <v>423</v>
      </c>
      <c r="R52" s="863"/>
      <c r="S52" s="864"/>
      <c r="T52" s="840" t="s">
        <v>423</v>
      </c>
      <c r="U52" s="704" t="s">
        <v>423</v>
      </c>
      <c r="V52" s="704" t="s">
        <v>423</v>
      </c>
      <c r="W52" s="704" t="s">
        <v>423</v>
      </c>
      <c r="X52" s="840" t="s">
        <v>423</v>
      </c>
      <c r="Y52" s="704" t="s">
        <v>423</v>
      </c>
      <c r="Z52" s="704" t="s">
        <v>423</v>
      </c>
      <c r="AA52" s="841" t="s">
        <v>423</v>
      </c>
      <c r="AB52" s="895">
        <v>8</v>
      </c>
      <c r="AC52" s="879" t="s">
        <v>266</v>
      </c>
      <c r="AD52" s="77" t="s">
        <v>298</v>
      </c>
      <c r="AE52" s="865">
        <v>0</v>
      </c>
      <c r="AF52" s="865">
        <v>0</v>
      </c>
      <c r="AG52" s="865">
        <v>0</v>
      </c>
      <c r="AH52" s="865">
        <v>0</v>
      </c>
      <c r="AI52" s="865">
        <v>0</v>
      </c>
      <c r="AJ52" s="865">
        <v>0</v>
      </c>
      <c r="AK52" s="865">
        <v>0</v>
      </c>
      <c r="AL52" s="866">
        <v>0</v>
      </c>
      <c r="AM52" s="844"/>
      <c r="AN52" s="223">
        <v>8</v>
      </c>
      <c r="AO52" s="879" t="s">
        <v>266</v>
      </c>
      <c r="AP52" s="77" t="s">
        <v>298</v>
      </c>
      <c r="AQ52" s="377">
        <v>2043.632</v>
      </c>
      <c r="AR52" s="897">
        <v>1959.8961610000001</v>
      </c>
      <c r="AS52" s="1016"/>
      <c r="AT52" s="378"/>
      <c r="AV52" s="313">
        <v>8</v>
      </c>
      <c r="AW52" s="16" t="s">
        <v>266</v>
      </c>
      <c r="AX52" s="184" t="s">
        <v>141</v>
      </c>
      <c r="AY52" s="382">
        <v>933.8818471573642</v>
      </c>
      <c r="AZ52" s="382">
        <v>981.7494993628253</v>
      </c>
      <c r="BA52" s="382">
        <v>623.435905697868</v>
      </c>
      <c r="BB52" s="383">
        <v>706.2716208258838</v>
      </c>
      <c r="BC52" s="1062" t="str">
        <f t="shared" si="0"/>
        <v>ACCEPT</v>
      </c>
      <c r="BD52" s="1062" t="str">
        <f t="shared" si="1"/>
        <v>ACCEPT</v>
      </c>
      <c r="BF52" s="313">
        <v>8</v>
      </c>
      <c r="BG52" s="16" t="s">
        <v>266</v>
      </c>
      <c r="BH52" s="184" t="s">
        <v>141</v>
      </c>
      <c r="BI52" s="382" t="str">
        <f>IF(ISTEXT(AY52),IF('EU1 ExtraEU Trade'!AW51=0,"INTRA-EU","CHECK")," ")</f>
        <v> </v>
      </c>
      <c r="BJ52" s="382" t="str">
        <f>IF(ISTEXT(AZ52),IF('EU1 ExtraEU Trade'!AX51=0,"INTRA-EU","CHECK")," ")</f>
        <v> </v>
      </c>
      <c r="BK52" s="382" t="str">
        <f>IF(ISTEXT(BA52),IF('EU1 ExtraEU Trade'!AY51=0,"INTRA-EU","CHECK")," ")</f>
        <v> </v>
      </c>
      <c r="BL52" s="383" t="str">
        <f>IF(ISTEXT(BB52),IF('EU1 ExtraEU Trade'!AZ51=0,"INTRA-EU","CHECK")," ")</f>
        <v> </v>
      </c>
    </row>
    <row r="53" spans="1:64" s="79" customFormat="1" ht="15" customHeight="1">
      <c r="A53" s="882" t="s">
        <v>168</v>
      </c>
      <c r="B53" s="426" t="s">
        <v>285</v>
      </c>
      <c r="C53" s="846" t="s">
        <v>298</v>
      </c>
      <c r="D53" s="848">
        <v>15.05</v>
      </c>
      <c r="E53" s="848">
        <v>18901</v>
      </c>
      <c r="F53" s="848">
        <v>10.306</v>
      </c>
      <c r="G53" s="848">
        <v>15406</v>
      </c>
      <c r="H53" s="848">
        <v>0.544</v>
      </c>
      <c r="I53" s="848">
        <v>1364</v>
      </c>
      <c r="J53" s="848">
        <v>0.4408389999999999</v>
      </c>
      <c r="K53" s="849">
        <v>1184</v>
      </c>
      <c r="L53" s="850"/>
      <c r="M53" s="851"/>
      <c r="N53" s="728"/>
      <c r="O53" s="729"/>
      <c r="P53" s="852"/>
      <c r="Q53" s="852"/>
      <c r="R53" s="852"/>
      <c r="S53" s="853"/>
      <c r="T53" s="854" t="s">
        <v>423</v>
      </c>
      <c r="U53" s="8" t="s">
        <v>423</v>
      </c>
      <c r="V53" s="8" t="s">
        <v>423</v>
      </c>
      <c r="W53" s="8" t="s">
        <v>423</v>
      </c>
      <c r="X53" s="854" t="s">
        <v>423</v>
      </c>
      <c r="Y53" s="8" t="s">
        <v>423</v>
      </c>
      <c r="Z53" s="8" t="s">
        <v>423</v>
      </c>
      <c r="AA53" s="855" t="s">
        <v>423</v>
      </c>
      <c r="AB53" s="14" t="s">
        <v>168</v>
      </c>
      <c r="AC53" s="19" t="s">
        <v>285</v>
      </c>
      <c r="AD53" s="77" t="s">
        <v>298</v>
      </c>
      <c r="AE53" s="711"/>
      <c r="AF53" s="711"/>
      <c r="AG53" s="711"/>
      <c r="AH53" s="711"/>
      <c r="AI53" s="711"/>
      <c r="AJ53" s="711"/>
      <c r="AK53" s="711"/>
      <c r="AL53" s="749"/>
      <c r="AM53" s="90"/>
      <c r="AN53" s="223" t="s">
        <v>168</v>
      </c>
      <c r="AO53" s="19" t="s">
        <v>285</v>
      </c>
      <c r="AP53" s="77" t="s">
        <v>298</v>
      </c>
      <c r="AQ53" s="395">
        <v>14.506</v>
      </c>
      <c r="AR53" s="897">
        <v>9.865160999999999</v>
      </c>
      <c r="AS53" s="1016"/>
      <c r="AT53" s="378"/>
      <c r="AV53" s="312">
        <v>8.1</v>
      </c>
      <c r="AW53" s="19" t="s">
        <v>285</v>
      </c>
      <c r="AX53" s="192" t="s">
        <v>141</v>
      </c>
      <c r="AY53" s="386">
        <v>1255.8803986710964</v>
      </c>
      <c r="AZ53" s="386">
        <v>1494.8573646419563</v>
      </c>
      <c r="BA53" s="386">
        <v>2507.3529411764703</v>
      </c>
      <c r="BB53" s="387">
        <v>2685.7877819339947</v>
      </c>
      <c r="BC53" s="1062" t="str">
        <f t="shared" si="0"/>
        <v>ACCEPT</v>
      </c>
      <c r="BD53" s="1062" t="str">
        <f t="shared" si="1"/>
        <v>ACCEPT</v>
      </c>
      <c r="BF53" s="312">
        <v>8.1</v>
      </c>
      <c r="BG53" s="19" t="s">
        <v>285</v>
      </c>
      <c r="BH53" s="192" t="s">
        <v>141</v>
      </c>
      <c r="BI53" s="386" t="str">
        <f>IF(ISTEXT(AY53),IF('EU1 ExtraEU Trade'!AW52=0,"INTRA-EU","CHECK")," ")</f>
        <v> </v>
      </c>
      <c r="BJ53" s="386" t="str">
        <f>IF(ISTEXT(AZ53),IF('EU1 ExtraEU Trade'!AX52=0,"INTRA-EU","CHECK")," ")</f>
        <v> </v>
      </c>
      <c r="BK53" s="386" t="str">
        <f>IF(ISTEXT(BA53),IF('EU1 ExtraEU Trade'!AY52=0,"INTRA-EU","CHECK")," ")</f>
        <v> </v>
      </c>
      <c r="BL53" s="387" t="str">
        <f>IF(ISTEXT(BB53),IF('EU1 ExtraEU Trade'!AZ52=0,"INTRA-EU","CHECK")," ")</f>
        <v> </v>
      </c>
    </row>
    <row r="54" spans="1:64" s="79" customFormat="1" ht="15" customHeight="1">
      <c r="A54" s="896" t="s">
        <v>169</v>
      </c>
      <c r="B54" s="432" t="s">
        <v>268</v>
      </c>
      <c r="C54" s="846" t="s">
        <v>298</v>
      </c>
      <c r="D54" s="848">
        <v>11.932</v>
      </c>
      <c r="E54" s="848">
        <v>6297</v>
      </c>
      <c r="F54" s="848">
        <v>11.666</v>
      </c>
      <c r="G54" s="848">
        <v>6165</v>
      </c>
      <c r="H54" s="848">
        <v>18.077</v>
      </c>
      <c r="I54" s="848">
        <v>10245</v>
      </c>
      <c r="J54" s="848">
        <v>7.709</v>
      </c>
      <c r="K54" s="849">
        <v>4572</v>
      </c>
      <c r="L54" s="850"/>
      <c r="M54" s="851"/>
      <c r="N54" s="728"/>
      <c r="O54" s="729"/>
      <c r="P54" s="852"/>
      <c r="Q54" s="852"/>
      <c r="R54" s="852"/>
      <c r="S54" s="853"/>
      <c r="T54" s="854" t="s">
        <v>423</v>
      </c>
      <c r="U54" s="8" t="s">
        <v>423</v>
      </c>
      <c r="V54" s="8" t="s">
        <v>423</v>
      </c>
      <c r="W54" s="8" t="s">
        <v>423</v>
      </c>
      <c r="X54" s="854" t="s">
        <v>423</v>
      </c>
      <c r="Y54" s="8" t="s">
        <v>423</v>
      </c>
      <c r="Z54" s="8" t="s">
        <v>423</v>
      </c>
      <c r="AA54" s="855" t="s">
        <v>423</v>
      </c>
      <c r="AB54" s="15" t="s">
        <v>169</v>
      </c>
      <c r="AC54" s="21" t="s">
        <v>268</v>
      </c>
      <c r="AD54" s="77" t="s">
        <v>298</v>
      </c>
      <c r="AE54" s="711"/>
      <c r="AF54" s="711"/>
      <c r="AG54" s="711"/>
      <c r="AH54" s="711"/>
      <c r="AI54" s="711"/>
      <c r="AJ54" s="711"/>
      <c r="AK54" s="711"/>
      <c r="AL54" s="749"/>
      <c r="AM54" s="90"/>
      <c r="AN54" s="222" t="s">
        <v>169</v>
      </c>
      <c r="AO54" s="21" t="s">
        <v>268</v>
      </c>
      <c r="AP54" s="77" t="s">
        <v>298</v>
      </c>
      <c r="AQ54" s="388">
        <v>2029.126</v>
      </c>
      <c r="AR54" s="897">
        <v>1950.031</v>
      </c>
      <c r="AS54" s="1016"/>
      <c r="AT54" s="378"/>
      <c r="AV54" s="315">
        <v>8.2</v>
      </c>
      <c r="AW54" s="21" t="s">
        <v>268</v>
      </c>
      <c r="AX54" s="192" t="s">
        <v>141</v>
      </c>
      <c r="AY54" s="386">
        <v>527.7405296681193</v>
      </c>
      <c r="AZ54" s="386">
        <v>528.4587690725184</v>
      </c>
      <c r="BA54" s="386">
        <v>566.7422691818332</v>
      </c>
      <c r="BB54" s="387">
        <v>593.0730315215982</v>
      </c>
      <c r="BC54" s="1062" t="str">
        <f t="shared" si="0"/>
        <v>ACCEPT</v>
      </c>
      <c r="BD54" s="1062" t="str">
        <f t="shared" si="1"/>
        <v>ACCEPT</v>
      </c>
      <c r="BF54" s="315">
        <v>8.2</v>
      </c>
      <c r="BG54" s="21" t="s">
        <v>268</v>
      </c>
      <c r="BH54" s="192" t="s">
        <v>141</v>
      </c>
      <c r="BI54" s="386" t="str">
        <f>IF(ISTEXT(AY54),IF('EU1 ExtraEU Trade'!AW53=0,"INTRA-EU","CHECK")," ")</f>
        <v> </v>
      </c>
      <c r="BJ54" s="386" t="str">
        <f>IF(ISTEXT(AZ54),IF('EU1 ExtraEU Trade'!AX53=0,"INTRA-EU","CHECK")," ")</f>
        <v> </v>
      </c>
      <c r="BK54" s="386" t="str">
        <f>IF(ISTEXT(BA54),IF('EU1 ExtraEU Trade'!AY53=0,"INTRA-EU","CHECK")," ")</f>
        <v> </v>
      </c>
      <c r="BL54" s="387" t="str">
        <f>IF(ISTEXT(BB54),IF('EU1 ExtraEU Trade'!AZ53=0,"INTRA-EU","CHECK")," ")</f>
        <v> </v>
      </c>
    </row>
    <row r="55" spans="1:64" s="79" customFormat="1" ht="15" customHeight="1">
      <c r="A55" s="869">
        <v>9</v>
      </c>
      <c r="B55" s="870" t="s">
        <v>258</v>
      </c>
      <c r="C55" s="846" t="s">
        <v>298</v>
      </c>
      <c r="D55" s="848">
        <v>1226.687</v>
      </c>
      <c r="E55" s="848">
        <v>183924</v>
      </c>
      <c r="F55" s="848">
        <v>1259.03</v>
      </c>
      <c r="G55" s="848">
        <v>200515</v>
      </c>
      <c r="H55" s="848">
        <v>378.09</v>
      </c>
      <c r="I55" s="848">
        <v>47672</v>
      </c>
      <c r="J55" s="848">
        <v>397.574</v>
      </c>
      <c r="K55" s="849">
        <v>55868</v>
      </c>
      <c r="L55" s="850"/>
      <c r="M55" s="851"/>
      <c r="N55" s="728"/>
      <c r="O55" s="729"/>
      <c r="P55" s="852"/>
      <c r="Q55" s="852"/>
      <c r="R55" s="852"/>
      <c r="S55" s="853"/>
      <c r="T55" s="854" t="s">
        <v>423</v>
      </c>
      <c r="U55" s="8" t="s">
        <v>423</v>
      </c>
      <c r="V55" s="8" t="s">
        <v>423</v>
      </c>
      <c r="W55" s="8" t="s">
        <v>423</v>
      </c>
      <c r="X55" s="854" t="s">
        <v>423</v>
      </c>
      <c r="Y55" s="8" t="s">
        <v>423</v>
      </c>
      <c r="Z55" s="8" t="s">
        <v>423</v>
      </c>
      <c r="AA55" s="855" t="s">
        <v>423</v>
      </c>
      <c r="AB55" s="876">
        <v>9</v>
      </c>
      <c r="AC55" s="22" t="s">
        <v>258</v>
      </c>
      <c r="AD55" s="77" t="s">
        <v>298</v>
      </c>
      <c r="AE55" s="714"/>
      <c r="AF55" s="714"/>
      <c r="AG55" s="714"/>
      <c r="AH55" s="714"/>
      <c r="AI55" s="714"/>
      <c r="AJ55" s="714"/>
      <c r="AK55" s="714"/>
      <c r="AL55" s="750"/>
      <c r="AM55" s="90"/>
      <c r="AN55" s="222">
        <v>9</v>
      </c>
      <c r="AO55" s="22" t="s">
        <v>258</v>
      </c>
      <c r="AP55" s="77" t="s">
        <v>298</v>
      </c>
      <c r="AQ55" s="897">
        <v>2356.9079999999994</v>
      </c>
      <c r="AR55" s="897">
        <v>2327.723</v>
      </c>
      <c r="AS55" s="1016"/>
      <c r="AT55" s="378"/>
      <c r="AV55" s="874">
        <v>9</v>
      </c>
      <c r="AW55" s="872" t="s">
        <v>258</v>
      </c>
      <c r="AX55" s="192" t="s">
        <v>141</v>
      </c>
      <c r="AY55" s="386">
        <v>149.93555813341138</v>
      </c>
      <c r="AZ55" s="386">
        <v>159.26149496040603</v>
      </c>
      <c r="BA55" s="386">
        <v>126.08638154936656</v>
      </c>
      <c r="BB55" s="387">
        <v>140.52226755270718</v>
      </c>
      <c r="BC55" s="1062" t="str">
        <f t="shared" si="0"/>
        <v>ACCEPT</v>
      </c>
      <c r="BD55" s="1062" t="str">
        <f t="shared" si="1"/>
        <v>ACCEPT</v>
      </c>
      <c r="BF55" s="874">
        <v>9</v>
      </c>
      <c r="BG55" s="872" t="s">
        <v>258</v>
      </c>
      <c r="BH55" s="192" t="s">
        <v>141</v>
      </c>
      <c r="BI55" s="386" t="str">
        <f>IF(ISTEXT(AY55),IF('EU1 ExtraEU Trade'!AW54=0,"INTRA-EU","CHECK")," ")</f>
        <v> </v>
      </c>
      <c r="BJ55" s="386" t="str">
        <f>IF(ISTEXT(AZ55),IF('EU1 ExtraEU Trade'!AX54=0,"INTRA-EU","CHECK")," ")</f>
        <v> </v>
      </c>
      <c r="BK55" s="386" t="str">
        <f>IF(ISTEXT(BA55),IF('EU1 ExtraEU Trade'!AY54=0,"INTRA-EU","CHECK")," ")</f>
        <v> </v>
      </c>
      <c r="BL55" s="387" t="str">
        <f>IF(ISTEXT(BB55),IF('EU1 ExtraEU Trade'!AZ54=0,"INTRA-EU","CHECK")," ")</f>
        <v> </v>
      </c>
    </row>
    <row r="56" spans="1:64" s="374" customFormat="1" ht="15" customHeight="1" thickBot="1">
      <c r="A56" s="890">
        <v>10</v>
      </c>
      <c r="B56" s="424" t="s">
        <v>259</v>
      </c>
      <c r="C56" s="898" t="s">
        <v>298</v>
      </c>
      <c r="D56" s="303">
        <v>1341.8329999999999</v>
      </c>
      <c r="E56" s="303">
        <v>1012396</v>
      </c>
      <c r="F56" s="303">
        <v>1315.3610000000003</v>
      </c>
      <c r="G56" s="303">
        <v>983148</v>
      </c>
      <c r="H56" s="303">
        <v>4285.365</v>
      </c>
      <c r="I56" s="303">
        <v>2900661</v>
      </c>
      <c r="J56" s="303">
        <v>4249.965</v>
      </c>
      <c r="K56" s="837">
        <v>2823052</v>
      </c>
      <c r="L56" s="859" t="s">
        <v>423</v>
      </c>
      <c r="M56" s="860" t="s">
        <v>423</v>
      </c>
      <c r="N56" s="861"/>
      <c r="O56" s="862"/>
      <c r="P56" s="863" t="s">
        <v>423</v>
      </c>
      <c r="Q56" s="863" t="s">
        <v>423</v>
      </c>
      <c r="R56" s="863"/>
      <c r="S56" s="864"/>
      <c r="T56" s="840" t="s">
        <v>423</v>
      </c>
      <c r="U56" s="704" t="s">
        <v>423</v>
      </c>
      <c r="V56" s="704" t="s">
        <v>423</v>
      </c>
      <c r="W56" s="704" t="s">
        <v>423</v>
      </c>
      <c r="X56" s="840" t="s">
        <v>423</v>
      </c>
      <c r="Y56" s="704" t="s">
        <v>423</v>
      </c>
      <c r="Z56" s="704" t="s">
        <v>423</v>
      </c>
      <c r="AA56" s="841" t="s">
        <v>423</v>
      </c>
      <c r="AB56" s="4">
        <v>10</v>
      </c>
      <c r="AC56" s="16" t="s">
        <v>259</v>
      </c>
      <c r="AD56" s="77" t="s">
        <v>298</v>
      </c>
      <c r="AE56" s="865">
        <v>-9.769962616701378E-14</v>
      </c>
      <c r="AF56" s="865">
        <v>0</v>
      </c>
      <c r="AG56" s="865">
        <v>2.113864638886298E-13</v>
      </c>
      <c r="AH56" s="865">
        <v>0</v>
      </c>
      <c r="AI56" s="865">
        <v>-3.410605131648481E-13</v>
      </c>
      <c r="AJ56" s="865">
        <v>0</v>
      </c>
      <c r="AK56" s="865">
        <v>5.115907697472721E-13</v>
      </c>
      <c r="AL56" s="866">
        <v>0</v>
      </c>
      <c r="AM56" s="844"/>
      <c r="AN56" s="223">
        <v>10</v>
      </c>
      <c r="AO56" s="16" t="s">
        <v>259</v>
      </c>
      <c r="AP56" s="77" t="s">
        <v>298</v>
      </c>
      <c r="AQ56" s="897">
        <v>2020.9839999999995</v>
      </c>
      <c r="AR56" s="897">
        <v>2060.419</v>
      </c>
      <c r="AS56" s="1016"/>
      <c r="AT56" s="378"/>
      <c r="AV56" s="313">
        <v>10</v>
      </c>
      <c r="AW56" s="899" t="s">
        <v>259</v>
      </c>
      <c r="AX56" s="186" t="s">
        <v>141</v>
      </c>
      <c r="AY56" s="391">
        <v>754.4873318810911</v>
      </c>
      <c r="AZ56" s="391">
        <v>747.4358750183408</v>
      </c>
      <c r="BA56" s="391">
        <v>676.8760653993301</v>
      </c>
      <c r="BB56" s="392">
        <v>664.252999730586</v>
      </c>
      <c r="BC56" s="1062" t="str">
        <f t="shared" si="0"/>
        <v>ACCEPT</v>
      </c>
      <c r="BD56" s="1062" t="str">
        <f t="shared" si="1"/>
        <v>ACCEPT</v>
      </c>
      <c r="BF56" s="313">
        <v>10</v>
      </c>
      <c r="BG56" s="899" t="s">
        <v>259</v>
      </c>
      <c r="BH56" s="186" t="s">
        <v>141</v>
      </c>
      <c r="BI56" s="391" t="str">
        <f>IF(ISTEXT(AY56),IF('EU1 ExtraEU Trade'!AW55=0,"INTRA-EU","CHECK")," ")</f>
        <v> </v>
      </c>
      <c r="BJ56" s="391" t="str">
        <f>IF(ISTEXT(AZ56),IF('EU1 ExtraEU Trade'!AX55=0,"INTRA-EU","CHECK")," ")</f>
        <v> </v>
      </c>
      <c r="BK56" s="391" t="str">
        <f>IF(ISTEXT(BA56),IF('EU1 ExtraEU Trade'!AY55=0,"INTRA-EU","CHECK")," ")</f>
        <v> </v>
      </c>
      <c r="BL56" s="392" t="str">
        <f>IF(ISTEXT(BB56),IF('EU1 ExtraEU Trade'!AZ55=0,"INTRA-EU","CHECK")," ")</f>
        <v> </v>
      </c>
    </row>
    <row r="57" spans="1:64" s="374" customFormat="1" ht="15" customHeight="1">
      <c r="A57" s="890" t="s">
        <v>170</v>
      </c>
      <c r="B57" s="856" t="s">
        <v>271</v>
      </c>
      <c r="C57" s="894" t="s">
        <v>298</v>
      </c>
      <c r="D57" s="303">
        <v>538.413</v>
      </c>
      <c r="E57" s="303">
        <v>377269</v>
      </c>
      <c r="F57" s="303">
        <v>537.8700000000001</v>
      </c>
      <c r="G57" s="303">
        <v>384583</v>
      </c>
      <c r="H57" s="303">
        <v>2816.982</v>
      </c>
      <c r="I57" s="303">
        <v>1755973</v>
      </c>
      <c r="J57" s="303">
        <v>2774.374</v>
      </c>
      <c r="K57" s="837">
        <v>1705292</v>
      </c>
      <c r="L57" s="859" t="s">
        <v>423</v>
      </c>
      <c r="M57" s="860" t="s">
        <v>423</v>
      </c>
      <c r="N57" s="861"/>
      <c r="O57" s="862"/>
      <c r="P57" s="863" t="s">
        <v>423</v>
      </c>
      <c r="Q57" s="863" t="s">
        <v>423</v>
      </c>
      <c r="R57" s="863"/>
      <c r="S57" s="864"/>
      <c r="T57" s="840" t="s">
        <v>423</v>
      </c>
      <c r="U57" s="704" t="s">
        <v>423</v>
      </c>
      <c r="V57" s="704" t="s">
        <v>423</v>
      </c>
      <c r="W57" s="704" t="s">
        <v>423</v>
      </c>
      <c r="X57" s="840" t="s">
        <v>423</v>
      </c>
      <c r="Y57" s="704" t="s">
        <v>423</v>
      </c>
      <c r="Z57" s="704" t="s">
        <v>423</v>
      </c>
      <c r="AA57" s="841" t="s">
        <v>423</v>
      </c>
      <c r="AB57" s="4" t="s">
        <v>170</v>
      </c>
      <c r="AC57" s="19" t="s">
        <v>271</v>
      </c>
      <c r="AD57" s="77" t="s">
        <v>298</v>
      </c>
      <c r="AE57" s="842">
        <v>0</v>
      </c>
      <c r="AF57" s="842">
        <v>0</v>
      </c>
      <c r="AG57" s="842">
        <v>0</v>
      </c>
      <c r="AH57" s="842">
        <v>0</v>
      </c>
      <c r="AI57" s="842">
        <v>0</v>
      </c>
      <c r="AJ57" s="842">
        <v>0</v>
      </c>
      <c r="AK57" s="842">
        <v>0</v>
      </c>
      <c r="AL57" s="843">
        <v>0</v>
      </c>
      <c r="AM57" s="844"/>
      <c r="AN57" s="223" t="s">
        <v>170</v>
      </c>
      <c r="AO57" s="19" t="s">
        <v>271</v>
      </c>
      <c r="AP57" s="77" t="s">
        <v>298</v>
      </c>
      <c r="AQ57" s="377">
        <v>453.25300000000016</v>
      </c>
      <c r="AR57" s="897">
        <v>502.6700000000001</v>
      </c>
      <c r="AS57" s="1016"/>
      <c r="AT57" s="378"/>
      <c r="AV57" s="313">
        <v>10.1</v>
      </c>
      <c r="AW57" s="19" t="s">
        <v>271</v>
      </c>
      <c r="AX57" s="200" t="s">
        <v>141</v>
      </c>
      <c r="AY57" s="382">
        <v>700.7055921755233</v>
      </c>
      <c r="AZ57" s="382">
        <v>715.0110621525646</v>
      </c>
      <c r="BA57" s="382">
        <v>623.352580882661</v>
      </c>
      <c r="BB57" s="383">
        <v>614.6582976916595</v>
      </c>
      <c r="BC57" s="1062" t="str">
        <f t="shared" si="0"/>
        <v>ACCEPT</v>
      </c>
      <c r="BD57" s="1062" t="str">
        <f t="shared" si="1"/>
        <v>ACCEPT</v>
      </c>
      <c r="BF57" s="313">
        <v>10.1</v>
      </c>
      <c r="BG57" s="19" t="s">
        <v>271</v>
      </c>
      <c r="BH57" s="200" t="s">
        <v>141</v>
      </c>
      <c r="BI57" s="382" t="str">
        <f>IF(ISTEXT(AY57),IF('EU1 ExtraEU Trade'!AW56=0,"INTRA-EU","CHECK")," ")</f>
        <v> </v>
      </c>
      <c r="BJ57" s="382" t="str">
        <f>IF(ISTEXT(AZ57),IF('EU1 ExtraEU Trade'!AX56=0,"INTRA-EU","CHECK")," ")</f>
        <v> </v>
      </c>
      <c r="BK57" s="382" t="str">
        <f>IF(ISTEXT(BA57),IF('EU1 ExtraEU Trade'!AY56=0,"INTRA-EU","CHECK")," ")</f>
        <v> </v>
      </c>
      <c r="BL57" s="383" t="str">
        <f>IF(ISTEXT(BB57),IF('EU1 ExtraEU Trade'!AZ56=0,"INTRA-EU","CHECK")," ")</f>
        <v> </v>
      </c>
    </row>
    <row r="58" spans="1:64" s="79" customFormat="1" ht="15" customHeight="1">
      <c r="A58" s="892" t="s">
        <v>272</v>
      </c>
      <c r="B58" s="422" t="s">
        <v>260</v>
      </c>
      <c r="C58" s="846" t="s">
        <v>298</v>
      </c>
      <c r="D58" s="848">
        <v>85.234</v>
      </c>
      <c r="E58" s="848">
        <v>38706</v>
      </c>
      <c r="F58" s="848">
        <v>80.099</v>
      </c>
      <c r="G58" s="848">
        <v>36217</v>
      </c>
      <c r="H58" s="848">
        <v>299.559</v>
      </c>
      <c r="I58" s="848">
        <v>128291</v>
      </c>
      <c r="J58" s="848">
        <v>275.781</v>
      </c>
      <c r="K58" s="849">
        <v>119105</v>
      </c>
      <c r="L58" s="850"/>
      <c r="M58" s="851"/>
      <c r="N58" s="728"/>
      <c r="O58" s="729"/>
      <c r="P58" s="852"/>
      <c r="Q58" s="852"/>
      <c r="R58" s="852"/>
      <c r="S58" s="853"/>
      <c r="T58" s="854" t="s">
        <v>423</v>
      </c>
      <c r="U58" s="8" t="s">
        <v>423</v>
      </c>
      <c r="V58" s="8" t="s">
        <v>423</v>
      </c>
      <c r="W58" s="8" t="s">
        <v>423</v>
      </c>
      <c r="X58" s="854" t="s">
        <v>423</v>
      </c>
      <c r="Y58" s="8" t="s">
        <v>423</v>
      </c>
      <c r="Z58" s="8" t="s">
        <v>423</v>
      </c>
      <c r="AA58" s="855" t="s">
        <v>423</v>
      </c>
      <c r="AB58" s="4" t="s">
        <v>272</v>
      </c>
      <c r="AC58" s="17" t="s">
        <v>260</v>
      </c>
      <c r="AD58" s="77" t="s">
        <v>298</v>
      </c>
      <c r="AE58" s="711"/>
      <c r="AF58" s="711"/>
      <c r="AG58" s="711"/>
      <c r="AH58" s="711"/>
      <c r="AI58" s="711"/>
      <c r="AJ58" s="711"/>
      <c r="AK58" s="711"/>
      <c r="AL58" s="749"/>
      <c r="AM58" s="90"/>
      <c r="AN58" s="223" t="s">
        <v>272</v>
      </c>
      <c r="AO58" s="17" t="s">
        <v>260</v>
      </c>
      <c r="AP58" s="77" t="s">
        <v>298</v>
      </c>
      <c r="AQ58" s="377" t="s">
        <v>447</v>
      </c>
      <c r="AR58" s="897" t="s">
        <v>448</v>
      </c>
      <c r="AS58" s="1016"/>
      <c r="AT58" s="378"/>
      <c r="AV58" s="313" t="s">
        <v>272</v>
      </c>
      <c r="AW58" s="17" t="s">
        <v>260</v>
      </c>
      <c r="AX58" s="192" t="s">
        <v>141</v>
      </c>
      <c r="AY58" s="386">
        <v>454.114555224441</v>
      </c>
      <c r="AZ58" s="386">
        <v>452.15296071112</v>
      </c>
      <c r="BA58" s="386">
        <v>428.2662180071371</v>
      </c>
      <c r="BB58" s="387">
        <v>431.88254448275984</v>
      </c>
      <c r="BC58" s="1062" t="str">
        <f t="shared" si="0"/>
        <v>ACCEPT</v>
      </c>
      <c r="BD58" s="1062" t="str">
        <f t="shared" si="1"/>
        <v>ACCEPT</v>
      </c>
      <c r="BF58" s="313" t="s">
        <v>272</v>
      </c>
      <c r="BG58" s="17" t="s">
        <v>260</v>
      </c>
      <c r="BH58" s="192" t="s">
        <v>141</v>
      </c>
      <c r="BI58" s="386" t="str">
        <f>IF(ISTEXT(AY58),IF('EU1 ExtraEU Trade'!AW57=0,"INTRA-EU","CHECK")," ")</f>
        <v> </v>
      </c>
      <c r="BJ58" s="386" t="str">
        <f>IF(ISTEXT(AZ58),IF('EU1 ExtraEU Trade'!AX57=0,"INTRA-EU","CHECK")," ")</f>
        <v> </v>
      </c>
      <c r="BK58" s="386" t="str">
        <f>IF(ISTEXT(BA58),IF('EU1 ExtraEU Trade'!AY57=0,"INTRA-EU","CHECK")," ")</f>
        <v> </v>
      </c>
      <c r="BL58" s="387" t="str">
        <f>IF(ISTEXT(BB58),IF('EU1 ExtraEU Trade'!AZ57=0,"INTRA-EU","CHECK")," ")</f>
        <v> </v>
      </c>
    </row>
    <row r="59" spans="1:64" s="79" customFormat="1" ht="15" customHeight="1">
      <c r="A59" s="892" t="s">
        <v>273</v>
      </c>
      <c r="B59" s="434" t="s">
        <v>274</v>
      </c>
      <c r="C59" s="846" t="s">
        <v>298</v>
      </c>
      <c r="D59" s="848">
        <v>53.143</v>
      </c>
      <c r="E59" s="848">
        <v>31317</v>
      </c>
      <c r="F59" s="848">
        <v>53.858</v>
      </c>
      <c r="G59" s="848">
        <v>31754</v>
      </c>
      <c r="H59" s="848">
        <v>596.007</v>
      </c>
      <c r="I59" s="848">
        <v>315362</v>
      </c>
      <c r="J59" s="848">
        <v>625.804</v>
      </c>
      <c r="K59" s="849">
        <v>317158</v>
      </c>
      <c r="L59" s="850"/>
      <c r="M59" s="851"/>
      <c r="N59" s="728"/>
      <c r="O59" s="729"/>
      <c r="P59" s="852"/>
      <c r="Q59" s="852"/>
      <c r="R59" s="852"/>
      <c r="S59" s="853"/>
      <c r="T59" s="854" t="s">
        <v>423</v>
      </c>
      <c r="U59" s="8" t="s">
        <v>423</v>
      </c>
      <c r="V59" s="8" t="s">
        <v>423</v>
      </c>
      <c r="W59" s="8" t="s">
        <v>423</v>
      </c>
      <c r="X59" s="854" t="s">
        <v>423</v>
      </c>
      <c r="Y59" s="8" t="s">
        <v>423</v>
      </c>
      <c r="Z59" s="8" t="s">
        <v>423</v>
      </c>
      <c r="AA59" s="855" t="s">
        <v>423</v>
      </c>
      <c r="AB59" s="4" t="s">
        <v>273</v>
      </c>
      <c r="AC59" s="17" t="s">
        <v>274</v>
      </c>
      <c r="AD59" s="77" t="s">
        <v>298</v>
      </c>
      <c r="AE59" s="711"/>
      <c r="AF59" s="711"/>
      <c r="AG59" s="711"/>
      <c r="AH59" s="711"/>
      <c r="AI59" s="711"/>
      <c r="AJ59" s="711"/>
      <c r="AK59" s="711"/>
      <c r="AL59" s="749"/>
      <c r="AM59" s="90"/>
      <c r="AN59" s="223" t="s">
        <v>273</v>
      </c>
      <c r="AO59" s="17" t="s">
        <v>274</v>
      </c>
      <c r="AP59" s="77" t="s">
        <v>298</v>
      </c>
      <c r="AQ59" s="377" t="s">
        <v>449</v>
      </c>
      <c r="AR59" s="897" t="s">
        <v>450</v>
      </c>
      <c r="AS59" s="1016"/>
      <c r="AT59" s="378"/>
      <c r="AV59" s="313" t="s">
        <v>273</v>
      </c>
      <c r="AW59" s="32" t="s">
        <v>274</v>
      </c>
      <c r="AX59" s="192" t="s">
        <v>141</v>
      </c>
      <c r="AY59" s="386">
        <v>589.2968029655834</v>
      </c>
      <c r="AZ59" s="386">
        <v>589.5874336217461</v>
      </c>
      <c r="BA59" s="386">
        <v>529.1246579318699</v>
      </c>
      <c r="BB59" s="387">
        <v>506.80085138477864</v>
      </c>
      <c r="BC59" s="1062" t="str">
        <f t="shared" si="0"/>
        <v>ACCEPT</v>
      </c>
      <c r="BD59" s="1062" t="str">
        <f t="shared" si="1"/>
        <v>ACCEPT</v>
      </c>
      <c r="BF59" s="313" t="s">
        <v>273</v>
      </c>
      <c r="BG59" s="32" t="s">
        <v>274</v>
      </c>
      <c r="BH59" s="192" t="s">
        <v>141</v>
      </c>
      <c r="BI59" s="386" t="str">
        <f>IF(ISTEXT(AY59),IF('EU1 ExtraEU Trade'!AW58=0,"INTRA-EU","CHECK")," ")</f>
        <v> </v>
      </c>
      <c r="BJ59" s="386" t="str">
        <f>IF(ISTEXT(AZ59),IF('EU1 ExtraEU Trade'!AX58=0,"INTRA-EU","CHECK")," ")</f>
        <v> </v>
      </c>
      <c r="BK59" s="386" t="str">
        <f>IF(ISTEXT(BA59),IF('EU1 ExtraEU Trade'!AY58=0,"INTRA-EU","CHECK")," ")</f>
        <v> </v>
      </c>
      <c r="BL59" s="387" t="str">
        <f>IF(ISTEXT(BB59),IF('EU1 ExtraEU Trade'!AZ58=0,"INTRA-EU","CHECK")," ")</f>
        <v> </v>
      </c>
    </row>
    <row r="60" spans="1:64" s="79" customFormat="1" ht="15" customHeight="1">
      <c r="A60" s="892" t="s">
        <v>275</v>
      </c>
      <c r="B60" s="422" t="s">
        <v>276</v>
      </c>
      <c r="C60" s="846" t="s">
        <v>298</v>
      </c>
      <c r="D60" s="848">
        <v>109.397</v>
      </c>
      <c r="E60" s="848">
        <v>92620</v>
      </c>
      <c r="F60" s="848">
        <v>130.729</v>
      </c>
      <c r="G60" s="848">
        <v>116574</v>
      </c>
      <c r="H60" s="848">
        <v>395.894</v>
      </c>
      <c r="I60" s="848">
        <v>359585</v>
      </c>
      <c r="J60" s="848">
        <v>404.42</v>
      </c>
      <c r="K60" s="849">
        <v>361940</v>
      </c>
      <c r="L60" s="850"/>
      <c r="M60" s="851"/>
      <c r="N60" s="728"/>
      <c r="O60" s="729"/>
      <c r="P60" s="852"/>
      <c r="Q60" s="852"/>
      <c r="R60" s="852"/>
      <c r="S60" s="853"/>
      <c r="T60" s="854" t="s">
        <v>423</v>
      </c>
      <c r="U60" s="8" t="s">
        <v>423</v>
      </c>
      <c r="V60" s="8" t="s">
        <v>423</v>
      </c>
      <c r="W60" s="8" t="s">
        <v>423</v>
      </c>
      <c r="X60" s="854" t="s">
        <v>423</v>
      </c>
      <c r="Y60" s="8" t="s">
        <v>423</v>
      </c>
      <c r="Z60" s="8" t="s">
        <v>423</v>
      </c>
      <c r="AA60" s="855" t="s">
        <v>423</v>
      </c>
      <c r="AB60" s="4" t="s">
        <v>275</v>
      </c>
      <c r="AC60" s="17" t="s">
        <v>276</v>
      </c>
      <c r="AD60" s="77" t="s">
        <v>298</v>
      </c>
      <c r="AE60" s="711"/>
      <c r="AF60" s="711"/>
      <c r="AG60" s="711"/>
      <c r="AH60" s="711"/>
      <c r="AI60" s="711"/>
      <c r="AJ60" s="711"/>
      <c r="AK60" s="711"/>
      <c r="AL60" s="749"/>
      <c r="AM60" s="90"/>
      <c r="AN60" s="223" t="s">
        <v>275</v>
      </c>
      <c r="AO60" s="17" t="s">
        <v>276</v>
      </c>
      <c r="AP60" s="77" t="s">
        <v>298</v>
      </c>
      <c r="AQ60" s="377" t="s">
        <v>451</v>
      </c>
      <c r="AR60" s="897" t="s">
        <v>452</v>
      </c>
      <c r="AS60" s="1016"/>
      <c r="AT60" s="378"/>
      <c r="AV60" s="313" t="s">
        <v>275</v>
      </c>
      <c r="AW60" s="17" t="s">
        <v>276</v>
      </c>
      <c r="AX60" s="192" t="s">
        <v>141</v>
      </c>
      <c r="AY60" s="386">
        <v>846.6411327550115</v>
      </c>
      <c r="AZ60" s="386">
        <v>891.7225711204093</v>
      </c>
      <c r="BA60" s="386">
        <v>908.2860563686239</v>
      </c>
      <c r="BB60" s="387">
        <v>894.9606844369714</v>
      </c>
      <c r="BC60" s="1062" t="str">
        <f t="shared" si="0"/>
        <v>ACCEPT</v>
      </c>
      <c r="BD60" s="1062" t="str">
        <f t="shared" si="1"/>
        <v>ACCEPT</v>
      </c>
      <c r="BF60" s="313" t="s">
        <v>275</v>
      </c>
      <c r="BG60" s="17" t="s">
        <v>276</v>
      </c>
      <c r="BH60" s="192" t="s">
        <v>141</v>
      </c>
      <c r="BI60" s="386" t="str">
        <f>IF(ISTEXT(AY60),IF('EU1 ExtraEU Trade'!AW59=0,"INTRA-EU","CHECK")," ")</f>
        <v> </v>
      </c>
      <c r="BJ60" s="386" t="str">
        <f>IF(ISTEXT(AZ60),IF('EU1 ExtraEU Trade'!AX59=0,"INTRA-EU","CHECK")," ")</f>
        <v> </v>
      </c>
      <c r="BK60" s="386" t="str">
        <f>IF(ISTEXT(BA60),IF('EU1 ExtraEU Trade'!AY59=0,"INTRA-EU","CHECK")," ")</f>
        <v> </v>
      </c>
      <c r="BL60" s="387" t="str">
        <f>IF(ISTEXT(BB60),IF('EU1 ExtraEU Trade'!AZ59=0,"INTRA-EU","CHECK")," ")</f>
        <v> </v>
      </c>
    </row>
    <row r="61" spans="1:64" s="79" customFormat="1" ht="15" customHeight="1" thickBot="1">
      <c r="A61" s="892" t="s">
        <v>277</v>
      </c>
      <c r="B61" s="427" t="s">
        <v>278</v>
      </c>
      <c r="C61" s="846" t="s">
        <v>298</v>
      </c>
      <c r="D61" s="848">
        <v>290.639</v>
      </c>
      <c r="E61" s="848">
        <v>214626</v>
      </c>
      <c r="F61" s="848">
        <v>273.184</v>
      </c>
      <c r="G61" s="848">
        <v>200038</v>
      </c>
      <c r="H61" s="848">
        <v>1525.522</v>
      </c>
      <c r="I61" s="848">
        <v>952735</v>
      </c>
      <c r="J61" s="848">
        <v>1468.369</v>
      </c>
      <c r="K61" s="849">
        <v>907089</v>
      </c>
      <c r="L61" s="850"/>
      <c r="M61" s="851"/>
      <c r="N61" s="728"/>
      <c r="O61" s="729"/>
      <c r="P61" s="852"/>
      <c r="Q61" s="852"/>
      <c r="R61" s="852"/>
      <c r="S61" s="853"/>
      <c r="T61" s="854" t="s">
        <v>423</v>
      </c>
      <c r="U61" s="8" t="s">
        <v>423</v>
      </c>
      <c r="V61" s="8" t="s">
        <v>423</v>
      </c>
      <c r="W61" s="8" t="s">
        <v>423</v>
      </c>
      <c r="X61" s="854" t="s">
        <v>423</v>
      </c>
      <c r="Y61" s="8" t="s">
        <v>423</v>
      </c>
      <c r="Z61" s="8" t="s">
        <v>423</v>
      </c>
      <c r="AA61" s="855" t="s">
        <v>423</v>
      </c>
      <c r="AB61" s="4" t="s">
        <v>277</v>
      </c>
      <c r="AC61" s="17" t="s">
        <v>278</v>
      </c>
      <c r="AD61" s="77" t="s">
        <v>298</v>
      </c>
      <c r="AE61" s="711"/>
      <c r="AF61" s="711"/>
      <c r="AG61" s="711"/>
      <c r="AH61" s="711"/>
      <c r="AI61" s="711"/>
      <c r="AJ61" s="711"/>
      <c r="AK61" s="711"/>
      <c r="AL61" s="749"/>
      <c r="AM61" s="90"/>
      <c r="AN61" s="223" t="s">
        <v>277</v>
      </c>
      <c r="AO61" s="17" t="s">
        <v>278</v>
      </c>
      <c r="AP61" s="77" t="s">
        <v>298</v>
      </c>
      <c r="AQ61" s="377" t="s">
        <v>453</v>
      </c>
      <c r="AR61" s="897" t="s">
        <v>454</v>
      </c>
      <c r="AS61" s="1016"/>
      <c r="AT61" s="378"/>
      <c r="AV61" s="313" t="s">
        <v>277</v>
      </c>
      <c r="AW61" s="46" t="s">
        <v>278</v>
      </c>
      <c r="AX61" s="186" t="s">
        <v>141</v>
      </c>
      <c r="AY61" s="391">
        <v>738.4624912692377</v>
      </c>
      <c r="AZ61" s="391">
        <v>732.2463980320955</v>
      </c>
      <c r="BA61" s="391">
        <v>624.5304885803024</v>
      </c>
      <c r="BB61" s="392">
        <v>617.7527583325445</v>
      </c>
      <c r="BC61" s="1062" t="str">
        <f t="shared" si="0"/>
        <v>ACCEPT</v>
      </c>
      <c r="BD61" s="1062" t="str">
        <f t="shared" si="1"/>
        <v>ACCEPT</v>
      </c>
      <c r="BF61" s="313" t="s">
        <v>277</v>
      </c>
      <c r="BG61" s="46" t="s">
        <v>278</v>
      </c>
      <c r="BH61" s="186" t="s">
        <v>141</v>
      </c>
      <c r="BI61" s="391" t="str">
        <f>IF(ISTEXT(AY61),IF('EU1 ExtraEU Trade'!AW60=0,"INTRA-EU","CHECK")," ")</f>
        <v> </v>
      </c>
      <c r="BJ61" s="391" t="str">
        <f>IF(ISTEXT(AZ61),IF('EU1 ExtraEU Trade'!AX60=0,"INTRA-EU","CHECK")," ")</f>
        <v> </v>
      </c>
      <c r="BK61" s="391" t="str">
        <f>IF(ISTEXT(BA61),IF('EU1 ExtraEU Trade'!AY60=0,"INTRA-EU","CHECK")," ")</f>
        <v> </v>
      </c>
      <c r="BL61" s="392" t="str">
        <f>IF(ISTEXT(BB61),IF('EU1 ExtraEU Trade'!AZ60=0,"INTRA-EU","CHECK")," ")</f>
        <v> </v>
      </c>
    </row>
    <row r="62" spans="1:64" s="79" customFormat="1" ht="15" customHeight="1" thickBot="1">
      <c r="A62" s="845" t="s">
        <v>171</v>
      </c>
      <c r="B62" s="432" t="s">
        <v>279</v>
      </c>
      <c r="C62" s="829" t="s">
        <v>298</v>
      </c>
      <c r="D62" s="848">
        <v>18.479</v>
      </c>
      <c r="E62" s="848">
        <v>25234</v>
      </c>
      <c r="F62" s="848">
        <v>18.878</v>
      </c>
      <c r="G62" s="848">
        <v>27144</v>
      </c>
      <c r="H62" s="848">
        <v>6.916</v>
      </c>
      <c r="I62" s="848">
        <v>5927</v>
      </c>
      <c r="J62" s="848">
        <v>11.886</v>
      </c>
      <c r="K62" s="849">
        <v>11384</v>
      </c>
      <c r="L62" s="850"/>
      <c r="M62" s="851"/>
      <c r="N62" s="728"/>
      <c r="O62" s="729"/>
      <c r="P62" s="852"/>
      <c r="Q62" s="852"/>
      <c r="R62" s="852"/>
      <c r="S62" s="853"/>
      <c r="T62" s="854" t="s">
        <v>423</v>
      </c>
      <c r="U62" s="8" t="s">
        <v>423</v>
      </c>
      <c r="V62" s="8" t="s">
        <v>423</v>
      </c>
      <c r="W62" s="8" t="s">
        <v>423</v>
      </c>
      <c r="X62" s="854" t="s">
        <v>423</v>
      </c>
      <c r="Y62" s="8" t="s">
        <v>423</v>
      </c>
      <c r="Z62" s="8" t="s">
        <v>423</v>
      </c>
      <c r="AA62" s="855" t="s">
        <v>423</v>
      </c>
      <c r="AB62" s="2" t="s">
        <v>171</v>
      </c>
      <c r="AC62" s="19" t="s">
        <v>279</v>
      </c>
      <c r="AD62" s="77" t="s">
        <v>298</v>
      </c>
      <c r="AE62" s="711"/>
      <c r="AF62" s="711"/>
      <c r="AG62" s="711"/>
      <c r="AH62" s="711"/>
      <c r="AI62" s="711"/>
      <c r="AJ62" s="711"/>
      <c r="AK62" s="711"/>
      <c r="AL62" s="749"/>
      <c r="AM62" s="90"/>
      <c r="AN62" s="223" t="s">
        <v>171</v>
      </c>
      <c r="AO62" s="19" t="s">
        <v>279</v>
      </c>
      <c r="AP62" s="77" t="s">
        <v>298</v>
      </c>
      <c r="AQ62" s="377">
        <v>149.563</v>
      </c>
      <c r="AR62" s="897">
        <v>146.992</v>
      </c>
      <c r="AS62" s="1016"/>
      <c r="AT62" s="378"/>
      <c r="AV62" s="310">
        <v>10.2</v>
      </c>
      <c r="AW62" s="47" t="s">
        <v>279</v>
      </c>
      <c r="AX62" s="199" t="s">
        <v>141</v>
      </c>
      <c r="AY62" s="393">
        <v>1365.5500838789978</v>
      </c>
      <c r="AZ62" s="393">
        <v>1437.8641805275984</v>
      </c>
      <c r="BA62" s="393">
        <v>856.9982648930016</v>
      </c>
      <c r="BB62" s="394">
        <v>957.7654383308094</v>
      </c>
      <c r="BC62" s="1062" t="str">
        <f t="shared" si="0"/>
        <v>ACCEPT</v>
      </c>
      <c r="BD62" s="1062" t="str">
        <f t="shared" si="1"/>
        <v>ACCEPT</v>
      </c>
      <c r="BF62" s="310">
        <v>10.2</v>
      </c>
      <c r="BG62" s="47" t="s">
        <v>279</v>
      </c>
      <c r="BH62" s="199" t="s">
        <v>141</v>
      </c>
      <c r="BI62" s="393" t="str">
        <f>IF(ISTEXT(AY62),IF('EU1 ExtraEU Trade'!AW61=0,"INTRA-EU","CHECK")," ")</f>
        <v> </v>
      </c>
      <c r="BJ62" s="393" t="str">
        <f>IF(ISTEXT(AZ62),IF('EU1 ExtraEU Trade'!AX61=0,"INTRA-EU","CHECK")," ")</f>
        <v> </v>
      </c>
      <c r="BK62" s="393" t="str">
        <f>IF(ISTEXT(BA62),IF('EU1 ExtraEU Trade'!AY61=0,"INTRA-EU","CHECK")," ")</f>
        <v> </v>
      </c>
      <c r="BL62" s="394" t="str">
        <f>IF(ISTEXT(BB62),IF('EU1 ExtraEU Trade'!AZ61=0,"INTRA-EU","CHECK")," ")</f>
        <v> </v>
      </c>
    </row>
    <row r="63" spans="1:64" s="374" customFormat="1" ht="15" customHeight="1">
      <c r="A63" s="890" t="s">
        <v>172</v>
      </c>
      <c r="B63" s="856" t="s">
        <v>280</v>
      </c>
      <c r="C63" s="894" t="s">
        <v>298</v>
      </c>
      <c r="D63" s="303">
        <v>772.4079999999999</v>
      </c>
      <c r="E63" s="303">
        <v>583526</v>
      </c>
      <c r="F63" s="303">
        <v>743.146</v>
      </c>
      <c r="G63" s="303">
        <v>545486</v>
      </c>
      <c r="H63" s="303">
        <v>1423.6160000000002</v>
      </c>
      <c r="I63" s="303">
        <v>909478</v>
      </c>
      <c r="J63" s="303">
        <v>1429.0919999999999</v>
      </c>
      <c r="K63" s="837">
        <v>890311</v>
      </c>
      <c r="L63" s="859" t="s">
        <v>423</v>
      </c>
      <c r="M63" s="860" t="s">
        <v>423</v>
      </c>
      <c r="N63" s="861"/>
      <c r="O63" s="862"/>
      <c r="P63" s="863" t="s">
        <v>423</v>
      </c>
      <c r="Q63" s="863" t="s">
        <v>423</v>
      </c>
      <c r="R63" s="863"/>
      <c r="S63" s="864"/>
      <c r="T63" s="840" t="s">
        <v>423</v>
      </c>
      <c r="U63" s="704" t="s">
        <v>423</v>
      </c>
      <c r="V63" s="704" t="s">
        <v>423</v>
      </c>
      <c r="W63" s="704" t="s">
        <v>423</v>
      </c>
      <c r="X63" s="840" t="s">
        <v>423</v>
      </c>
      <c r="Y63" s="704" t="s">
        <v>423</v>
      </c>
      <c r="Z63" s="704" t="s">
        <v>423</v>
      </c>
      <c r="AA63" s="841" t="s">
        <v>423</v>
      </c>
      <c r="AB63" s="4" t="s">
        <v>172</v>
      </c>
      <c r="AC63" s="19" t="s">
        <v>280</v>
      </c>
      <c r="AD63" s="77" t="s">
        <v>298</v>
      </c>
      <c r="AE63" s="865">
        <v>-1.0658141036401503E-13</v>
      </c>
      <c r="AF63" s="865">
        <v>0</v>
      </c>
      <c r="AG63" s="865">
        <v>-5.684341886080802E-14</v>
      </c>
      <c r="AH63" s="865">
        <v>0</v>
      </c>
      <c r="AI63" s="865">
        <v>2.1316282072803006E-13</v>
      </c>
      <c r="AJ63" s="865">
        <v>0</v>
      </c>
      <c r="AK63" s="865">
        <v>-9.947598300641403E-14</v>
      </c>
      <c r="AL63" s="866">
        <v>0</v>
      </c>
      <c r="AM63" s="844"/>
      <c r="AN63" s="223" t="s">
        <v>172</v>
      </c>
      <c r="AO63" s="19" t="s">
        <v>280</v>
      </c>
      <c r="AP63" s="118" t="s">
        <v>298</v>
      </c>
      <c r="AQ63" s="377">
        <v>1270.1229999999994</v>
      </c>
      <c r="AR63" s="897">
        <v>1255.631</v>
      </c>
      <c r="AS63" s="1016"/>
      <c r="AT63" s="378"/>
      <c r="AV63" s="313">
        <v>10.3</v>
      </c>
      <c r="AW63" s="19" t="s">
        <v>280</v>
      </c>
      <c r="AX63" s="200" t="s">
        <v>141</v>
      </c>
      <c r="AY63" s="382">
        <v>755.4634338328967</v>
      </c>
      <c r="AZ63" s="382">
        <v>734.02265503683</v>
      </c>
      <c r="BA63" s="382">
        <v>638.8506451177844</v>
      </c>
      <c r="BB63" s="383">
        <v>622.990682195408</v>
      </c>
      <c r="BC63" s="1062" t="str">
        <f t="shared" si="0"/>
        <v>ACCEPT</v>
      </c>
      <c r="BD63" s="1062" t="str">
        <f t="shared" si="1"/>
        <v>ACCEPT</v>
      </c>
      <c r="BF63" s="313">
        <v>10.3</v>
      </c>
      <c r="BG63" s="19" t="s">
        <v>280</v>
      </c>
      <c r="BH63" s="200" t="s">
        <v>141</v>
      </c>
      <c r="BI63" s="382" t="str">
        <f>IF(ISTEXT(AY63),IF('EU1 ExtraEU Trade'!AW62=0,"INTRA-EU","CHECK")," ")</f>
        <v> </v>
      </c>
      <c r="BJ63" s="382" t="str">
        <f>IF(ISTEXT(AZ63),IF('EU1 ExtraEU Trade'!AX62=0,"INTRA-EU","CHECK")," ")</f>
        <v> </v>
      </c>
      <c r="BK63" s="382" t="str">
        <f>IF(ISTEXT(BA63),IF('EU1 ExtraEU Trade'!AY62=0,"INTRA-EU","CHECK")," ")</f>
        <v> </v>
      </c>
      <c r="BL63" s="383" t="str">
        <f>IF(ISTEXT(BB63),IF('EU1 ExtraEU Trade'!AZ62=0,"INTRA-EU","CHECK")," ")</f>
        <v> </v>
      </c>
    </row>
    <row r="64" spans="1:64" s="79" customFormat="1" ht="15" customHeight="1">
      <c r="A64" s="892" t="s">
        <v>233</v>
      </c>
      <c r="B64" s="422" t="s">
        <v>281</v>
      </c>
      <c r="C64" s="846" t="s">
        <v>298</v>
      </c>
      <c r="D64" s="848">
        <v>395.668</v>
      </c>
      <c r="E64" s="848">
        <v>205677</v>
      </c>
      <c r="F64" s="848">
        <v>388.555</v>
      </c>
      <c r="G64" s="848">
        <v>193746</v>
      </c>
      <c r="H64" s="848">
        <v>747.598</v>
      </c>
      <c r="I64" s="848">
        <v>362830</v>
      </c>
      <c r="J64" s="848">
        <v>729.987</v>
      </c>
      <c r="K64" s="849">
        <v>334024</v>
      </c>
      <c r="L64" s="850"/>
      <c r="M64" s="851"/>
      <c r="N64" s="728"/>
      <c r="O64" s="729"/>
      <c r="P64" s="852"/>
      <c r="Q64" s="852"/>
      <c r="R64" s="852"/>
      <c r="S64" s="853"/>
      <c r="T64" s="854" t="s">
        <v>423</v>
      </c>
      <c r="U64" s="8" t="s">
        <v>423</v>
      </c>
      <c r="V64" s="8" t="s">
        <v>423</v>
      </c>
      <c r="W64" s="8" t="s">
        <v>423</v>
      </c>
      <c r="X64" s="854" t="s">
        <v>423</v>
      </c>
      <c r="Y64" s="8" t="s">
        <v>423</v>
      </c>
      <c r="Z64" s="8" t="s">
        <v>423</v>
      </c>
      <c r="AA64" s="855" t="s">
        <v>423</v>
      </c>
      <c r="AB64" s="4" t="s">
        <v>233</v>
      </c>
      <c r="AC64" s="17" t="s">
        <v>281</v>
      </c>
      <c r="AD64" s="77" t="s">
        <v>298</v>
      </c>
      <c r="AE64" s="711"/>
      <c r="AF64" s="711"/>
      <c r="AG64" s="711"/>
      <c r="AH64" s="711"/>
      <c r="AI64" s="711"/>
      <c r="AJ64" s="711"/>
      <c r="AK64" s="711"/>
      <c r="AL64" s="749"/>
      <c r="AM64" s="90"/>
      <c r="AN64" s="223" t="s">
        <v>233</v>
      </c>
      <c r="AO64" s="17" t="s">
        <v>281</v>
      </c>
      <c r="AP64" s="77" t="s">
        <v>298</v>
      </c>
      <c r="AQ64" s="377" t="s">
        <v>455</v>
      </c>
      <c r="AR64" s="897" t="s">
        <v>456</v>
      </c>
      <c r="AS64" s="1016"/>
      <c r="AT64" s="378"/>
      <c r="AV64" s="313" t="s">
        <v>233</v>
      </c>
      <c r="AW64" s="17" t="s">
        <v>281</v>
      </c>
      <c r="AX64" s="192" t="s">
        <v>141</v>
      </c>
      <c r="AY64" s="382">
        <v>519.8221741460012</v>
      </c>
      <c r="AZ64" s="382">
        <v>498.6321112841168</v>
      </c>
      <c r="BA64" s="386">
        <v>485.3276761040024</v>
      </c>
      <c r="BB64" s="387">
        <v>457.5752718884035</v>
      </c>
      <c r="BC64" s="1062" t="str">
        <f t="shared" si="0"/>
        <v>ACCEPT</v>
      </c>
      <c r="BD64" s="1062" t="str">
        <f t="shared" si="1"/>
        <v>ACCEPT</v>
      </c>
      <c r="BF64" s="313" t="s">
        <v>233</v>
      </c>
      <c r="BG64" s="17" t="s">
        <v>281</v>
      </c>
      <c r="BH64" s="192" t="s">
        <v>141</v>
      </c>
      <c r="BI64" s="382" t="str">
        <f>IF(ISTEXT(AY64),IF('EU1 ExtraEU Trade'!AW63=0,"INTRA-EU","CHECK")," ")</f>
        <v> </v>
      </c>
      <c r="BJ64" s="382" t="str">
        <f>IF(ISTEXT(AZ64),IF('EU1 ExtraEU Trade'!AX63=0,"INTRA-EU","CHECK")," ")</f>
        <v> </v>
      </c>
      <c r="BK64" s="386" t="str">
        <f>IF(ISTEXT(BA64),IF('EU1 ExtraEU Trade'!AY63=0,"INTRA-EU","CHECK")," ")</f>
        <v> </v>
      </c>
      <c r="BL64" s="387" t="str">
        <f>IF(ISTEXT(BB64),IF('EU1 ExtraEU Trade'!AZ63=0,"INTRA-EU","CHECK")," ")</f>
        <v> </v>
      </c>
    </row>
    <row r="65" spans="1:64" s="79" customFormat="1" ht="15" customHeight="1">
      <c r="A65" s="892" t="s">
        <v>234</v>
      </c>
      <c r="B65" s="422" t="s">
        <v>93</v>
      </c>
      <c r="C65" s="846" t="s">
        <v>298</v>
      </c>
      <c r="D65" s="848">
        <v>178.968</v>
      </c>
      <c r="E65" s="848">
        <v>209577</v>
      </c>
      <c r="F65" s="848">
        <v>180.178</v>
      </c>
      <c r="G65" s="848">
        <v>204399</v>
      </c>
      <c r="H65" s="848">
        <v>319.583</v>
      </c>
      <c r="I65" s="848">
        <v>279897</v>
      </c>
      <c r="J65" s="848">
        <v>319.263</v>
      </c>
      <c r="K65" s="849">
        <v>281789</v>
      </c>
      <c r="L65" s="850"/>
      <c r="M65" s="851"/>
      <c r="N65" s="728"/>
      <c r="O65" s="729"/>
      <c r="P65" s="852"/>
      <c r="Q65" s="852"/>
      <c r="R65" s="852"/>
      <c r="S65" s="853"/>
      <c r="T65" s="854" t="s">
        <v>423</v>
      </c>
      <c r="U65" s="8" t="s">
        <v>423</v>
      </c>
      <c r="V65" s="8" t="s">
        <v>423</v>
      </c>
      <c r="W65" s="8" t="s">
        <v>423</v>
      </c>
      <c r="X65" s="854" t="s">
        <v>423</v>
      </c>
      <c r="Y65" s="8" t="s">
        <v>423</v>
      </c>
      <c r="Z65" s="8" t="s">
        <v>423</v>
      </c>
      <c r="AA65" s="855" t="s">
        <v>423</v>
      </c>
      <c r="AB65" s="4" t="s">
        <v>234</v>
      </c>
      <c r="AC65" s="17" t="s">
        <v>93</v>
      </c>
      <c r="AD65" s="77" t="s">
        <v>298</v>
      </c>
      <c r="AE65" s="711"/>
      <c r="AF65" s="711"/>
      <c r="AG65" s="711"/>
      <c r="AH65" s="711"/>
      <c r="AI65" s="711"/>
      <c r="AJ65" s="711"/>
      <c r="AK65" s="711"/>
      <c r="AL65" s="749"/>
      <c r="AM65" s="90"/>
      <c r="AN65" s="223" t="s">
        <v>234</v>
      </c>
      <c r="AO65" s="17" t="s">
        <v>93</v>
      </c>
      <c r="AP65" s="77" t="s">
        <v>298</v>
      </c>
      <c r="AQ65" s="377" t="s">
        <v>457</v>
      </c>
      <c r="AR65" s="897" t="s">
        <v>458</v>
      </c>
      <c r="AS65" s="1016"/>
      <c r="AT65" s="378"/>
      <c r="AV65" s="313" t="s">
        <v>234</v>
      </c>
      <c r="AW65" s="17" t="s">
        <v>93</v>
      </c>
      <c r="AX65" s="192" t="s">
        <v>141</v>
      </c>
      <c r="AY65" s="382">
        <v>1171.0305752983775</v>
      </c>
      <c r="AZ65" s="382">
        <v>1134.4281765809367</v>
      </c>
      <c r="BA65" s="386">
        <v>875.8194271910583</v>
      </c>
      <c r="BB65" s="387">
        <v>882.6234170574104</v>
      </c>
      <c r="BC65" s="1062" t="str">
        <f t="shared" si="0"/>
        <v>ACCEPT</v>
      </c>
      <c r="BD65" s="1062" t="str">
        <f t="shared" si="1"/>
        <v>ACCEPT</v>
      </c>
      <c r="BF65" s="313" t="s">
        <v>234</v>
      </c>
      <c r="BG65" s="17" t="s">
        <v>93</v>
      </c>
      <c r="BH65" s="192" t="s">
        <v>141</v>
      </c>
      <c r="BI65" s="382" t="str">
        <f>IF(ISTEXT(AY65),IF('EU1 ExtraEU Trade'!AW64=0,"INTRA-EU","CHECK")," ")</f>
        <v> </v>
      </c>
      <c r="BJ65" s="382" t="str">
        <f>IF(ISTEXT(AZ65),IF('EU1 ExtraEU Trade'!AX64=0,"INTRA-EU","CHECK")," ")</f>
        <v> </v>
      </c>
      <c r="BK65" s="386" t="str">
        <f>IF(ISTEXT(BA65),IF('EU1 ExtraEU Trade'!AY64=0,"INTRA-EU","CHECK")," ")</f>
        <v> </v>
      </c>
      <c r="BL65" s="387" t="str">
        <f>IF(ISTEXT(BB65),IF('EU1 ExtraEU Trade'!AZ64=0,"INTRA-EU","CHECK")," ")</f>
        <v> </v>
      </c>
    </row>
    <row r="66" spans="1:64" s="79" customFormat="1" ht="15" customHeight="1">
      <c r="A66" s="892" t="s">
        <v>235</v>
      </c>
      <c r="B66" s="422" t="s">
        <v>282</v>
      </c>
      <c r="C66" s="846" t="s">
        <v>298</v>
      </c>
      <c r="D66" s="848">
        <v>160.544</v>
      </c>
      <c r="E66" s="848">
        <v>148521</v>
      </c>
      <c r="F66" s="848">
        <v>138.199</v>
      </c>
      <c r="G66" s="848">
        <v>130358</v>
      </c>
      <c r="H66" s="848">
        <v>344.045</v>
      </c>
      <c r="I66" s="848">
        <v>258720</v>
      </c>
      <c r="J66" s="848">
        <v>368.321</v>
      </c>
      <c r="K66" s="849">
        <v>267061</v>
      </c>
      <c r="L66" s="850"/>
      <c r="M66" s="851"/>
      <c r="N66" s="728"/>
      <c r="O66" s="729"/>
      <c r="P66" s="852"/>
      <c r="Q66" s="852"/>
      <c r="R66" s="852"/>
      <c r="S66" s="853"/>
      <c r="T66" s="854" t="s">
        <v>423</v>
      </c>
      <c r="U66" s="8" t="s">
        <v>423</v>
      </c>
      <c r="V66" s="8" t="s">
        <v>423</v>
      </c>
      <c r="W66" s="8" t="s">
        <v>423</v>
      </c>
      <c r="X66" s="854" t="s">
        <v>423</v>
      </c>
      <c r="Y66" s="8" t="s">
        <v>423</v>
      </c>
      <c r="Z66" s="8" t="s">
        <v>423</v>
      </c>
      <c r="AA66" s="855" t="s">
        <v>423</v>
      </c>
      <c r="AB66" s="4" t="s">
        <v>235</v>
      </c>
      <c r="AC66" s="17" t="s">
        <v>282</v>
      </c>
      <c r="AD66" s="77" t="s">
        <v>298</v>
      </c>
      <c r="AE66" s="711"/>
      <c r="AF66" s="711"/>
      <c r="AG66" s="711"/>
      <c r="AH66" s="711"/>
      <c r="AI66" s="711"/>
      <c r="AJ66" s="711"/>
      <c r="AK66" s="711"/>
      <c r="AL66" s="749"/>
      <c r="AM66" s="90"/>
      <c r="AN66" s="223" t="s">
        <v>235</v>
      </c>
      <c r="AO66" s="17" t="s">
        <v>282</v>
      </c>
      <c r="AP66" s="77" t="s">
        <v>298</v>
      </c>
      <c r="AQ66" s="377" t="s">
        <v>459</v>
      </c>
      <c r="AR66" s="897" t="s">
        <v>460</v>
      </c>
      <c r="AS66" s="1016"/>
      <c r="AT66" s="378"/>
      <c r="AV66" s="313" t="s">
        <v>235</v>
      </c>
      <c r="AW66" s="17" t="s">
        <v>282</v>
      </c>
      <c r="AX66" s="192" t="s">
        <v>141</v>
      </c>
      <c r="AY66" s="386">
        <v>925.1108730316922</v>
      </c>
      <c r="AZ66" s="386">
        <v>943.2629758536602</v>
      </c>
      <c r="BA66" s="396">
        <v>751.9946518624017</v>
      </c>
      <c r="BB66" s="397">
        <v>725.0767672763703</v>
      </c>
      <c r="BC66" s="1062" t="str">
        <f t="shared" si="0"/>
        <v>ACCEPT</v>
      </c>
      <c r="BD66" s="1062" t="str">
        <f t="shared" si="1"/>
        <v>ACCEPT</v>
      </c>
      <c r="BF66" s="313" t="s">
        <v>235</v>
      </c>
      <c r="BG66" s="17" t="s">
        <v>282</v>
      </c>
      <c r="BH66" s="192" t="s">
        <v>141</v>
      </c>
      <c r="BI66" s="386" t="str">
        <f>IF(ISTEXT(AY66),IF('EU1 ExtraEU Trade'!AW65=0,"INTRA-EU","CHECK")," ")</f>
        <v> </v>
      </c>
      <c r="BJ66" s="386" t="str">
        <f>IF(ISTEXT(AZ66),IF('EU1 ExtraEU Trade'!AX65=0,"INTRA-EU","CHECK")," ")</f>
        <v> </v>
      </c>
      <c r="BK66" s="396" t="str">
        <f>IF(ISTEXT(BA66),IF('EU1 ExtraEU Trade'!AY65=0,"INTRA-EU","CHECK")," ")</f>
        <v> </v>
      </c>
      <c r="BL66" s="397" t="str">
        <f>IF(ISTEXT(BB66),IF('EU1 ExtraEU Trade'!AZ65=0,"INTRA-EU","CHECK")," ")</f>
        <v> </v>
      </c>
    </row>
    <row r="67" spans="1:64" s="79" customFormat="1" ht="15" customHeight="1" thickBot="1">
      <c r="A67" s="892" t="s">
        <v>283</v>
      </c>
      <c r="B67" s="427" t="s">
        <v>284</v>
      </c>
      <c r="C67" s="846" t="s">
        <v>298</v>
      </c>
      <c r="D67" s="848">
        <v>37.228</v>
      </c>
      <c r="E67" s="848">
        <v>19751</v>
      </c>
      <c r="F67" s="848">
        <v>36.214</v>
      </c>
      <c r="G67" s="848">
        <v>16983</v>
      </c>
      <c r="H67" s="848">
        <v>12.39</v>
      </c>
      <c r="I67" s="848">
        <v>8031</v>
      </c>
      <c r="J67" s="848">
        <v>11.521</v>
      </c>
      <c r="K67" s="849">
        <v>7437</v>
      </c>
      <c r="L67" s="850"/>
      <c r="M67" s="851"/>
      <c r="N67" s="728"/>
      <c r="O67" s="729"/>
      <c r="P67" s="852"/>
      <c r="Q67" s="852"/>
      <c r="R67" s="852"/>
      <c r="S67" s="853"/>
      <c r="T67" s="854" t="s">
        <v>423</v>
      </c>
      <c r="U67" s="8" t="s">
        <v>423</v>
      </c>
      <c r="V67" s="8" t="s">
        <v>423</v>
      </c>
      <c r="W67" s="8" t="s">
        <v>423</v>
      </c>
      <c r="X67" s="854" t="s">
        <v>423</v>
      </c>
      <c r="Y67" s="8" t="s">
        <v>423</v>
      </c>
      <c r="Z67" s="8" t="s">
        <v>423</v>
      </c>
      <c r="AA67" s="855" t="s">
        <v>423</v>
      </c>
      <c r="AB67" s="4" t="s">
        <v>283</v>
      </c>
      <c r="AC67" s="17" t="s">
        <v>284</v>
      </c>
      <c r="AD67" s="77" t="s">
        <v>298</v>
      </c>
      <c r="AE67" s="711"/>
      <c r="AF67" s="711"/>
      <c r="AG67" s="711"/>
      <c r="AH67" s="711"/>
      <c r="AI67" s="711"/>
      <c r="AJ67" s="711"/>
      <c r="AK67" s="711"/>
      <c r="AL67" s="749"/>
      <c r="AM67" s="90"/>
      <c r="AN67" s="223" t="s">
        <v>283</v>
      </c>
      <c r="AO67" s="17" t="s">
        <v>284</v>
      </c>
      <c r="AP67" s="77" t="s">
        <v>298</v>
      </c>
      <c r="AQ67" s="377" t="s">
        <v>461</v>
      </c>
      <c r="AR67" s="897" t="s">
        <v>462</v>
      </c>
      <c r="AS67" s="1016"/>
      <c r="AT67" s="378"/>
      <c r="AV67" s="313" t="s">
        <v>283</v>
      </c>
      <c r="AW67" s="46" t="s">
        <v>284</v>
      </c>
      <c r="AX67" s="186" t="s">
        <v>141</v>
      </c>
      <c r="AY67" s="391">
        <v>530.5415278822392</v>
      </c>
      <c r="AZ67" s="391">
        <v>468.9622797813001</v>
      </c>
      <c r="BA67" s="391">
        <v>648.18401937046</v>
      </c>
      <c r="BB67" s="392">
        <v>645.5168822150855</v>
      </c>
      <c r="BC67" s="1062" t="str">
        <f t="shared" si="0"/>
        <v>ACCEPT</v>
      </c>
      <c r="BD67" s="1062" t="str">
        <f t="shared" si="1"/>
        <v>ACCEPT</v>
      </c>
      <c r="BF67" s="313" t="s">
        <v>283</v>
      </c>
      <c r="BG67" s="46" t="s">
        <v>284</v>
      </c>
      <c r="BH67" s="186" t="s">
        <v>141</v>
      </c>
      <c r="BI67" s="391" t="str">
        <f>IF(ISTEXT(AY67),IF('EU1 ExtraEU Trade'!AW66=0,"INTRA-EU","CHECK")," ")</f>
        <v> </v>
      </c>
      <c r="BJ67" s="391" t="str">
        <f>IF(ISTEXT(AZ67),IF('EU1 ExtraEU Trade'!AX66=0,"INTRA-EU","CHECK")," ")</f>
        <v> </v>
      </c>
      <c r="BK67" s="391" t="str">
        <f>IF(ISTEXT(BA67),IF('EU1 ExtraEU Trade'!AY66=0,"INTRA-EU","CHECK")," ")</f>
        <v> </v>
      </c>
      <c r="BL67" s="392" t="str">
        <f>IF(ISTEXT(BB67),IF('EU1 ExtraEU Trade'!AZ66=0,"INTRA-EU","CHECK")," ")</f>
        <v> </v>
      </c>
    </row>
    <row r="68" spans="1:64" s="79" customFormat="1" ht="15" customHeight="1" thickBot="1">
      <c r="A68" s="900" t="s">
        <v>173</v>
      </c>
      <c r="B68" s="431" t="s">
        <v>18</v>
      </c>
      <c r="C68" s="901" t="s">
        <v>298</v>
      </c>
      <c r="D68" s="1166">
        <v>12.533</v>
      </c>
      <c r="E68" s="968">
        <v>26367</v>
      </c>
      <c r="F68" s="968">
        <v>15.467</v>
      </c>
      <c r="G68" s="968">
        <v>25935</v>
      </c>
      <c r="H68" s="968">
        <v>37.851</v>
      </c>
      <c r="I68" s="968">
        <v>229283</v>
      </c>
      <c r="J68" s="968">
        <v>34.613</v>
      </c>
      <c r="K68" s="1167">
        <v>216065</v>
      </c>
      <c r="L68" s="850"/>
      <c r="M68" s="851"/>
      <c r="N68" s="728"/>
      <c r="O68" s="729"/>
      <c r="P68" s="852"/>
      <c r="Q68" s="852"/>
      <c r="R68" s="852"/>
      <c r="S68" s="853"/>
      <c r="T68" s="854" t="s">
        <v>423</v>
      </c>
      <c r="U68" s="8" t="s">
        <v>423</v>
      </c>
      <c r="V68" s="8" t="s">
        <v>423</v>
      </c>
      <c r="W68" s="8" t="s">
        <v>423</v>
      </c>
      <c r="X68" s="854" t="s">
        <v>423</v>
      </c>
      <c r="Y68" s="8" t="s">
        <v>423</v>
      </c>
      <c r="Z68" s="8" t="s">
        <v>423</v>
      </c>
      <c r="AA68" s="855" t="s">
        <v>423</v>
      </c>
      <c r="AB68" s="13" t="s">
        <v>173</v>
      </c>
      <c r="AC68" s="23" t="s">
        <v>18</v>
      </c>
      <c r="AD68" s="78" t="s">
        <v>298</v>
      </c>
      <c r="AE68" s="787"/>
      <c r="AF68" s="787"/>
      <c r="AG68" s="787"/>
      <c r="AH68" s="787"/>
      <c r="AI68" s="787"/>
      <c r="AJ68" s="787"/>
      <c r="AK68" s="787"/>
      <c r="AL68" s="788"/>
      <c r="AM68" s="90"/>
      <c r="AN68" s="225" t="s">
        <v>173</v>
      </c>
      <c r="AO68" s="23" t="s">
        <v>18</v>
      </c>
      <c r="AP68" s="78" t="s">
        <v>298</v>
      </c>
      <c r="AQ68" s="398">
        <v>148.045</v>
      </c>
      <c r="AR68" s="1022">
        <v>155.126</v>
      </c>
      <c r="AS68" s="1017"/>
      <c r="AT68" s="1018"/>
      <c r="AV68" s="316">
        <v>10.4</v>
      </c>
      <c r="AW68" s="23" t="s">
        <v>18</v>
      </c>
      <c r="AX68" s="322" t="s">
        <v>141</v>
      </c>
      <c r="AY68" s="379">
        <v>2103.8059522859653</v>
      </c>
      <c r="AZ68" s="379">
        <v>1676.7957587120966</v>
      </c>
      <c r="BA68" s="379">
        <v>6057.514992998864</v>
      </c>
      <c r="BB68" s="381">
        <v>6242.307803426458</v>
      </c>
      <c r="BC68" s="1062" t="str">
        <f t="shared" si="0"/>
        <v>ACCEPT</v>
      </c>
      <c r="BD68" s="1062" t="str">
        <f t="shared" si="1"/>
        <v>ACCEPT</v>
      </c>
      <c r="BF68" s="316">
        <v>10.4</v>
      </c>
      <c r="BG68" s="23" t="s">
        <v>18</v>
      </c>
      <c r="BH68" s="322" t="s">
        <v>141</v>
      </c>
      <c r="BI68" s="379" t="str">
        <f>IF(ISTEXT(AY68),IF('EU1 ExtraEU Trade'!AW67=0,"INTRA-EU","CHECK")," ")</f>
        <v> </v>
      </c>
      <c r="BJ68" s="379" t="str">
        <f>IF(ISTEXT(AZ68),IF('EU1 ExtraEU Trade'!AX67=0,"INTRA-EU","CHECK")," ")</f>
        <v> </v>
      </c>
      <c r="BK68" s="379" t="str">
        <f>IF(ISTEXT(BA68),IF('EU1 ExtraEU Trade'!AY67=0,"INTRA-EU","CHECK")," ")</f>
        <v> </v>
      </c>
      <c r="BL68" s="381" t="str">
        <f>IF(ISTEXT(BB68),IF('EU1 ExtraEU Trade'!AZ67=0,"INTRA-EU","CHECK")," ")</f>
        <v> </v>
      </c>
    </row>
    <row r="69" spans="1:20" ht="15" customHeight="1" thickBot="1">
      <c r="A69" s="34"/>
      <c r="B69" s="127"/>
      <c r="C69" s="128"/>
      <c r="D69" s="34"/>
      <c r="E69" s="34"/>
      <c r="F69" s="34"/>
      <c r="G69" s="34"/>
      <c r="H69" s="34"/>
      <c r="I69" s="34"/>
      <c r="J69" s="34"/>
      <c r="K69" s="34"/>
      <c r="M69" s="10"/>
      <c r="N69" s="10"/>
      <c r="O69" s="91"/>
      <c r="P69" s="10"/>
      <c r="Q69" s="10"/>
      <c r="R69" s="10"/>
      <c r="T69" s="344"/>
    </row>
    <row r="70" spans="1:28" ht="12.75" customHeight="1" thickBot="1">
      <c r="A70" s="126"/>
      <c r="B70" s="399"/>
      <c r="C70" s="400" t="s">
        <v>157</v>
      </c>
      <c r="D70" s="326">
        <f>COUNTBLANK(D11:D68)</f>
        <v>0</v>
      </c>
      <c r="E70" s="326">
        <f aca="true" t="shared" si="2" ref="E70:K70">COUNTBLANK(E11:E68)</f>
        <v>0</v>
      </c>
      <c r="F70" s="326">
        <f t="shared" si="2"/>
        <v>0</v>
      </c>
      <c r="G70" s="326">
        <f t="shared" si="2"/>
        <v>0</v>
      </c>
      <c r="H70" s="326">
        <f t="shared" si="2"/>
        <v>0</v>
      </c>
      <c r="I70" s="326">
        <f t="shared" si="2"/>
        <v>0</v>
      </c>
      <c r="J70" s="326">
        <f t="shared" si="2"/>
        <v>0</v>
      </c>
      <c r="K70" s="327">
        <f t="shared" si="2"/>
        <v>0</v>
      </c>
      <c r="M70" s="10"/>
      <c r="N70" s="10"/>
      <c r="O70" s="10"/>
      <c r="P70" s="10"/>
      <c r="Q70" s="10"/>
      <c r="R70" s="10"/>
      <c r="T70" s="344"/>
      <c r="AB70" s="79"/>
    </row>
    <row r="71" spans="1:28" ht="12.75" customHeight="1" thickBot="1">
      <c r="A71" s="126"/>
      <c r="B71" s="126"/>
      <c r="C71" s="400" t="s">
        <v>174</v>
      </c>
      <c r="D71" s="326">
        <f>54-(COUNT(D11:D68)+D70)</f>
        <v>-4</v>
      </c>
      <c r="E71" s="326">
        <f aca="true" t="shared" si="3" ref="E71:K71">54-(COUNT(E11:E68)+E70)</f>
        <v>-4</v>
      </c>
      <c r="F71" s="326">
        <f t="shared" si="3"/>
        <v>-4</v>
      </c>
      <c r="G71" s="326">
        <f t="shared" si="3"/>
        <v>-4</v>
      </c>
      <c r="H71" s="326">
        <f t="shared" si="3"/>
        <v>-4</v>
      </c>
      <c r="I71" s="326">
        <f t="shared" si="3"/>
        <v>-4</v>
      </c>
      <c r="J71" s="326">
        <f t="shared" si="3"/>
        <v>-4</v>
      </c>
      <c r="K71" s="326">
        <f t="shared" si="3"/>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tr">
        <f>B103</f>
        <v>Derived data</v>
      </c>
      <c r="AD103" s="56"/>
    </row>
    <row r="104" spans="2:30" ht="12.75" customHeight="1" hidden="1">
      <c r="B104" s="55" t="s">
        <v>37</v>
      </c>
      <c r="C104" s="105" t="s">
        <v>298</v>
      </c>
      <c r="D104" s="68">
        <f aca="true" t="shared" si="4" ref="D104:K104">D59+D60+D61</f>
        <v>453.17900000000003</v>
      </c>
      <c r="E104" s="68">
        <f t="shared" si="4"/>
        <v>338563</v>
      </c>
      <c r="F104" s="68">
        <f t="shared" si="4"/>
        <v>457.7710000000001</v>
      </c>
      <c r="G104" s="68">
        <f t="shared" si="4"/>
        <v>348366</v>
      </c>
      <c r="H104" s="68">
        <f t="shared" si="4"/>
        <v>2517.423</v>
      </c>
      <c r="I104" s="68">
        <f t="shared" si="4"/>
        <v>1627682</v>
      </c>
      <c r="J104" s="68">
        <f t="shared" si="4"/>
        <v>2498.593</v>
      </c>
      <c r="K104" s="84">
        <f t="shared" si="4"/>
        <v>1586187</v>
      </c>
      <c r="AB104" s="103"/>
      <c r="AC104" s="107" t="str">
        <f>B104</f>
        <v>Printing + Writing Paper</v>
      </c>
      <c r="AD104" s="102"/>
    </row>
    <row r="105" spans="2:30" ht="12.75" customHeight="1" hidden="1">
      <c r="B105" s="99" t="s">
        <v>39</v>
      </c>
      <c r="C105" s="106" t="s">
        <v>298</v>
      </c>
      <c r="D105" s="100">
        <f aca="true" t="shared" si="5" ref="D105:K105">D62+(D64+D65+D66+D67)+D68</f>
        <v>803.42</v>
      </c>
      <c r="E105" s="100">
        <f t="shared" si="5"/>
        <v>635127</v>
      </c>
      <c r="F105" s="100">
        <f t="shared" si="5"/>
        <v>777.491</v>
      </c>
      <c r="G105" s="100">
        <f t="shared" si="5"/>
        <v>598565</v>
      </c>
      <c r="H105" s="100">
        <f t="shared" si="5"/>
        <v>1468.3830000000003</v>
      </c>
      <c r="I105" s="100">
        <f t="shared" si="5"/>
        <v>1144688</v>
      </c>
      <c r="J105" s="100">
        <f t="shared" si="5"/>
        <v>1475.591</v>
      </c>
      <c r="K105" s="101">
        <f t="shared" si="5"/>
        <v>1117760</v>
      </c>
      <c r="AB105" s="80"/>
      <c r="AC105" s="108" t="str">
        <f>B105</f>
        <v>Other Paper + Paperboard</v>
      </c>
      <c r="AD105" s="102"/>
    </row>
    <row r="106" spans="2:30" ht="12.75" customHeight="1" hidden="1" thickBot="1">
      <c r="B106" s="99" t="s">
        <v>48</v>
      </c>
      <c r="C106" s="106" t="s">
        <v>298</v>
      </c>
      <c r="D106" s="401">
        <f>D64+D65+D66+D67</f>
        <v>772.4079999999999</v>
      </c>
      <c r="E106" s="401">
        <f aca="true" t="shared" si="6" ref="E106:K106">E64+E65+E66+E67</f>
        <v>583526</v>
      </c>
      <c r="F106" s="401">
        <f t="shared" si="6"/>
        <v>743.146</v>
      </c>
      <c r="G106" s="401">
        <f t="shared" si="6"/>
        <v>545486</v>
      </c>
      <c r="H106" s="401">
        <f t="shared" si="6"/>
        <v>1423.6160000000002</v>
      </c>
      <c r="I106" s="401">
        <f t="shared" si="6"/>
        <v>909478</v>
      </c>
      <c r="J106" s="401">
        <f t="shared" si="6"/>
        <v>1429.0919999999999</v>
      </c>
      <c r="K106" s="402">
        <f t="shared" si="6"/>
        <v>890311</v>
      </c>
      <c r="AB106" s="403"/>
      <c r="AC106" s="404" t="str">
        <f>B106</f>
        <v>Wrapping  + Packaging Paper and Paperboard</v>
      </c>
      <c r="AD106" s="102"/>
    </row>
    <row r="107" spans="1:56" s="79" customFormat="1" ht="15" customHeight="1" hidden="1" thickBot="1">
      <c r="A107" s="51"/>
      <c r="B107" s="111" t="s">
        <v>295</v>
      </c>
      <c r="C107" s="110" t="s">
        <v>49</v>
      </c>
      <c r="D107" s="405">
        <f>D15-D16</f>
        <v>1330.986</v>
      </c>
      <c r="E107" s="405">
        <f>E15-E16</f>
        <v>93787</v>
      </c>
      <c r="F107" s="405">
        <f aca="true" t="shared" si="7" ref="F107:K107">F15-F16</f>
        <v>1249.231</v>
      </c>
      <c r="G107" s="405">
        <f t="shared" si="7"/>
        <v>98561</v>
      </c>
      <c r="H107" s="405">
        <f t="shared" si="7"/>
        <v>104.744</v>
      </c>
      <c r="I107" s="405">
        <f t="shared" si="7"/>
        <v>18701</v>
      </c>
      <c r="J107" s="405">
        <f t="shared" si="7"/>
        <v>155.463</v>
      </c>
      <c r="K107" s="406">
        <f t="shared" si="7"/>
        <v>23138</v>
      </c>
      <c r="L107" s="35"/>
      <c r="M107" s="35"/>
      <c r="N107" s="35"/>
      <c r="O107" s="35"/>
      <c r="P107" s="35"/>
      <c r="Q107" s="35"/>
      <c r="R107" s="35"/>
      <c r="S107" s="35"/>
      <c r="T107" s="35"/>
      <c r="U107" s="35"/>
      <c r="V107" s="35"/>
      <c r="W107" s="35"/>
      <c r="X107" s="35"/>
      <c r="Y107" s="35"/>
      <c r="Z107" s="35"/>
      <c r="AA107" s="344"/>
      <c r="AB107" s="109"/>
      <c r="AC107" s="404" t="str">
        <f>B107</f>
        <v>of which:Other</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D3" sqref="D3"/>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38"/>
      <c r="B2" s="439"/>
      <c r="C2" s="440"/>
      <c r="D2" s="441" t="s">
        <v>247</v>
      </c>
      <c r="E2" s="903" t="s">
        <v>357</v>
      </c>
      <c r="F2" s="1195">
        <v>43014</v>
      </c>
      <c r="G2" s="674"/>
      <c r="H2" s="674"/>
      <c r="I2" s="674"/>
      <c r="J2" s="674"/>
      <c r="K2" s="674"/>
      <c r="L2" s="674"/>
      <c r="M2" s="7"/>
      <c r="N2" s="6"/>
      <c r="T2" s="226"/>
    </row>
    <row r="3" spans="1:14" ht="16.5" customHeight="1">
      <c r="A3" s="442"/>
      <c r="B3" s="7"/>
      <c r="C3" s="7"/>
      <c r="D3" s="143"/>
      <c r="E3" s="139"/>
      <c r="F3" s="142"/>
      <c r="G3" s="674"/>
      <c r="H3" s="674"/>
      <c r="I3" s="674"/>
      <c r="J3" s="674"/>
      <c r="K3" s="674"/>
      <c r="L3" s="674"/>
      <c r="M3" s="7"/>
      <c r="N3" s="6"/>
    </row>
    <row r="4" spans="1:14" ht="16.5" customHeight="1">
      <c r="A4" s="442"/>
      <c r="B4" s="7"/>
      <c r="C4" s="407"/>
      <c r="D4" s="143"/>
      <c r="E4" s="139"/>
      <c r="F4" s="142"/>
      <c r="G4" s="674"/>
      <c r="H4" s="674"/>
      <c r="I4" s="674"/>
      <c r="J4" s="674"/>
      <c r="K4" s="674"/>
      <c r="L4" s="674"/>
      <c r="M4" s="7"/>
      <c r="N4" s="6"/>
    </row>
    <row r="5" spans="1:14" ht="16.5" customHeight="1">
      <c r="A5" s="442"/>
      <c r="B5" s="7"/>
      <c r="C5" s="7"/>
      <c r="D5" s="143"/>
      <c r="E5" s="139"/>
      <c r="F5" s="142"/>
      <c r="G5" s="674"/>
      <c r="H5" s="674"/>
      <c r="I5" s="674"/>
      <c r="J5" s="674"/>
      <c r="K5" s="674"/>
      <c r="L5" s="674"/>
      <c r="M5" s="7"/>
      <c r="N5" s="6"/>
    </row>
    <row r="6" spans="1:14" ht="16.5" customHeight="1">
      <c r="A6" s="442"/>
      <c r="B6" s="1229" t="s">
        <v>96</v>
      </c>
      <c r="C6" s="1257"/>
      <c r="D6" s="1196"/>
      <c r="E6" s="1197"/>
      <c r="F6" s="1256"/>
      <c r="G6" s="674"/>
      <c r="H6" s="674"/>
      <c r="I6" s="674"/>
      <c r="J6" s="674"/>
      <c r="K6" s="674"/>
      <c r="L6" s="674"/>
      <c r="M6" s="7"/>
      <c r="N6" s="6"/>
    </row>
    <row r="7" spans="1:14" ht="16.5" customHeight="1">
      <c r="A7" s="442"/>
      <c r="B7" s="1229"/>
      <c r="C7" s="1257"/>
      <c r="D7" s="143"/>
      <c r="E7" s="139"/>
      <c r="F7" s="142"/>
      <c r="G7" s="674"/>
      <c r="H7" s="674"/>
      <c r="I7" s="674"/>
      <c r="J7" s="674"/>
      <c r="K7" s="674"/>
      <c r="L7" s="674"/>
      <c r="M7" s="7"/>
      <c r="N7" s="6"/>
    </row>
    <row r="8" spans="1:19" ht="16.5" customHeight="1">
      <c r="A8" s="442"/>
      <c r="B8" s="1258" t="s">
        <v>202</v>
      </c>
      <c r="C8" s="1259"/>
      <c r="D8" s="143"/>
      <c r="E8" s="139"/>
      <c r="F8" s="135"/>
      <c r="G8" s="674"/>
      <c r="H8" s="674"/>
      <c r="I8" s="674"/>
      <c r="J8" s="674"/>
      <c r="K8" s="674"/>
      <c r="L8" s="674"/>
      <c r="M8" s="7"/>
      <c r="N8" s="6"/>
      <c r="P8" s="1201" t="s">
        <v>179</v>
      </c>
      <c r="Q8" s="1201"/>
      <c r="R8" s="1201"/>
      <c r="S8" s="1201"/>
    </row>
    <row r="9" spans="1:19" ht="16.5" customHeight="1">
      <c r="A9" s="442"/>
      <c r="B9" s="1260" t="s">
        <v>22</v>
      </c>
      <c r="C9" s="1261"/>
      <c r="D9" s="444"/>
      <c r="E9" s="139"/>
      <c r="F9" s="142"/>
      <c r="G9" s="674"/>
      <c r="H9" s="674"/>
      <c r="I9" s="674"/>
      <c r="J9" s="674"/>
      <c r="K9" s="674"/>
      <c r="L9" s="674"/>
      <c r="M9" s="7"/>
      <c r="N9" s="6"/>
      <c r="P9" s="1201"/>
      <c r="Q9" s="1201"/>
      <c r="R9" s="1201"/>
      <c r="S9" s="1201"/>
    </row>
    <row r="10" spans="1:19" ht="16.5" customHeight="1">
      <c r="A10" s="442"/>
      <c r="B10" s="1258" t="s">
        <v>23</v>
      </c>
      <c r="C10" s="1258"/>
      <c r="D10" s="445" t="s">
        <v>195</v>
      </c>
      <c r="E10" s="446"/>
      <c r="F10" s="447"/>
      <c r="G10" s="674"/>
      <c r="H10" s="674"/>
      <c r="I10" s="674"/>
      <c r="J10" s="674"/>
      <c r="K10" s="674"/>
      <c r="L10" s="674"/>
      <c r="M10" s="7"/>
      <c r="N10" s="6"/>
      <c r="P10" s="1201"/>
      <c r="Q10" s="1201"/>
      <c r="R10" s="1201"/>
      <c r="S10" s="1201"/>
    </row>
    <row r="11" spans="1:19" ht="16.5" customHeight="1">
      <c r="A11" s="442"/>
      <c r="B11" s="443"/>
      <c r="C11" s="443"/>
      <c r="D11" s="445"/>
      <c r="E11" s="446"/>
      <c r="F11" s="447"/>
      <c r="G11" s="674"/>
      <c r="H11" s="674"/>
      <c r="I11" s="674"/>
      <c r="J11" s="674"/>
      <c r="K11" s="674"/>
      <c r="L11" s="674"/>
      <c r="M11" s="7"/>
      <c r="N11" s="6"/>
      <c r="P11" s="1201"/>
      <c r="Q11" s="1201"/>
      <c r="R11" s="1201"/>
      <c r="S11" s="1201"/>
    </row>
    <row r="12" spans="1:20" ht="18" customHeight="1">
      <c r="A12" s="442"/>
      <c r="B12" s="1230" t="s">
        <v>340</v>
      </c>
      <c r="C12" s="1262"/>
      <c r="D12" s="448"/>
      <c r="E12" s="414"/>
      <c r="F12" s="449"/>
      <c r="G12" s="904" t="s">
        <v>180</v>
      </c>
      <c r="H12" s="904" t="s">
        <v>180</v>
      </c>
      <c r="I12" s="904" t="s">
        <v>180</v>
      </c>
      <c r="J12" s="904" t="s">
        <v>180</v>
      </c>
      <c r="K12" s="904" t="s">
        <v>181</v>
      </c>
      <c r="L12" s="904" t="s">
        <v>181</v>
      </c>
      <c r="M12" s="904" t="s">
        <v>181</v>
      </c>
      <c r="N12" s="904" t="s">
        <v>181</v>
      </c>
      <c r="Q12" s="71" t="s">
        <v>35</v>
      </c>
      <c r="R12" s="1265" t="s">
        <v>32</v>
      </c>
      <c r="S12" s="1266"/>
      <c r="T12" s="10"/>
    </row>
    <row r="13" spans="1:14" ht="16.5" customHeight="1" thickBot="1">
      <c r="A13" s="442"/>
      <c r="B13" s="1263" t="s">
        <v>338</v>
      </c>
      <c r="C13" s="1264"/>
      <c r="D13" s="905" t="s">
        <v>420</v>
      </c>
      <c r="E13" s="808"/>
      <c r="F13" s="450"/>
      <c r="G13" s="800"/>
      <c r="H13" s="676"/>
      <c r="I13" s="676"/>
      <c r="J13" s="676"/>
      <c r="K13" s="674"/>
      <c r="L13" s="674"/>
      <c r="M13" s="7"/>
      <c r="N13" s="6"/>
    </row>
    <row r="14" spans="1:21" s="435" customFormat="1" ht="17.25" customHeight="1">
      <c r="A14" s="1075" t="s">
        <v>211</v>
      </c>
      <c r="B14" s="1075" t="s">
        <v>211</v>
      </c>
      <c r="C14" s="1270" t="s">
        <v>30</v>
      </c>
      <c r="D14" s="1239"/>
      <c r="E14" s="1270" t="s">
        <v>31</v>
      </c>
      <c r="F14" s="1240"/>
      <c r="G14" s="677" t="s">
        <v>136</v>
      </c>
      <c r="H14" s="677"/>
      <c r="I14" s="677" t="s">
        <v>137</v>
      </c>
      <c r="J14" s="677"/>
      <c r="K14" s="677" t="s">
        <v>136</v>
      </c>
      <c r="L14" s="677"/>
      <c r="M14" s="677" t="s">
        <v>137</v>
      </c>
      <c r="N14" s="677"/>
      <c r="P14" s="272" t="s">
        <v>211</v>
      </c>
      <c r="Q14" s="273" t="s">
        <v>211</v>
      </c>
      <c r="R14" s="1267" t="s">
        <v>30</v>
      </c>
      <c r="S14" s="1269"/>
      <c r="T14" s="1267" t="s">
        <v>31</v>
      </c>
      <c r="U14" s="1268"/>
    </row>
    <row r="15" spans="1:21" s="126" customFormat="1" ht="12.75" customHeight="1">
      <c r="A15" s="451" t="s">
        <v>236</v>
      </c>
      <c r="B15" s="451" t="s">
        <v>195</v>
      </c>
      <c r="C15" s="657">
        <v>2015</v>
      </c>
      <c r="D15" s="657">
        <v>2016</v>
      </c>
      <c r="E15" s="657">
        <v>2015</v>
      </c>
      <c r="F15" s="658">
        <v>2016</v>
      </c>
      <c r="G15" s="680">
        <v>2015</v>
      </c>
      <c r="H15" s="681">
        <v>2016</v>
      </c>
      <c r="I15" s="681">
        <v>2015</v>
      </c>
      <c r="J15" s="681">
        <v>2016</v>
      </c>
      <c r="K15" s="681">
        <v>2015</v>
      </c>
      <c r="L15" s="208">
        <v>2016</v>
      </c>
      <c r="M15" s="681">
        <v>2015</v>
      </c>
      <c r="N15" s="681">
        <v>2016</v>
      </c>
      <c r="O15" s="34"/>
      <c r="P15" s="5" t="s">
        <v>203</v>
      </c>
      <c r="Q15" s="436"/>
      <c r="R15" s="48">
        <v>2015</v>
      </c>
      <c r="S15" s="48">
        <v>2016</v>
      </c>
      <c r="T15" s="48">
        <v>2015</v>
      </c>
      <c r="U15" s="274">
        <v>2016</v>
      </c>
    </row>
    <row r="16" spans="1:21" s="126" customFormat="1" ht="15.75" customHeight="1">
      <c r="A16" s="452">
        <v>11</v>
      </c>
      <c r="B16" s="906" t="s">
        <v>50</v>
      </c>
      <c r="C16" s="907"/>
      <c r="D16" s="907"/>
      <c r="E16" s="907"/>
      <c r="F16" s="908"/>
      <c r="G16" s="682"/>
      <c r="H16" s="909"/>
      <c r="I16" s="909"/>
      <c r="J16" s="909"/>
      <c r="K16" s="909"/>
      <c r="L16" s="909"/>
      <c r="M16" s="909"/>
      <c r="N16" s="909"/>
      <c r="O16" s="437"/>
      <c r="P16" s="275">
        <v>11</v>
      </c>
      <c r="Q16" s="124" t="s">
        <v>50</v>
      </c>
      <c r="R16" s="119"/>
      <c r="S16" s="120"/>
      <c r="T16" s="120"/>
      <c r="U16" s="276"/>
    </row>
    <row r="17" spans="1:21" s="374" customFormat="1" ht="15" customHeight="1">
      <c r="A17" s="910" t="s">
        <v>300</v>
      </c>
      <c r="B17" s="911" t="s">
        <v>301</v>
      </c>
      <c r="C17" s="304">
        <v>72043</v>
      </c>
      <c r="D17" s="304">
        <v>77059</v>
      </c>
      <c r="E17" s="304">
        <v>116264</v>
      </c>
      <c r="F17" s="837">
        <v>117810</v>
      </c>
      <c r="G17" s="689" t="s">
        <v>423</v>
      </c>
      <c r="H17" s="740" t="s">
        <v>423</v>
      </c>
      <c r="I17" s="740" t="s">
        <v>423</v>
      </c>
      <c r="J17" s="740" t="s">
        <v>423</v>
      </c>
      <c r="K17" s="740" t="s">
        <v>423</v>
      </c>
      <c r="L17" s="740" t="s">
        <v>423</v>
      </c>
      <c r="M17" s="740" t="s">
        <v>423</v>
      </c>
      <c r="N17" s="740" t="s">
        <v>423</v>
      </c>
      <c r="O17" s="912"/>
      <c r="P17" s="14" t="s">
        <v>300</v>
      </c>
      <c r="Q17" s="16" t="s">
        <v>301</v>
      </c>
      <c r="R17" s="700">
        <v>0</v>
      </c>
      <c r="S17" s="700">
        <v>0</v>
      </c>
      <c r="T17" s="700">
        <v>0</v>
      </c>
      <c r="U17" s="913">
        <v>0</v>
      </c>
    </row>
    <row r="18" spans="1:21" s="79" customFormat="1" ht="15" customHeight="1">
      <c r="A18" s="453" t="s">
        <v>302</v>
      </c>
      <c r="B18" s="454" t="s">
        <v>197</v>
      </c>
      <c r="C18" s="914">
        <v>45515</v>
      </c>
      <c r="D18" s="914">
        <v>50063</v>
      </c>
      <c r="E18" s="914">
        <v>88126</v>
      </c>
      <c r="F18" s="915">
        <v>91152</v>
      </c>
      <c r="G18" s="682"/>
      <c r="H18" s="909"/>
      <c r="I18" s="909"/>
      <c r="J18" s="909"/>
      <c r="K18" s="909" t="s">
        <v>423</v>
      </c>
      <c r="L18" s="909" t="s">
        <v>423</v>
      </c>
      <c r="M18" s="909" t="s">
        <v>423</v>
      </c>
      <c r="N18" s="909" t="s">
        <v>423</v>
      </c>
      <c r="O18" s="92"/>
      <c r="P18" s="14" t="s">
        <v>302</v>
      </c>
      <c r="Q18" s="916" t="s">
        <v>197</v>
      </c>
      <c r="R18" s="917" t="s">
        <v>195</v>
      </c>
      <c r="S18" s="712" t="s">
        <v>195</v>
      </c>
      <c r="T18" s="712" t="s">
        <v>195</v>
      </c>
      <c r="U18" s="749" t="s">
        <v>195</v>
      </c>
    </row>
    <row r="19" spans="1:21" s="79" customFormat="1" ht="15" customHeight="1">
      <c r="A19" s="453" t="s">
        <v>28</v>
      </c>
      <c r="B19" s="454" t="s">
        <v>303</v>
      </c>
      <c r="C19" s="914">
        <v>26528</v>
      </c>
      <c r="D19" s="918">
        <v>26996</v>
      </c>
      <c r="E19" s="914">
        <v>28138</v>
      </c>
      <c r="F19" s="919">
        <v>26658</v>
      </c>
      <c r="G19" s="682"/>
      <c r="H19" s="909"/>
      <c r="I19" s="909"/>
      <c r="J19" s="909"/>
      <c r="K19" s="909" t="s">
        <v>423</v>
      </c>
      <c r="L19" s="909" t="s">
        <v>423</v>
      </c>
      <c r="M19" s="909" t="s">
        <v>423</v>
      </c>
      <c r="N19" s="909" t="s">
        <v>423</v>
      </c>
      <c r="O19" s="92"/>
      <c r="P19" s="14" t="s">
        <v>28</v>
      </c>
      <c r="Q19" s="916" t="s">
        <v>303</v>
      </c>
      <c r="R19" s="917" t="s">
        <v>195</v>
      </c>
      <c r="S19" s="712" t="s">
        <v>195</v>
      </c>
      <c r="T19" s="712" t="s">
        <v>195</v>
      </c>
      <c r="U19" s="749" t="s">
        <v>195</v>
      </c>
    </row>
    <row r="20" spans="1:21" s="79" customFormat="1" ht="15" customHeight="1">
      <c r="A20" s="455" t="s">
        <v>29</v>
      </c>
      <c r="B20" s="456" t="s">
        <v>304</v>
      </c>
      <c r="C20" s="914">
        <v>1081</v>
      </c>
      <c r="D20" s="920">
        <v>1164</v>
      </c>
      <c r="E20" s="975" t="s">
        <v>416</v>
      </c>
      <c r="F20" s="849" t="s">
        <v>416</v>
      </c>
      <c r="G20" s="682"/>
      <c r="H20" s="909"/>
      <c r="I20" s="909"/>
      <c r="J20" s="909"/>
      <c r="K20" s="909" t="s">
        <v>423</v>
      </c>
      <c r="L20" s="909" t="s">
        <v>423</v>
      </c>
      <c r="M20" s="909" t="s">
        <v>423</v>
      </c>
      <c r="N20" s="909" t="s">
        <v>423</v>
      </c>
      <c r="O20" s="92"/>
      <c r="P20" s="14" t="s">
        <v>29</v>
      </c>
      <c r="Q20" s="20" t="s">
        <v>304</v>
      </c>
      <c r="R20" s="917" t="s">
        <v>423</v>
      </c>
      <c r="S20" s="712" t="s">
        <v>423</v>
      </c>
      <c r="T20" s="712" t="s">
        <v>423</v>
      </c>
      <c r="U20" s="749" t="s">
        <v>423</v>
      </c>
    </row>
    <row r="21" spans="1:21" s="79" customFormat="1" ht="15" customHeight="1">
      <c r="A21" s="453" t="s">
        <v>305</v>
      </c>
      <c r="B21" s="457" t="s">
        <v>306</v>
      </c>
      <c r="C21" s="914">
        <v>91174</v>
      </c>
      <c r="D21" s="920">
        <v>98704</v>
      </c>
      <c r="E21" s="914">
        <v>55356</v>
      </c>
      <c r="F21" s="919">
        <v>53470</v>
      </c>
      <c r="G21" s="682"/>
      <c r="H21" s="909"/>
      <c r="I21" s="909"/>
      <c r="J21" s="909"/>
      <c r="K21" s="909" t="s">
        <v>423</v>
      </c>
      <c r="L21" s="909" t="s">
        <v>423</v>
      </c>
      <c r="M21" s="909" t="s">
        <v>423</v>
      </c>
      <c r="N21" s="909" t="s">
        <v>423</v>
      </c>
      <c r="O21" s="92"/>
      <c r="P21" s="14" t="s">
        <v>305</v>
      </c>
      <c r="Q21" s="33" t="s">
        <v>306</v>
      </c>
      <c r="R21" s="711"/>
      <c r="S21" s="712"/>
      <c r="T21" s="712"/>
      <c r="U21" s="749"/>
    </row>
    <row r="22" spans="1:21" s="79" customFormat="1" ht="15" customHeight="1">
      <c r="A22" s="455" t="s">
        <v>307</v>
      </c>
      <c r="B22" s="458" t="s">
        <v>135</v>
      </c>
      <c r="C22" s="914">
        <v>33904</v>
      </c>
      <c r="D22" s="920">
        <v>38427</v>
      </c>
      <c r="E22" s="914">
        <v>12275</v>
      </c>
      <c r="F22" s="919">
        <v>12589</v>
      </c>
      <c r="G22" s="682"/>
      <c r="H22" s="909"/>
      <c r="I22" s="909"/>
      <c r="J22" s="909"/>
      <c r="K22" s="909" t="s">
        <v>423</v>
      </c>
      <c r="L22" s="909" t="s">
        <v>423</v>
      </c>
      <c r="M22" s="909" t="s">
        <v>423</v>
      </c>
      <c r="N22" s="909" t="s">
        <v>423</v>
      </c>
      <c r="O22" s="92"/>
      <c r="P22" s="14" t="s">
        <v>307</v>
      </c>
      <c r="Q22" s="33" t="s">
        <v>135</v>
      </c>
      <c r="R22" s="711"/>
      <c r="S22" s="712"/>
      <c r="T22" s="712"/>
      <c r="U22" s="749"/>
    </row>
    <row r="23" spans="1:21" s="79" customFormat="1" ht="15" customHeight="1">
      <c r="A23" s="455" t="s">
        <v>309</v>
      </c>
      <c r="B23" s="459" t="s">
        <v>95</v>
      </c>
      <c r="C23" s="914">
        <v>111281</v>
      </c>
      <c r="D23" s="920">
        <v>116074</v>
      </c>
      <c r="E23" s="914">
        <v>46438</v>
      </c>
      <c r="F23" s="919">
        <v>46725</v>
      </c>
      <c r="G23" s="682"/>
      <c r="H23" s="909"/>
      <c r="I23" s="909"/>
      <c r="J23" s="909"/>
      <c r="K23" s="909" t="s">
        <v>423</v>
      </c>
      <c r="L23" s="909" t="s">
        <v>423</v>
      </c>
      <c r="M23" s="909" t="s">
        <v>423</v>
      </c>
      <c r="N23" s="909" t="s">
        <v>423</v>
      </c>
      <c r="O23" s="92"/>
      <c r="P23" s="14" t="s">
        <v>309</v>
      </c>
      <c r="Q23" s="33" t="s">
        <v>95</v>
      </c>
      <c r="R23" s="711"/>
      <c r="S23" s="712"/>
      <c r="T23" s="712"/>
      <c r="U23" s="749"/>
    </row>
    <row r="24" spans="1:21" s="79" customFormat="1" ht="15" customHeight="1">
      <c r="A24" s="453" t="s">
        <v>311</v>
      </c>
      <c r="B24" s="460" t="s">
        <v>308</v>
      </c>
      <c r="C24" s="914">
        <v>254426</v>
      </c>
      <c r="D24" s="920">
        <v>254986</v>
      </c>
      <c r="E24" s="914">
        <v>1096838</v>
      </c>
      <c r="F24" s="919">
        <v>1191252</v>
      </c>
      <c r="G24" s="682"/>
      <c r="H24" s="909"/>
      <c r="I24" s="909"/>
      <c r="J24" s="909"/>
      <c r="K24" s="909" t="s">
        <v>423</v>
      </c>
      <c r="L24" s="909" t="s">
        <v>423</v>
      </c>
      <c r="M24" s="909" t="s">
        <v>423</v>
      </c>
      <c r="N24" s="909" t="s">
        <v>423</v>
      </c>
      <c r="O24" s="92"/>
      <c r="P24" s="14" t="s">
        <v>311</v>
      </c>
      <c r="Q24" s="33" t="s">
        <v>308</v>
      </c>
      <c r="R24" s="711"/>
      <c r="S24" s="712"/>
      <c r="T24" s="712"/>
      <c r="U24" s="749"/>
    </row>
    <row r="25" spans="1:21" s="79" customFormat="1" ht="15" customHeight="1">
      <c r="A25" s="453">
        <v>11.6</v>
      </c>
      <c r="B25" s="461" t="s">
        <v>310</v>
      </c>
      <c r="C25" s="914">
        <v>1056185</v>
      </c>
      <c r="D25" s="920">
        <v>1152048</v>
      </c>
      <c r="E25" s="914">
        <v>525874</v>
      </c>
      <c r="F25" s="919">
        <v>576127</v>
      </c>
      <c r="G25" s="682"/>
      <c r="H25" s="909"/>
      <c r="I25" s="909"/>
      <c r="J25" s="909"/>
      <c r="K25" s="909" t="s">
        <v>423</v>
      </c>
      <c r="L25" s="909" t="s">
        <v>423</v>
      </c>
      <c r="M25" s="909" t="s">
        <v>423</v>
      </c>
      <c r="N25" s="909" t="s">
        <v>423</v>
      </c>
      <c r="O25" s="92"/>
      <c r="P25" s="14">
        <v>11.6</v>
      </c>
      <c r="Q25" s="44" t="s">
        <v>310</v>
      </c>
      <c r="R25" s="711"/>
      <c r="S25" s="712"/>
      <c r="T25" s="712"/>
      <c r="U25" s="749"/>
    </row>
    <row r="26" spans="1:21" s="79" customFormat="1" ht="15" customHeight="1">
      <c r="A26" s="453">
        <v>11.7</v>
      </c>
      <c r="B26" s="457" t="s">
        <v>312</v>
      </c>
      <c r="C26" s="914">
        <v>120869</v>
      </c>
      <c r="D26" s="920">
        <v>122795</v>
      </c>
      <c r="E26" s="914">
        <v>118133</v>
      </c>
      <c r="F26" s="919">
        <v>122498</v>
      </c>
      <c r="G26" s="682"/>
      <c r="H26" s="909"/>
      <c r="I26" s="909"/>
      <c r="J26" s="909"/>
      <c r="K26" s="909" t="s">
        <v>423</v>
      </c>
      <c r="L26" s="909" t="s">
        <v>423</v>
      </c>
      <c r="M26" s="909" t="s">
        <v>423</v>
      </c>
      <c r="N26" s="909" t="s">
        <v>423</v>
      </c>
      <c r="O26" s="92"/>
      <c r="P26" s="14">
        <v>11.7</v>
      </c>
      <c r="Q26" s="33" t="s">
        <v>312</v>
      </c>
      <c r="R26" s="711"/>
      <c r="S26" s="712"/>
      <c r="T26" s="712"/>
      <c r="U26" s="749"/>
    </row>
    <row r="27" spans="1:21" s="79" customFormat="1" ht="15" customHeight="1">
      <c r="A27" s="462" t="s">
        <v>94</v>
      </c>
      <c r="B27" s="456" t="s">
        <v>24</v>
      </c>
      <c r="C27" s="914">
        <v>37457</v>
      </c>
      <c r="D27" s="920">
        <v>41269</v>
      </c>
      <c r="E27" s="914">
        <v>51419</v>
      </c>
      <c r="F27" s="919">
        <v>51504</v>
      </c>
      <c r="G27" s="682"/>
      <c r="H27" s="909"/>
      <c r="I27" s="909"/>
      <c r="J27" s="909"/>
      <c r="K27" s="909" t="s">
        <v>423</v>
      </c>
      <c r="L27" s="909" t="s">
        <v>423</v>
      </c>
      <c r="M27" s="909" t="s">
        <v>423</v>
      </c>
      <c r="N27" s="909" t="s">
        <v>423</v>
      </c>
      <c r="O27" s="92"/>
      <c r="P27" s="15" t="s">
        <v>94</v>
      </c>
      <c r="Q27" s="21" t="s">
        <v>24</v>
      </c>
      <c r="R27" s="711" t="s">
        <v>423</v>
      </c>
      <c r="S27" s="711" t="s">
        <v>423</v>
      </c>
      <c r="T27" s="711" t="s">
        <v>423</v>
      </c>
      <c r="U27" s="770" t="s">
        <v>423</v>
      </c>
    </row>
    <row r="28" spans="1:222" s="360" customFormat="1" ht="15" customHeight="1">
      <c r="A28" s="463">
        <v>12</v>
      </c>
      <c r="B28" s="906" t="s">
        <v>313</v>
      </c>
      <c r="C28" s="907"/>
      <c r="D28" s="907"/>
      <c r="E28" s="907"/>
      <c r="F28" s="908"/>
      <c r="G28" s="921"/>
      <c r="H28" s="921"/>
      <c r="I28" s="921"/>
      <c r="J28" s="921"/>
      <c r="K28" s="921"/>
      <c r="L28" s="921"/>
      <c r="M28" s="921"/>
      <c r="N28" s="922"/>
      <c r="O28" s="92"/>
      <c r="P28" s="277">
        <v>12</v>
      </c>
      <c r="Q28" s="124" t="s">
        <v>313</v>
      </c>
      <c r="R28" s="122" t="s">
        <v>195</v>
      </c>
      <c r="S28" s="123" t="s">
        <v>195</v>
      </c>
      <c r="T28" s="123" t="s">
        <v>195</v>
      </c>
      <c r="U28" s="278" t="s">
        <v>195</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53">
        <v>12.1</v>
      </c>
      <c r="B29" s="464" t="s">
        <v>314</v>
      </c>
      <c r="C29" s="920">
        <v>12745</v>
      </c>
      <c r="D29" s="920">
        <v>12540</v>
      </c>
      <c r="E29" s="920">
        <v>396</v>
      </c>
      <c r="F29" s="919">
        <v>164</v>
      </c>
      <c r="G29" s="682"/>
      <c r="H29" s="909"/>
      <c r="I29" s="909"/>
      <c r="J29" s="909"/>
      <c r="K29" s="909" t="s">
        <v>423</v>
      </c>
      <c r="L29" s="909" t="s">
        <v>423</v>
      </c>
      <c r="M29" s="909" t="s">
        <v>423</v>
      </c>
      <c r="N29" s="909" t="s">
        <v>423</v>
      </c>
      <c r="O29" s="92"/>
      <c r="P29" s="14">
        <v>12.1</v>
      </c>
      <c r="Q29" s="16" t="s">
        <v>314</v>
      </c>
      <c r="R29" s="711"/>
      <c r="S29" s="712"/>
      <c r="T29" s="712"/>
      <c r="U29" s="749"/>
    </row>
    <row r="30" spans="1:21" s="79" customFormat="1" ht="15" customHeight="1">
      <c r="A30" s="453">
        <v>12.2</v>
      </c>
      <c r="B30" s="465" t="s">
        <v>315</v>
      </c>
      <c r="C30" s="920">
        <v>127379</v>
      </c>
      <c r="D30" s="920">
        <v>154009</v>
      </c>
      <c r="E30" s="920">
        <v>66505</v>
      </c>
      <c r="F30" s="919">
        <v>66888</v>
      </c>
      <c r="G30" s="682"/>
      <c r="H30" s="909"/>
      <c r="I30" s="909"/>
      <c r="J30" s="909"/>
      <c r="K30" s="909" t="s">
        <v>423</v>
      </c>
      <c r="L30" s="909" t="s">
        <v>423</v>
      </c>
      <c r="M30" s="909" t="s">
        <v>423</v>
      </c>
      <c r="N30" s="909" t="s">
        <v>423</v>
      </c>
      <c r="O30" s="92"/>
      <c r="P30" s="14">
        <v>12.2</v>
      </c>
      <c r="Q30" s="16" t="s">
        <v>315</v>
      </c>
      <c r="R30" s="711"/>
      <c r="S30" s="712"/>
      <c r="T30" s="712"/>
      <c r="U30" s="749"/>
    </row>
    <row r="31" spans="1:21" s="79" customFormat="1" ht="15" customHeight="1">
      <c r="A31" s="453">
        <v>12.3</v>
      </c>
      <c r="B31" s="465" t="s">
        <v>316</v>
      </c>
      <c r="C31" s="920">
        <v>597</v>
      </c>
      <c r="D31" s="920">
        <v>712</v>
      </c>
      <c r="E31" s="920">
        <v>1131</v>
      </c>
      <c r="F31" s="919">
        <v>1053</v>
      </c>
      <c r="G31" s="682"/>
      <c r="H31" s="909"/>
      <c r="I31" s="909"/>
      <c r="J31" s="909"/>
      <c r="K31" s="909" t="s">
        <v>423</v>
      </c>
      <c r="L31" s="909" t="s">
        <v>423</v>
      </c>
      <c r="M31" s="909" t="s">
        <v>423</v>
      </c>
      <c r="N31" s="909" t="s">
        <v>423</v>
      </c>
      <c r="O31" s="92"/>
      <c r="P31" s="14">
        <v>12.3</v>
      </c>
      <c r="Q31" s="16" t="s">
        <v>316</v>
      </c>
      <c r="R31" s="711"/>
      <c r="S31" s="712"/>
      <c r="T31" s="712"/>
      <c r="U31" s="749"/>
    </row>
    <row r="32" spans="1:21" s="79" customFormat="1" ht="15" customHeight="1">
      <c r="A32" s="453">
        <v>12.4</v>
      </c>
      <c r="B32" s="465" t="s">
        <v>317</v>
      </c>
      <c r="C32" s="920">
        <v>219640</v>
      </c>
      <c r="D32" s="920">
        <v>221135</v>
      </c>
      <c r="E32" s="920">
        <v>150947</v>
      </c>
      <c r="F32" s="919">
        <v>147892</v>
      </c>
      <c r="G32" s="682"/>
      <c r="H32" s="909"/>
      <c r="I32" s="909"/>
      <c r="J32" s="909"/>
      <c r="K32" s="909" t="s">
        <v>423</v>
      </c>
      <c r="L32" s="909" t="s">
        <v>423</v>
      </c>
      <c r="M32" s="909" t="s">
        <v>423</v>
      </c>
      <c r="N32" s="909" t="s">
        <v>423</v>
      </c>
      <c r="O32" s="92"/>
      <c r="P32" s="14">
        <v>12.4</v>
      </c>
      <c r="Q32" s="16" t="s">
        <v>317</v>
      </c>
      <c r="R32" s="711"/>
      <c r="S32" s="712"/>
      <c r="T32" s="712"/>
      <c r="U32" s="749"/>
    </row>
    <row r="33" spans="1:21" s="79" customFormat="1" ht="15" customHeight="1">
      <c r="A33" s="453">
        <v>12.5</v>
      </c>
      <c r="B33" s="464" t="s">
        <v>318</v>
      </c>
      <c r="C33" s="920">
        <v>259695</v>
      </c>
      <c r="D33" s="920">
        <v>263984</v>
      </c>
      <c r="E33" s="920">
        <v>603789</v>
      </c>
      <c r="F33" s="919">
        <v>624550</v>
      </c>
      <c r="G33" s="682"/>
      <c r="H33" s="909"/>
      <c r="I33" s="909"/>
      <c r="J33" s="909"/>
      <c r="K33" s="909" t="s">
        <v>423</v>
      </c>
      <c r="L33" s="909" t="s">
        <v>423</v>
      </c>
      <c r="M33" s="909" t="s">
        <v>423</v>
      </c>
      <c r="N33" s="909" t="s">
        <v>423</v>
      </c>
      <c r="O33" s="92"/>
      <c r="P33" s="14">
        <v>12.5</v>
      </c>
      <c r="Q33" s="22" t="s">
        <v>318</v>
      </c>
      <c r="R33" s="711"/>
      <c r="S33" s="712"/>
      <c r="T33" s="712"/>
      <c r="U33" s="749"/>
    </row>
    <row r="34" spans="1:21" s="79" customFormat="1" ht="15" customHeight="1">
      <c r="A34" s="466">
        <v>12.6</v>
      </c>
      <c r="B34" s="467" t="s">
        <v>319</v>
      </c>
      <c r="C34" s="920">
        <v>254237</v>
      </c>
      <c r="D34" s="920">
        <v>253222</v>
      </c>
      <c r="E34" s="920">
        <v>156161</v>
      </c>
      <c r="F34" s="919">
        <v>157563</v>
      </c>
      <c r="G34" s="682"/>
      <c r="H34" s="909"/>
      <c r="I34" s="909"/>
      <c r="J34" s="909"/>
      <c r="K34" s="909" t="s">
        <v>423</v>
      </c>
      <c r="L34" s="909" t="s">
        <v>423</v>
      </c>
      <c r="M34" s="909" t="s">
        <v>423</v>
      </c>
      <c r="N34" s="909" t="s">
        <v>423</v>
      </c>
      <c r="O34" s="92"/>
      <c r="P34" s="14">
        <v>12.6</v>
      </c>
      <c r="Q34" s="121" t="s">
        <v>319</v>
      </c>
      <c r="R34" s="711" t="s">
        <v>423</v>
      </c>
      <c r="S34" s="712" t="s">
        <v>423</v>
      </c>
      <c r="T34" s="712" t="s">
        <v>423</v>
      </c>
      <c r="U34" s="749" t="s">
        <v>423</v>
      </c>
    </row>
    <row r="35" spans="1:21" s="79" customFormat="1" ht="15" customHeight="1">
      <c r="A35" s="453" t="s">
        <v>51</v>
      </c>
      <c r="B35" s="468" t="s">
        <v>25</v>
      </c>
      <c r="C35" s="920">
        <v>12473</v>
      </c>
      <c r="D35" s="920">
        <v>8356</v>
      </c>
      <c r="E35" s="920">
        <v>8838</v>
      </c>
      <c r="F35" s="919">
        <v>8552</v>
      </c>
      <c r="G35" s="682"/>
      <c r="H35" s="909"/>
      <c r="I35" s="909"/>
      <c r="J35" s="909"/>
      <c r="K35" s="909" t="s">
        <v>423</v>
      </c>
      <c r="L35" s="909" t="s">
        <v>423</v>
      </c>
      <c r="M35" s="909" t="s">
        <v>423</v>
      </c>
      <c r="N35" s="909" t="s">
        <v>423</v>
      </c>
      <c r="O35" s="92"/>
      <c r="P35" s="14" t="s">
        <v>51</v>
      </c>
      <c r="Q35" s="19" t="s">
        <v>25</v>
      </c>
      <c r="R35" s="711" t="s">
        <v>423</v>
      </c>
      <c r="S35" s="712" t="s">
        <v>423</v>
      </c>
      <c r="T35" s="712" t="s">
        <v>423</v>
      </c>
      <c r="U35" s="749" t="s">
        <v>423</v>
      </c>
    </row>
    <row r="36" spans="1:21" s="79" customFormat="1" ht="15" customHeight="1">
      <c r="A36" s="453" t="s">
        <v>52</v>
      </c>
      <c r="B36" s="468" t="s">
        <v>26</v>
      </c>
      <c r="C36" s="920">
        <v>10242</v>
      </c>
      <c r="D36" s="920">
        <v>9999</v>
      </c>
      <c r="E36" s="920">
        <v>2213</v>
      </c>
      <c r="F36" s="919">
        <v>856</v>
      </c>
      <c r="G36" s="682"/>
      <c r="H36" s="909"/>
      <c r="I36" s="909"/>
      <c r="J36" s="909"/>
      <c r="K36" s="909" t="s">
        <v>423</v>
      </c>
      <c r="L36" s="909" t="s">
        <v>423</v>
      </c>
      <c r="M36" s="909" t="s">
        <v>423</v>
      </c>
      <c r="N36" s="909" t="s">
        <v>423</v>
      </c>
      <c r="O36" s="92"/>
      <c r="P36" s="14" t="s">
        <v>52</v>
      </c>
      <c r="Q36" s="19" t="s">
        <v>26</v>
      </c>
      <c r="R36" s="711" t="s">
        <v>423</v>
      </c>
      <c r="S36" s="712" t="s">
        <v>423</v>
      </c>
      <c r="T36" s="712" t="s">
        <v>423</v>
      </c>
      <c r="U36" s="749" t="s">
        <v>423</v>
      </c>
    </row>
    <row r="37" spans="1:21" s="79" customFormat="1" ht="15" customHeight="1" thickBot="1">
      <c r="A37" s="469" t="s">
        <v>53</v>
      </c>
      <c r="B37" s="1076" t="s">
        <v>27</v>
      </c>
      <c r="C37" s="923">
        <v>21533</v>
      </c>
      <c r="D37" s="923">
        <v>23544</v>
      </c>
      <c r="E37" s="923">
        <v>2488</v>
      </c>
      <c r="F37" s="924">
        <v>2536</v>
      </c>
      <c r="G37" s="682"/>
      <c r="H37" s="909"/>
      <c r="I37" s="909"/>
      <c r="J37" s="909"/>
      <c r="K37" s="909" t="s">
        <v>423</v>
      </c>
      <c r="L37" s="909" t="s">
        <v>423</v>
      </c>
      <c r="M37" s="909" t="s">
        <v>423</v>
      </c>
      <c r="N37" s="909" t="s">
        <v>423</v>
      </c>
      <c r="O37" s="92"/>
      <c r="P37" s="784" t="s">
        <v>53</v>
      </c>
      <c r="Q37" s="23" t="s">
        <v>27</v>
      </c>
      <c r="R37" s="787" t="s">
        <v>423</v>
      </c>
      <c r="S37" s="925" t="s">
        <v>423</v>
      </c>
      <c r="T37" s="925" t="s">
        <v>423</v>
      </c>
      <c r="U37" s="788" t="s">
        <v>423</v>
      </c>
    </row>
    <row r="38" spans="1:16" ht="15" customHeight="1" thickBot="1">
      <c r="A38" s="34"/>
      <c r="B38" s="127"/>
      <c r="C38" s="127"/>
      <c r="D38" s="34"/>
      <c r="E38" s="34"/>
      <c r="F38" s="34"/>
      <c r="L38" s="10"/>
      <c r="M38" s="10"/>
      <c r="P38" s="61" t="s">
        <v>195</v>
      </c>
    </row>
    <row r="39" spans="1:13" ht="12.75" customHeight="1" thickBot="1">
      <c r="A39" s="34"/>
      <c r="B39" s="400" t="s">
        <v>157</v>
      </c>
      <c r="C39" s="326">
        <v>0</v>
      </c>
      <c r="D39" s="326">
        <v>0</v>
      </c>
      <c r="E39" s="326">
        <v>0</v>
      </c>
      <c r="F39" s="326">
        <v>0</v>
      </c>
      <c r="M39" s="10"/>
    </row>
    <row r="40" spans="1:13" ht="12.75" customHeight="1" thickBot="1">
      <c r="A40" s="34"/>
      <c r="B40" s="400" t="s">
        <v>174</v>
      </c>
      <c r="C40" s="326">
        <v>4</v>
      </c>
      <c r="D40" s="326">
        <v>4</v>
      </c>
      <c r="E40" s="326">
        <v>5</v>
      </c>
      <c r="F40" s="326">
        <v>5</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195</v>
      </c>
      <c r="U68" s="93" t="s">
        <v>195</v>
      </c>
      <c r="V68" s="93" t="s">
        <v>195</v>
      </c>
      <c r="W68" s="93" t="s">
        <v>195</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43"/>
  <sheetViews>
    <sheetView zoomScalePageLayoutView="0" workbookViewId="0" topLeftCell="A1">
      <selection activeCell="H5" sqref="H5"/>
    </sheetView>
  </sheetViews>
  <sheetFormatPr defaultColWidth="9.00390625" defaultRowHeight="12.75"/>
  <cols>
    <col min="1" max="2" width="9.00390625" style="0" customWidth="1"/>
    <col min="3" max="4" width="14.00390625" style="0" bestFit="1" customWidth="1"/>
    <col min="5" max="5" width="10.125" style="0" customWidth="1"/>
    <col min="6" max="6" width="14.00390625" style="0" bestFit="1" customWidth="1"/>
    <col min="7" max="7" width="10.50390625" style="0" customWidth="1"/>
    <col min="8" max="8" width="14.00390625" style="0" bestFit="1" customWidth="1"/>
    <col min="9" max="9" width="9.00390625" style="0" customWidth="1"/>
    <col min="10" max="10" width="14.00390625" style="0" bestFit="1" customWidth="1"/>
    <col min="11" max="13" width="9.00390625" style="0" customWidth="1"/>
    <col min="14" max="14" width="14.00390625" style="0" bestFit="1" customWidth="1"/>
    <col min="15" max="16384" width="11.00390625" style="0" customWidth="1"/>
  </cols>
  <sheetData>
    <row r="5" spans="1:3" ht="12">
      <c r="A5" s="1079" t="s">
        <v>356</v>
      </c>
      <c r="C5" s="1080" t="s">
        <v>298</v>
      </c>
    </row>
    <row r="8" ht="12.75" thickBot="1"/>
    <row r="9" spans="1:18" ht="12">
      <c r="A9" s="1290" t="s">
        <v>193</v>
      </c>
      <c r="B9" s="1281" t="s">
        <v>211</v>
      </c>
      <c r="C9" s="1278" t="s">
        <v>192</v>
      </c>
      <c r="D9" s="1279"/>
      <c r="E9" s="1279"/>
      <c r="F9" s="1279"/>
      <c r="G9" s="1279"/>
      <c r="H9" s="1279"/>
      <c r="I9" s="1279"/>
      <c r="J9" s="1279"/>
      <c r="K9" s="1280"/>
      <c r="M9" s="1273" t="s">
        <v>193</v>
      </c>
      <c r="N9" s="1284" t="s">
        <v>349</v>
      </c>
      <c r="O9" s="1271" t="s">
        <v>350</v>
      </c>
      <c r="P9" s="1271"/>
      <c r="Q9" s="1271"/>
      <c r="R9" s="1272"/>
    </row>
    <row r="10" spans="1:18" ht="12">
      <c r="A10" s="1291"/>
      <c r="B10" s="1282"/>
      <c r="C10" s="1087" t="s">
        <v>182</v>
      </c>
      <c r="D10" s="1276" t="s">
        <v>347</v>
      </c>
      <c r="E10" s="1276"/>
      <c r="F10" s="1276" t="s">
        <v>348</v>
      </c>
      <c r="G10" s="1276"/>
      <c r="H10" s="1276" t="s">
        <v>345</v>
      </c>
      <c r="I10" s="1276"/>
      <c r="J10" s="1276" t="s">
        <v>346</v>
      </c>
      <c r="K10" s="1277"/>
      <c r="M10" s="1274"/>
      <c r="N10" s="1285"/>
      <c r="O10" s="1090" t="s">
        <v>351</v>
      </c>
      <c r="P10" s="1090" t="s">
        <v>352</v>
      </c>
      <c r="Q10" s="1090" t="s">
        <v>353</v>
      </c>
      <c r="R10" s="1091" t="s">
        <v>354</v>
      </c>
    </row>
    <row r="11" spans="1:18" ht="12.75" thickBot="1">
      <c r="A11" s="1292"/>
      <c r="B11" s="1283"/>
      <c r="C11" s="1088" t="s">
        <v>298</v>
      </c>
      <c r="D11" s="1081" t="s">
        <v>298</v>
      </c>
      <c r="E11" s="1081" t="s">
        <v>183</v>
      </c>
      <c r="F11" s="1081" t="s">
        <v>298</v>
      </c>
      <c r="G11" s="1081" t="s">
        <v>183</v>
      </c>
      <c r="H11" s="1081" t="s">
        <v>298</v>
      </c>
      <c r="I11" s="1081" t="s">
        <v>183</v>
      </c>
      <c r="J11" s="1081" t="s">
        <v>298</v>
      </c>
      <c r="K11" s="1082" t="s">
        <v>183</v>
      </c>
      <c r="M11" s="1275"/>
      <c r="N11" s="1088" t="s">
        <v>298</v>
      </c>
      <c r="O11" s="1081"/>
      <c r="P11" s="1081"/>
      <c r="Q11" s="1081"/>
      <c r="R11" s="1082"/>
    </row>
    <row r="12" spans="1:18" ht="12.75" thickBot="1">
      <c r="A12" s="1083">
        <v>2015</v>
      </c>
      <c r="B12" s="1293" t="s">
        <v>355</v>
      </c>
      <c r="C12" s="1088">
        <v>649.228</v>
      </c>
      <c r="D12" s="1084">
        <v>459.356</v>
      </c>
      <c r="E12" s="1084">
        <v>403403</v>
      </c>
      <c r="F12" s="1084">
        <v>27.348</v>
      </c>
      <c r="G12" s="1084">
        <v>26613</v>
      </c>
      <c r="H12" s="1084">
        <v>93.299</v>
      </c>
      <c r="I12" s="1084">
        <v>73678</v>
      </c>
      <c r="J12" s="1084">
        <v>1.432</v>
      </c>
      <c r="K12" s="1085">
        <v>1445</v>
      </c>
      <c r="M12" s="1092">
        <v>2015</v>
      </c>
      <c r="N12" s="1089">
        <v>217.2199999999999</v>
      </c>
      <c r="O12" s="1089">
        <v>878.1925129964559</v>
      </c>
      <c r="P12" s="1089">
        <v>973.1241772707328</v>
      </c>
      <c r="Q12" s="1089">
        <v>789.6976387742633</v>
      </c>
      <c r="R12" s="1089">
        <v>1009.0782122905028</v>
      </c>
    </row>
    <row r="13" spans="1:18" ht="12.75" thickBot="1">
      <c r="A13" s="1086">
        <v>2016</v>
      </c>
      <c r="B13" s="1283"/>
      <c r="C13" s="1088">
        <v>648.342</v>
      </c>
      <c r="D13" s="1081">
        <v>506.914</v>
      </c>
      <c r="E13" s="1081">
        <v>446515</v>
      </c>
      <c r="F13" s="1081">
        <v>26.979</v>
      </c>
      <c r="G13" s="1081">
        <v>25102</v>
      </c>
      <c r="H13" s="1081">
        <v>108.29</v>
      </c>
      <c r="I13" s="1081">
        <v>90978</v>
      </c>
      <c r="J13" s="1081">
        <v>2.728</v>
      </c>
      <c r="K13" s="1082">
        <v>2267</v>
      </c>
      <c r="M13" s="1093">
        <v>2016</v>
      </c>
      <c r="N13" s="1088">
        <v>168.40700000000004</v>
      </c>
      <c r="O13" s="1088">
        <v>880.8496115711936</v>
      </c>
      <c r="P13" s="1088">
        <v>930.4273694354869</v>
      </c>
      <c r="Q13" s="1088">
        <v>840.13297626743</v>
      </c>
      <c r="R13" s="1088">
        <v>831.0117302052786</v>
      </c>
    </row>
    <row r="14" spans="1:18" ht="12">
      <c r="A14" s="1083">
        <v>2015</v>
      </c>
      <c r="B14" s="1281" t="s">
        <v>344</v>
      </c>
      <c r="C14" s="1089" t="s">
        <v>422</v>
      </c>
      <c r="D14" s="1084" t="s">
        <v>422</v>
      </c>
      <c r="E14" s="1084" t="s">
        <v>422</v>
      </c>
      <c r="F14" s="1084" t="s">
        <v>422</v>
      </c>
      <c r="G14" s="1084" t="s">
        <v>422</v>
      </c>
      <c r="H14" s="1084" t="s">
        <v>422</v>
      </c>
      <c r="I14" s="1084" t="s">
        <v>422</v>
      </c>
      <c r="J14" s="1084" t="s">
        <v>422</v>
      </c>
      <c r="K14" s="1085" t="s">
        <v>422</v>
      </c>
      <c r="M14" s="1092">
        <v>2015</v>
      </c>
      <c r="N14" s="1089" t="e">
        <v>#VALUE!</v>
      </c>
      <c r="O14" s="1089" t="e">
        <v>#VALUE!</v>
      </c>
      <c r="P14" s="1089" t="e">
        <v>#VALUE!</v>
      </c>
      <c r="Q14" s="1089" t="e">
        <v>#VALUE!</v>
      </c>
      <c r="R14" s="1089" t="e">
        <v>#VALUE!</v>
      </c>
    </row>
    <row r="15" spans="1:18" ht="12.75" thickBot="1">
      <c r="A15" s="1086">
        <v>2016</v>
      </c>
      <c r="B15" s="1283"/>
      <c r="C15" s="1088" t="s">
        <v>422</v>
      </c>
      <c r="D15" s="1081" t="s">
        <v>422</v>
      </c>
      <c r="E15" s="1081" t="s">
        <v>422</v>
      </c>
      <c r="F15" s="1081" t="s">
        <v>422</v>
      </c>
      <c r="G15" s="1081" t="s">
        <v>422</v>
      </c>
      <c r="H15" s="1081" t="s">
        <v>422</v>
      </c>
      <c r="I15" s="1081" t="s">
        <v>422</v>
      </c>
      <c r="J15" s="1081" t="s">
        <v>422</v>
      </c>
      <c r="K15" s="1082" t="s">
        <v>422</v>
      </c>
      <c r="M15" s="1093">
        <v>2016</v>
      </c>
      <c r="N15" s="1088" t="e">
        <v>#VALUE!</v>
      </c>
      <c r="O15" s="1088" t="e">
        <v>#VALUE!</v>
      </c>
      <c r="P15" s="1088" t="e">
        <v>#VALUE!</v>
      </c>
      <c r="Q15" s="1088" t="e">
        <v>#VALUE!</v>
      </c>
      <c r="R15" s="1088" t="e">
        <v>#VALUE!</v>
      </c>
    </row>
    <row r="31" ht="30.75" customHeight="1">
      <c r="A31" s="1079" t="s">
        <v>401</v>
      </c>
    </row>
    <row r="32" spans="1:3" ht="20.25" customHeight="1">
      <c r="A32" s="1079" t="s">
        <v>356</v>
      </c>
      <c r="C32" s="1080" t="s">
        <v>194</v>
      </c>
    </row>
    <row r="33" spans="3:11" ht="19.5" customHeight="1" thickBot="1">
      <c r="C33" s="672"/>
      <c r="D33" s="672"/>
      <c r="E33" s="672"/>
      <c r="F33" s="672"/>
      <c r="G33" s="672"/>
      <c r="H33" s="672"/>
      <c r="I33" s="672"/>
      <c r="J33" s="672"/>
      <c r="K33" s="672"/>
    </row>
    <row r="34" spans="1:11" ht="40.5" customHeight="1">
      <c r="A34" s="1286" t="s">
        <v>193</v>
      </c>
      <c r="B34" s="1288" t="s">
        <v>211</v>
      </c>
      <c r="C34" s="1139" t="s">
        <v>402</v>
      </c>
      <c r="D34" s="1140" t="s">
        <v>403</v>
      </c>
      <c r="E34" s="1140" t="s">
        <v>404</v>
      </c>
      <c r="F34" s="1141" t="s">
        <v>405</v>
      </c>
      <c r="G34" s="1096" t="s">
        <v>406</v>
      </c>
      <c r="H34" s="1198"/>
      <c r="I34" s="1198"/>
      <c r="J34" s="1198"/>
      <c r="K34" s="1198"/>
    </row>
    <row r="35" spans="1:11" ht="18.75" customHeight="1" thickBot="1">
      <c r="A35" s="1287"/>
      <c r="B35" s="1289"/>
      <c r="C35" s="1142" t="s">
        <v>194</v>
      </c>
      <c r="D35" s="1142" t="s">
        <v>194</v>
      </c>
      <c r="E35" s="1143" t="s">
        <v>407</v>
      </c>
      <c r="F35" s="1142" t="s">
        <v>194</v>
      </c>
      <c r="G35" s="1142" t="s">
        <v>194</v>
      </c>
      <c r="H35" s="670"/>
      <c r="I35" s="670"/>
      <c r="J35" s="670"/>
      <c r="K35" s="670"/>
    </row>
    <row r="36" spans="1:11" ht="17.25" customHeight="1" thickBot="1">
      <c r="A36" s="1083">
        <v>2015</v>
      </c>
      <c r="B36" s="1294" t="s">
        <v>408</v>
      </c>
      <c r="C36" s="1144">
        <v>3287</v>
      </c>
      <c r="D36" s="1189">
        <v>2500</v>
      </c>
      <c r="E36" s="1145">
        <v>40</v>
      </c>
      <c r="F36" s="1144">
        <v>1500</v>
      </c>
      <c r="G36" s="1144">
        <v>4787</v>
      </c>
      <c r="H36" s="670"/>
      <c r="I36" s="670"/>
      <c r="J36" s="670"/>
      <c r="K36" s="670"/>
    </row>
    <row r="37" spans="1:11" ht="16.5" customHeight="1" thickBot="1">
      <c r="A37" s="1086">
        <v>2016</v>
      </c>
      <c r="B37" s="1295"/>
      <c r="C37" s="1077">
        <v>3502</v>
      </c>
      <c r="D37" s="1190">
        <v>2330</v>
      </c>
      <c r="E37" s="1145">
        <v>40</v>
      </c>
      <c r="F37" s="1144">
        <v>1398</v>
      </c>
      <c r="G37" s="1144">
        <v>4900</v>
      </c>
      <c r="H37" s="670"/>
      <c r="I37" s="670"/>
      <c r="J37" s="670"/>
      <c r="K37" s="670"/>
    </row>
    <row r="38" ht="30.75" customHeight="1" thickBot="1">
      <c r="A38" s="1079"/>
    </row>
    <row r="39" spans="1:18" ht="12">
      <c r="A39" s="1290" t="s">
        <v>193</v>
      </c>
      <c r="B39" s="1281" t="s">
        <v>211</v>
      </c>
      <c r="C39" s="1278" t="s">
        <v>192</v>
      </c>
      <c r="D39" s="1279"/>
      <c r="E39" s="1279"/>
      <c r="F39" s="1279"/>
      <c r="G39" s="1279"/>
      <c r="H39" s="1279"/>
      <c r="I39" s="1279"/>
      <c r="J39" s="1279"/>
      <c r="K39" s="1280"/>
      <c r="M39" s="1273" t="s">
        <v>193</v>
      </c>
      <c r="N39" s="1284" t="s">
        <v>349</v>
      </c>
      <c r="O39" s="1271" t="s">
        <v>350</v>
      </c>
      <c r="P39" s="1271"/>
      <c r="Q39" s="1271"/>
      <c r="R39" s="1272"/>
    </row>
    <row r="40" spans="1:18" ht="12">
      <c r="A40" s="1291"/>
      <c r="B40" s="1282"/>
      <c r="C40" s="1087" t="s">
        <v>182</v>
      </c>
      <c r="D40" s="1276" t="s">
        <v>347</v>
      </c>
      <c r="E40" s="1276"/>
      <c r="F40" s="1276" t="s">
        <v>348</v>
      </c>
      <c r="G40" s="1276"/>
      <c r="H40" s="1276" t="s">
        <v>345</v>
      </c>
      <c r="I40" s="1276"/>
      <c r="J40" s="1276" t="s">
        <v>346</v>
      </c>
      <c r="K40" s="1277"/>
      <c r="M40" s="1274"/>
      <c r="N40" s="1285"/>
      <c r="O40" s="1090" t="s">
        <v>351</v>
      </c>
      <c r="P40" s="1090" t="s">
        <v>352</v>
      </c>
      <c r="Q40" s="1090" t="s">
        <v>353</v>
      </c>
      <c r="R40" s="1091" t="s">
        <v>354</v>
      </c>
    </row>
    <row r="41" spans="1:18" ht="12.75" thickBot="1">
      <c r="A41" s="1292"/>
      <c r="B41" s="1283"/>
      <c r="C41" s="1142" t="s">
        <v>194</v>
      </c>
      <c r="D41" s="1142" t="s">
        <v>194</v>
      </c>
      <c r="E41" s="1081" t="s">
        <v>183</v>
      </c>
      <c r="F41" s="1142" t="s">
        <v>194</v>
      </c>
      <c r="G41" s="1081" t="s">
        <v>183</v>
      </c>
      <c r="H41" s="1142" t="s">
        <v>194</v>
      </c>
      <c r="I41" s="1081" t="s">
        <v>183</v>
      </c>
      <c r="J41" s="1142" t="s">
        <v>194</v>
      </c>
      <c r="K41" s="1082" t="s">
        <v>183</v>
      </c>
      <c r="M41" s="1275"/>
      <c r="N41" s="1142" t="s">
        <v>194</v>
      </c>
      <c r="O41" s="1081" t="s">
        <v>409</v>
      </c>
      <c r="P41" s="1081" t="s">
        <v>409</v>
      </c>
      <c r="Q41" s="1081" t="s">
        <v>409</v>
      </c>
      <c r="R41" s="1081" t="s">
        <v>409</v>
      </c>
    </row>
    <row r="42" spans="1:18" ht="25.5" customHeight="1" thickBot="1">
      <c r="A42" s="1083">
        <v>2015</v>
      </c>
      <c r="B42" s="1296" t="s">
        <v>406</v>
      </c>
      <c r="C42" s="1146">
        <v>4787</v>
      </c>
      <c r="D42" s="1084">
        <v>110.187</v>
      </c>
      <c r="E42" s="1084">
        <v>8186</v>
      </c>
      <c r="F42" s="1084">
        <v>907.38</v>
      </c>
      <c r="G42" s="1084">
        <v>50984</v>
      </c>
      <c r="H42" s="1084">
        <v>1.319</v>
      </c>
      <c r="I42" s="1084">
        <v>271</v>
      </c>
      <c r="J42" s="1084">
        <v>2.677</v>
      </c>
      <c r="K42" s="1084">
        <v>198</v>
      </c>
      <c r="M42" s="1092">
        <v>2015</v>
      </c>
      <c r="N42" s="1089">
        <v>5584.193</v>
      </c>
      <c r="O42" s="1089">
        <v>74.29188561264033</v>
      </c>
      <c r="P42" s="1089">
        <v>56.18814609094316</v>
      </c>
      <c r="Q42" s="1089">
        <v>205.45868081880212</v>
      </c>
      <c r="R42" s="1089">
        <v>73.96339185655584</v>
      </c>
    </row>
    <row r="43" spans="1:18" ht="27" customHeight="1" thickBot="1">
      <c r="A43" s="1086">
        <v>2016</v>
      </c>
      <c r="B43" s="1297"/>
      <c r="C43" s="1088">
        <v>4900</v>
      </c>
      <c r="D43" s="1084">
        <v>110.45</v>
      </c>
      <c r="E43" s="1084">
        <v>5358</v>
      </c>
      <c r="F43" s="1084">
        <v>1135.917</v>
      </c>
      <c r="G43" s="1084">
        <v>60030</v>
      </c>
      <c r="H43" s="1084">
        <v>0.986</v>
      </c>
      <c r="I43" s="1084">
        <v>247</v>
      </c>
      <c r="J43" s="1084">
        <v>2.473</v>
      </c>
      <c r="K43" s="1084">
        <v>154</v>
      </c>
      <c r="M43" s="1093">
        <v>2016</v>
      </c>
      <c r="N43" s="1147">
        <v>5925.467</v>
      </c>
      <c r="O43" s="1089">
        <v>48.51063829787234</v>
      </c>
      <c r="P43" s="1089">
        <v>52.847171052110326</v>
      </c>
      <c r="Q43" s="1089">
        <v>250.50709939148072</v>
      </c>
      <c r="R43" s="1089">
        <v>62.272543469470286</v>
      </c>
    </row>
  </sheetData>
  <sheetProtection/>
  <mergeCells count="28">
    <mergeCell ref="N39:N40"/>
    <mergeCell ref="O39:R39"/>
    <mergeCell ref="D40:E40"/>
    <mergeCell ref="F40:G40"/>
    <mergeCell ref="H40:I40"/>
    <mergeCell ref="J40:K40"/>
    <mergeCell ref="B36:B37"/>
    <mergeCell ref="A39:A41"/>
    <mergeCell ref="B39:B41"/>
    <mergeCell ref="C39:K39"/>
    <mergeCell ref="B42:B43"/>
    <mergeCell ref="M39:M41"/>
    <mergeCell ref="B9:B11"/>
    <mergeCell ref="N9:N10"/>
    <mergeCell ref="A34:A35"/>
    <mergeCell ref="B34:B35"/>
    <mergeCell ref="H34:I34"/>
    <mergeCell ref="J34:K34"/>
    <mergeCell ref="A9:A11"/>
    <mergeCell ref="B12:B13"/>
    <mergeCell ref="B14:B15"/>
    <mergeCell ref="O9:R9"/>
    <mergeCell ref="M9:M11"/>
    <mergeCell ref="D10:E10"/>
    <mergeCell ref="F10:G10"/>
    <mergeCell ref="H10:I10"/>
    <mergeCell ref="J10:K10"/>
    <mergeCell ref="C9:K9"/>
  </mergeCells>
  <dataValidations count="2">
    <dataValidation type="list" allowBlank="1" showInputMessage="1" showErrorMessage="1" sqref="C5">
      <formula1>"Please select, 1000 m3, 1000 mt"</formula1>
    </dataValidation>
    <dataValidation type="list" allowBlank="1" showInputMessage="1" showErrorMessage="1" sqref="E36:E37">
      <formula1>"10,20,30,40,50,60"</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K7" sqref="K7"/>
    </sheetView>
  </sheetViews>
  <sheetFormatPr defaultColWidth="9.00390625" defaultRowHeight="12.75"/>
  <cols>
    <col min="1" max="1" width="10.25390625" style="344" customWidth="1"/>
    <col min="2" max="3" width="14.625" style="344" customWidth="1"/>
    <col min="4" max="4" width="73.50390625" style="344" customWidth="1"/>
    <col min="5" max="5" width="11.625" style="344" customWidth="1"/>
    <col min="6" max="13" width="15.125" style="344" customWidth="1"/>
    <col min="14" max="28" width="7.00390625" style="35" customWidth="1"/>
    <col min="29" max="29" width="7.00390625" style="344" customWidth="1"/>
    <col min="30" max="32" width="13.375" style="344" customWidth="1"/>
    <col min="33" max="33" width="55.75390625" style="344" customWidth="1"/>
    <col min="34" max="34" width="10.875" style="344" customWidth="1"/>
    <col min="35" max="41" width="13.375" style="344" customWidth="1"/>
    <col min="42" max="42" width="15.375" style="344" bestFit="1" customWidth="1"/>
    <col min="43" max="44" width="11.00390625" style="344" customWidth="1"/>
    <col min="45" max="46" width="14.625" style="344" bestFit="1" customWidth="1"/>
    <col min="47" max="47" width="68.875" style="344" bestFit="1" customWidth="1"/>
    <col min="48" max="48" width="9.25390625" style="344" bestFit="1" customWidth="1"/>
    <col min="49" max="52" width="9.75390625" style="344" bestFit="1" customWidth="1"/>
    <col min="53" max="16384" width="11.00390625" style="344" customWidth="1"/>
  </cols>
  <sheetData>
    <row r="1" ht="13.5" thickBot="1"/>
    <row r="2" spans="1:42" ht="16.5" customHeight="1">
      <c r="A2" s="496" t="s">
        <v>195</v>
      </c>
      <c r="B2" s="497"/>
      <c r="C2" s="497"/>
      <c r="D2" s="498"/>
      <c r="E2" s="498"/>
      <c r="F2" s="498"/>
      <c r="G2" s="498"/>
      <c r="H2" s="499" t="s">
        <v>299</v>
      </c>
      <c r="I2" s="1333" t="s">
        <v>357</v>
      </c>
      <c r="J2" s="1333"/>
      <c r="K2" s="500" t="s">
        <v>207</v>
      </c>
      <c r="L2" s="1334">
        <v>43014</v>
      </c>
      <c r="M2" s="1335"/>
      <c r="N2" s="30"/>
      <c r="O2" s="30"/>
      <c r="P2" s="30"/>
      <c r="Q2" s="30"/>
      <c r="R2" s="30"/>
      <c r="S2" s="30"/>
      <c r="T2" s="30"/>
      <c r="U2" s="30"/>
      <c r="V2" s="30"/>
      <c r="W2" s="30"/>
      <c r="X2" s="30"/>
      <c r="Y2" s="30"/>
      <c r="Z2" s="30"/>
      <c r="AA2" s="30"/>
      <c r="AB2" s="30"/>
      <c r="AC2" s="800"/>
      <c r="AD2" s="1201"/>
      <c r="AE2" s="1201"/>
      <c r="AF2" s="1201"/>
      <c r="AG2" s="1201"/>
      <c r="AH2" s="470"/>
      <c r="AJ2" s="470"/>
      <c r="AK2" s="470"/>
      <c r="AL2" s="470"/>
      <c r="AM2" s="470"/>
      <c r="AN2" s="470"/>
      <c r="AO2" s="470"/>
      <c r="AP2" s="470"/>
    </row>
    <row r="3" spans="1:42" ht="16.5" customHeight="1">
      <c r="A3" s="501"/>
      <c r="B3" s="502" t="s">
        <v>195</v>
      </c>
      <c r="C3" s="502"/>
      <c r="D3" s="144"/>
      <c r="E3" s="144"/>
      <c r="F3" s="144"/>
      <c r="G3" s="144"/>
      <c r="H3" s="1336"/>
      <c r="I3" s="1199"/>
      <c r="J3" s="1199"/>
      <c r="K3" s="146"/>
      <c r="L3" s="147"/>
      <c r="M3" s="148"/>
      <c r="N3" s="30"/>
      <c r="O3" s="30"/>
      <c r="P3" s="30"/>
      <c r="Q3" s="30"/>
      <c r="R3" s="30"/>
      <c r="S3" s="30"/>
      <c r="T3" s="30"/>
      <c r="U3" s="30"/>
      <c r="V3" s="30"/>
      <c r="W3" s="30"/>
      <c r="X3" s="30"/>
      <c r="Y3" s="30"/>
      <c r="Z3" s="30"/>
      <c r="AA3" s="30"/>
      <c r="AB3" s="30"/>
      <c r="AC3" s="800"/>
      <c r="AD3" s="1201"/>
      <c r="AE3" s="1201"/>
      <c r="AF3" s="1201"/>
      <c r="AG3" s="1201"/>
      <c r="AH3" s="470"/>
      <c r="AJ3" s="470"/>
      <c r="AK3" s="470"/>
      <c r="AL3" s="470"/>
      <c r="AM3" s="470"/>
      <c r="AN3" s="470"/>
      <c r="AO3" s="470"/>
      <c r="AP3" s="470"/>
    </row>
    <row r="4" spans="1:42" ht="16.5" customHeight="1">
      <c r="A4" s="501"/>
      <c r="B4" s="502" t="s">
        <v>195</v>
      </c>
      <c r="C4" s="502"/>
      <c r="D4" s="144"/>
      <c r="E4" s="144"/>
      <c r="F4" s="144"/>
      <c r="G4" s="144"/>
      <c r="H4" s="1318" t="s">
        <v>195</v>
      </c>
      <c r="I4" s="1319"/>
      <c r="J4" s="1319"/>
      <c r="K4" s="1319"/>
      <c r="L4" s="1319"/>
      <c r="M4" s="1320"/>
      <c r="N4" s="30"/>
      <c r="O4" s="30"/>
      <c r="P4" s="30"/>
      <c r="Q4" s="30"/>
      <c r="R4" s="30"/>
      <c r="S4" s="30"/>
      <c r="T4" s="30"/>
      <c r="U4" s="30"/>
      <c r="V4" s="30"/>
      <c r="W4" s="30"/>
      <c r="X4" s="30"/>
      <c r="Y4" s="30"/>
      <c r="Z4" s="30"/>
      <c r="AA4" s="30"/>
      <c r="AB4" s="30"/>
      <c r="AC4" s="800"/>
      <c r="AD4" s="1201"/>
      <c r="AE4" s="1201"/>
      <c r="AF4" s="1201"/>
      <c r="AG4" s="1201"/>
      <c r="AH4" s="470"/>
      <c r="AJ4" s="470"/>
      <c r="AK4" s="470"/>
      <c r="AL4" s="470"/>
      <c r="AM4" s="470"/>
      <c r="AN4" s="470"/>
      <c r="AO4" s="470"/>
      <c r="AP4" s="470"/>
    </row>
    <row r="5" spans="1:48" ht="16.5" customHeight="1">
      <c r="A5" s="501"/>
      <c r="B5" s="502"/>
      <c r="C5" s="502"/>
      <c r="D5" s="1325" t="s">
        <v>98</v>
      </c>
      <c r="E5" s="1325"/>
      <c r="F5" s="1325"/>
      <c r="G5" s="1326"/>
      <c r="H5" s="1336"/>
      <c r="I5" s="1199"/>
      <c r="J5" s="147"/>
      <c r="K5" s="147"/>
      <c r="L5" s="147"/>
      <c r="M5" s="148"/>
      <c r="N5" s="30"/>
      <c r="O5" s="30"/>
      <c r="P5" s="30"/>
      <c r="Q5" s="30"/>
      <c r="R5" s="30"/>
      <c r="S5" s="30"/>
      <c r="T5" s="30"/>
      <c r="U5" s="30"/>
      <c r="V5" s="30"/>
      <c r="W5" s="30"/>
      <c r="X5" s="30"/>
      <c r="Y5" s="30"/>
      <c r="Z5" s="30"/>
      <c r="AA5" s="30"/>
      <c r="AB5" s="30"/>
      <c r="AC5" s="800"/>
      <c r="AD5" s="472"/>
      <c r="AE5" s="472"/>
      <c r="AF5" s="472"/>
      <c r="AG5" s="471" t="s">
        <v>101</v>
      </c>
      <c r="AH5" s="472"/>
      <c r="AI5" s="470" t="s">
        <v>97</v>
      </c>
      <c r="AJ5" s="472"/>
      <c r="AK5" s="472"/>
      <c r="AL5" s="472"/>
      <c r="AM5" s="472"/>
      <c r="AN5" s="472"/>
      <c r="AO5" s="472"/>
      <c r="AP5" s="472"/>
      <c r="AS5" s="1201" t="s">
        <v>179</v>
      </c>
      <c r="AT5" s="1201"/>
      <c r="AU5" s="1201"/>
      <c r="AV5" s="673"/>
    </row>
    <row r="6" spans="1:50" ht="16.5" customHeight="1">
      <c r="A6" s="501"/>
      <c r="B6" s="504" t="s">
        <v>195</v>
      </c>
      <c r="C6" s="504"/>
      <c r="D6" s="1325"/>
      <c r="E6" s="1325"/>
      <c r="F6" s="1325"/>
      <c r="G6" s="1326"/>
      <c r="H6" s="1318"/>
      <c r="I6" s="1319"/>
      <c r="J6" s="1319"/>
      <c r="K6" s="1319"/>
      <c r="L6" s="1319"/>
      <c r="M6" s="1320"/>
      <c r="N6" s="6"/>
      <c r="O6" s="7"/>
      <c r="P6" s="7"/>
      <c r="Q6" s="799"/>
      <c r="R6" s="7"/>
      <c r="S6" s="7"/>
      <c r="T6" s="7"/>
      <c r="U6" s="6"/>
      <c r="V6" s="6"/>
      <c r="W6" s="6"/>
      <c r="X6" s="6"/>
      <c r="Y6" s="6"/>
      <c r="Z6" s="6"/>
      <c r="AA6" s="6"/>
      <c r="AB6" s="6"/>
      <c r="AC6" s="800"/>
      <c r="AD6" s="470"/>
      <c r="AE6" s="470"/>
      <c r="AF6" s="470"/>
      <c r="AG6" s="470"/>
      <c r="AH6" s="470"/>
      <c r="AI6" s="473" t="s">
        <v>99</v>
      </c>
      <c r="AJ6" s="470"/>
      <c r="AK6" s="470"/>
      <c r="AL6" s="470"/>
      <c r="AM6" s="470"/>
      <c r="AN6" s="470"/>
      <c r="AO6" s="470"/>
      <c r="AP6" s="470"/>
      <c r="AS6" s="1201"/>
      <c r="AT6" s="1201"/>
      <c r="AU6" s="1201"/>
      <c r="AV6" s="673"/>
      <c r="AW6" s="362" t="s">
        <v>142</v>
      </c>
      <c r="AX6" s="361" t="s">
        <v>143</v>
      </c>
    </row>
    <row r="7" spans="1:50" ht="16.5" customHeight="1">
      <c r="A7" s="501"/>
      <c r="B7" s="502"/>
      <c r="C7" s="502"/>
      <c r="D7" s="1327" t="s">
        <v>202</v>
      </c>
      <c r="E7" s="1327"/>
      <c r="F7" s="1327"/>
      <c r="G7" s="1328"/>
      <c r="H7" s="149"/>
      <c r="I7" s="1321"/>
      <c r="J7" s="1321"/>
      <c r="K7" s="219"/>
      <c r="L7" s="1321"/>
      <c r="M7" s="1322"/>
      <c r="N7" s="6"/>
      <c r="O7" s="7"/>
      <c r="P7" s="7"/>
      <c r="Q7" s="802"/>
      <c r="R7" s="7"/>
      <c r="S7" s="7"/>
      <c r="T7" s="7"/>
      <c r="U7" s="6"/>
      <c r="V7" s="6"/>
      <c r="W7" s="6"/>
      <c r="X7" s="6"/>
      <c r="Y7" s="6"/>
      <c r="Z7" s="6"/>
      <c r="AA7" s="6"/>
      <c r="AB7" s="6"/>
      <c r="AC7" s="800"/>
      <c r="AD7" s="470"/>
      <c r="AE7" s="470"/>
      <c r="AF7" s="470"/>
      <c r="AG7" s="470"/>
      <c r="AH7" s="470"/>
      <c r="AI7" s="473" t="s">
        <v>100</v>
      </c>
      <c r="AJ7" s="470"/>
      <c r="AK7" s="470"/>
      <c r="AL7" s="470"/>
      <c r="AM7" s="470"/>
      <c r="AN7" s="470"/>
      <c r="AO7" s="470"/>
      <c r="AP7" s="470"/>
      <c r="AS7" s="1201"/>
      <c r="AT7" s="1201"/>
      <c r="AU7" s="1201"/>
      <c r="AV7" s="673"/>
      <c r="AW7" s="363" t="s">
        <v>144</v>
      </c>
      <c r="AX7" s="361" t="s">
        <v>150</v>
      </c>
    </row>
    <row r="8" spans="1:50" ht="16.5" customHeight="1">
      <c r="A8" s="501"/>
      <c r="B8" s="502"/>
      <c r="C8" s="502"/>
      <c r="D8" s="1327" t="s">
        <v>103</v>
      </c>
      <c r="E8" s="1327"/>
      <c r="F8" s="1327"/>
      <c r="G8" s="1327"/>
      <c r="H8" s="503"/>
      <c r="I8" s="147"/>
      <c r="J8" s="147"/>
      <c r="K8" s="146"/>
      <c r="L8" s="147"/>
      <c r="M8" s="148"/>
      <c r="N8" s="6"/>
      <c r="O8" s="7"/>
      <c r="P8" s="7"/>
      <c r="Q8" s="803"/>
      <c r="R8" s="7"/>
      <c r="S8" s="7"/>
      <c r="T8" s="7"/>
      <c r="U8" s="6"/>
      <c r="V8" s="6"/>
      <c r="W8" s="6"/>
      <c r="X8" s="6"/>
      <c r="Y8" s="6"/>
      <c r="Z8" s="6"/>
      <c r="AA8" s="6"/>
      <c r="AB8" s="6"/>
      <c r="AC8" s="800"/>
      <c r="AD8" s="470"/>
      <c r="AE8" s="470"/>
      <c r="AF8" s="470"/>
      <c r="AG8" s="470"/>
      <c r="AH8" s="470"/>
      <c r="AI8" s="473" t="s">
        <v>102</v>
      </c>
      <c r="AJ8" s="470"/>
      <c r="AK8" s="470"/>
      <c r="AL8" s="470"/>
      <c r="AM8" s="470"/>
      <c r="AN8" s="470"/>
      <c r="AO8" s="470"/>
      <c r="AP8" s="470"/>
      <c r="AS8" s="1201"/>
      <c r="AT8" s="1201"/>
      <c r="AU8" s="1201"/>
      <c r="AV8" s="673"/>
      <c r="AW8" s="363" t="s">
        <v>145</v>
      </c>
      <c r="AX8" s="361" t="s">
        <v>146</v>
      </c>
    </row>
    <row r="9" spans="1:50" ht="18">
      <c r="A9" s="501"/>
      <c r="B9" s="502"/>
      <c r="C9" s="502"/>
      <c r="D9" s="1327" t="s">
        <v>195</v>
      </c>
      <c r="E9" s="1327"/>
      <c r="F9" s="1327"/>
      <c r="G9" s="1327"/>
      <c r="H9" s="1300" t="s">
        <v>195</v>
      </c>
      <c r="I9" s="1301"/>
      <c r="J9" s="1301"/>
      <c r="K9" s="1301"/>
      <c r="L9" s="1301"/>
      <c r="M9" s="1302"/>
      <c r="N9" s="6"/>
      <c r="O9" s="7"/>
      <c r="P9" s="7"/>
      <c r="Q9" s="803"/>
      <c r="R9" s="7"/>
      <c r="S9" s="7"/>
      <c r="T9" s="7"/>
      <c r="U9" s="6"/>
      <c r="V9" s="804"/>
      <c r="W9" s="6"/>
      <c r="X9" s="6"/>
      <c r="Y9" s="6"/>
      <c r="Z9" s="6"/>
      <c r="AA9" s="6"/>
      <c r="AB9" s="6"/>
      <c r="AC9" s="800"/>
      <c r="AD9" s="470"/>
      <c r="AE9" s="470"/>
      <c r="AF9" s="470"/>
      <c r="AG9" s="471" t="s">
        <v>195</v>
      </c>
      <c r="AH9" s="470"/>
      <c r="AI9" s="473" t="s">
        <v>104</v>
      </c>
      <c r="AJ9" s="470"/>
      <c r="AK9" s="470"/>
      <c r="AL9" s="470"/>
      <c r="AM9" s="470"/>
      <c r="AN9" s="470"/>
      <c r="AO9" s="470"/>
      <c r="AP9" s="470"/>
      <c r="AU9" s="365" t="s">
        <v>187</v>
      </c>
      <c r="AW9" s="363" t="s">
        <v>147</v>
      </c>
      <c r="AX9" s="361" t="s">
        <v>151</v>
      </c>
    </row>
    <row r="10" spans="1:54" ht="18">
      <c r="A10" s="501"/>
      <c r="B10" s="502"/>
      <c r="C10" s="502"/>
      <c r="D10" s="1230" t="s">
        <v>341</v>
      </c>
      <c r="E10" s="1262"/>
      <c r="F10" s="448"/>
      <c r="G10" s="151"/>
      <c r="H10" s="152" t="s">
        <v>195</v>
      </c>
      <c r="I10" s="153"/>
      <c r="J10" s="505"/>
      <c r="K10" s="153"/>
      <c r="L10" s="506"/>
      <c r="M10" s="507"/>
      <c r="N10" s="323" t="s">
        <v>180</v>
      </c>
      <c r="O10" s="323" t="s">
        <v>180</v>
      </c>
      <c r="P10" s="323" t="s">
        <v>180</v>
      </c>
      <c r="Q10" s="323" t="s">
        <v>180</v>
      </c>
      <c r="R10" s="323" t="s">
        <v>180</v>
      </c>
      <c r="S10" s="323" t="s">
        <v>180</v>
      </c>
      <c r="T10" s="323" t="s">
        <v>180</v>
      </c>
      <c r="U10" s="323" t="s">
        <v>180</v>
      </c>
      <c r="V10" s="805" t="s">
        <v>181</v>
      </c>
      <c r="W10" s="805" t="s">
        <v>181</v>
      </c>
      <c r="X10" s="805" t="s">
        <v>181</v>
      </c>
      <c r="Y10" s="805" t="s">
        <v>181</v>
      </c>
      <c r="Z10" s="805" t="s">
        <v>181</v>
      </c>
      <c r="AA10" s="805" t="s">
        <v>181</v>
      </c>
      <c r="AB10" s="805" t="s">
        <v>181</v>
      </c>
      <c r="AC10" s="805" t="s">
        <v>181</v>
      </c>
      <c r="AD10" s="470"/>
      <c r="AE10" s="470"/>
      <c r="AF10" s="470"/>
      <c r="AG10" s="470"/>
      <c r="AH10" s="470"/>
      <c r="AI10" s="470"/>
      <c r="AJ10" s="470"/>
      <c r="AK10" s="470"/>
      <c r="AL10" s="470"/>
      <c r="AM10" s="470"/>
      <c r="AN10" s="470"/>
      <c r="AO10" s="470"/>
      <c r="AP10" s="470"/>
      <c r="AW10" s="363" t="s">
        <v>148</v>
      </c>
      <c r="AX10" s="361" t="s">
        <v>152</v>
      </c>
      <c r="BA10" s="35" t="s">
        <v>331</v>
      </c>
      <c r="BB10" s="1061">
        <v>2</v>
      </c>
    </row>
    <row r="11" spans="1:54" ht="18.75" thickBot="1">
      <c r="A11" s="508"/>
      <c r="B11" s="509"/>
      <c r="C11" s="509"/>
      <c r="D11" s="1323" t="s">
        <v>342</v>
      </c>
      <c r="E11" s="1324"/>
      <c r="F11" s="905" t="s">
        <v>420</v>
      </c>
      <c r="G11" s="510"/>
      <c r="H11" s="510"/>
      <c r="I11" s="510"/>
      <c r="J11" s="511" t="s">
        <v>195</v>
      </c>
      <c r="K11" s="512"/>
      <c r="L11" s="144"/>
      <c r="M11" s="513"/>
      <c r="N11" s="6"/>
      <c r="O11" s="7"/>
      <c r="P11" s="6"/>
      <c r="Q11" s="6"/>
      <c r="R11" s="6"/>
      <c r="S11" s="7"/>
      <c r="T11" s="7"/>
      <c r="U11" s="6"/>
      <c r="V11" s="804"/>
      <c r="W11" s="7"/>
      <c r="X11" s="6"/>
      <c r="Y11" s="6"/>
      <c r="Z11" s="6"/>
      <c r="AA11" s="7"/>
      <c r="AB11" s="7"/>
      <c r="AC11" s="6"/>
      <c r="AD11" s="470"/>
      <c r="AE11" s="470"/>
      <c r="AF11" s="470"/>
      <c r="AG11" s="470"/>
      <c r="AH11" s="470"/>
      <c r="AI11" s="470"/>
      <c r="AJ11" s="470"/>
      <c r="AK11" s="470"/>
      <c r="AL11" s="470"/>
      <c r="AM11" s="470"/>
      <c r="AN11" s="470"/>
      <c r="AO11" s="470"/>
      <c r="AP11" s="470"/>
      <c r="AW11" s="363" t="s">
        <v>149</v>
      </c>
      <c r="AX11" s="361" t="s">
        <v>186</v>
      </c>
      <c r="BA11" s="35"/>
      <c r="BB11" s="35"/>
    </row>
    <row r="12" spans="1:54" ht="15.75">
      <c r="A12" s="514" t="s">
        <v>195</v>
      </c>
      <c r="B12" s="515" t="s">
        <v>195</v>
      </c>
      <c r="C12" s="515"/>
      <c r="D12" s="516"/>
      <c r="E12" s="515"/>
      <c r="F12" s="1303" t="s">
        <v>198</v>
      </c>
      <c r="G12" s="1304"/>
      <c r="H12" s="1304"/>
      <c r="I12" s="1305"/>
      <c r="J12" s="1304" t="s">
        <v>201</v>
      </c>
      <c r="K12" s="1304"/>
      <c r="L12" s="1304"/>
      <c r="M12" s="1306"/>
      <c r="N12" s="816" t="s">
        <v>136</v>
      </c>
      <c r="O12" s="817"/>
      <c r="P12" s="817"/>
      <c r="Q12" s="818"/>
      <c r="R12" s="817" t="s">
        <v>137</v>
      </c>
      <c r="S12" s="819"/>
      <c r="T12" s="819"/>
      <c r="U12" s="820"/>
      <c r="V12" s="821" t="s">
        <v>136</v>
      </c>
      <c r="W12" s="817"/>
      <c r="X12" s="817"/>
      <c r="Y12" s="818"/>
      <c r="Z12" s="817" t="s">
        <v>137</v>
      </c>
      <c r="AA12" s="819"/>
      <c r="AB12" s="819"/>
      <c r="AC12" s="820"/>
      <c r="AD12" s="230" t="s">
        <v>195</v>
      </c>
      <c r="AE12" s="158" t="s">
        <v>195</v>
      </c>
      <c r="AF12" s="158"/>
      <c r="AG12" s="159"/>
      <c r="AH12" s="158"/>
      <c r="AI12" s="1308" t="s">
        <v>198</v>
      </c>
      <c r="AJ12" s="1309"/>
      <c r="AK12" s="1309"/>
      <c r="AL12" s="1310"/>
      <c r="AM12" s="1309" t="s">
        <v>201</v>
      </c>
      <c r="AN12" s="1309"/>
      <c r="AO12" s="1309"/>
      <c r="AP12" s="1311"/>
      <c r="AS12" s="926" t="s">
        <v>195</v>
      </c>
      <c r="AT12" s="927"/>
      <c r="AU12" s="928"/>
      <c r="AV12" s="318" t="s">
        <v>138</v>
      </c>
      <c r="AW12" s="1331" t="s">
        <v>198</v>
      </c>
      <c r="AX12" s="1332"/>
      <c r="AY12" s="1332" t="s">
        <v>201</v>
      </c>
      <c r="AZ12" s="1332"/>
      <c r="BA12" s="1329" t="s">
        <v>336</v>
      </c>
      <c r="BB12" s="1330"/>
    </row>
    <row r="13" spans="1:54" ht="15.75">
      <c r="A13" s="517" t="s">
        <v>211</v>
      </c>
      <c r="B13" s="518" t="s">
        <v>76</v>
      </c>
      <c r="C13" s="231" t="s">
        <v>76</v>
      </c>
      <c r="D13" s="519"/>
      <c r="E13" s="520" t="s">
        <v>264</v>
      </c>
      <c r="F13" s="1312">
        <v>2015</v>
      </c>
      <c r="G13" s="1313"/>
      <c r="H13" s="1312">
        <v>2016</v>
      </c>
      <c r="I13" s="1313"/>
      <c r="J13" s="1312">
        <v>2015</v>
      </c>
      <c r="K13" s="1313"/>
      <c r="L13" s="1314">
        <v>2016</v>
      </c>
      <c r="M13" s="1315"/>
      <c r="N13" s="824">
        <v>2015</v>
      </c>
      <c r="O13" s="825"/>
      <c r="P13" s="825">
        <v>2016</v>
      </c>
      <c r="Q13" s="661"/>
      <c r="R13" s="826">
        <v>2015</v>
      </c>
      <c r="S13" s="826"/>
      <c r="T13" s="826">
        <v>2016</v>
      </c>
      <c r="U13" s="6"/>
      <c r="V13" s="827">
        <v>2015</v>
      </c>
      <c r="W13" s="825"/>
      <c r="X13" s="825">
        <v>2016</v>
      </c>
      <c r="Y13" s="661"/>
      <c r="Z13" s="826">
        <v>2015</v>
      </c>
      <c r="AA13" s="826"/>
      <c r="AB13" s="826">
        <v>2016</v>
      </c>
      <c r="AC13" s="6"/>
      <c r="AD13" s="157" t="s">
        <v>211</v>
      </c>
      <c r="AE13" s="161" t="s">
        <v>76</v>
      </c>
      <c r="AF13" s="474" t="s">
        <v>76</v>
      </c>
      <c r="AG13" s="162"/>
      <c r="AH13" s="232" t="s">
        <v>264</v>
      </c>
      <c r="AI13" s="1316">
        <v>2015</v>
      </c>
      <c r="AJ13" s="1317"/>
      <c r="AK13" s="1316">
        <v>2016</v>
      </c>
      <c r="AL13" s="1317"/>
      <c r="AM13" s="1316">
        <v>2015</v>
      </c>
      <c r="AN13" s="1317"/>
      <c r="AO13" s="1298">
        <v>2016</v>
      </c>
      <c r="AP13" s="1299"/>
      <c r="AS13" s="929" t="s">
        <v>76</v>
      </c>
      <c r="AT13" s="474" t="s">
        <v>76</v>
      </c>
      <c r="AU13" s="162"/>
      <c r="AV13" s="182" t="s">
        <v>139</v>
      </c>
      <c r="AW13" s="229">
        <v>2015</v>
      </c>
      <c r="AX13" s="229">
        <v>2016</v>
      </c>
      <c r="AY13" s="229">
        <v>2015</v>
      </c>
      <c r="AZ13" s="1035">
        <v>2016</v>
      </c>
      <c r="BA13" s="1067" t="s">
        <v>334</v>
      </c>
      <c r="BB13" s="1068" t="s">
        <v>335</v>
      </c>
    </row>
    <row r="14" spans="1:54" ht="15.75">
      <c r="A14" s="521" t="s">
        <v>203</v>
      </c>
      <c r="B14" s="522" t="s">
        <v>90</v>
      </c>
      <c r="C14" s="522" t="s">
        <v>105</v>
      </c>
      <c r="D14" s="523" t="s">
        <v>211</v>
      </c>
      <c r="E14" s="235" t="s">
        <v>204</v>
      </c>
      <c r="F14" s="524" t="s">
        <v>196</v>
      </c>
      <c r="G14" s="524" t="s">
        <v>20</v>
      </c>
      <c r="H14" s="524" t="s">
        <v>196</v>
      </c>
      <c r="I14" s="524" t="s">
        <v>20</v>
      </c>
      <c r="J14" s="524" t="s">
        <v>196</v>
      </c>
      <c r="K14" s="524" t="s">
        <v>20</v>
      </c>
      <c r="L14" s="524" t="s">
        <v>196</v>
      </c>
      <c r="M14" s="525" t="s">
        <v>20</v>
      </c>
      <c r="N14" s="832" t="s">
        <v>196</v>
      </c>
      <c r="O14" s="832" t="s">
        <v>20</v>
      </c>
      <c r="P14" s="832" t="s">
        <v>196</v>
      </c>
      <c r="Q14" s="833" t="s">
        <v>20</v>
      </c>
      <c r="R14" s="832" t="s">
        <v>196</v>
      </c>
      <c r="S14" s="832" t="s">
        <v>20</v>
      </c>
      <c r="T14" s="832" t="s">
        <v>196</v>
      </c>
      <c r="U14" s="832" t="s">
        <v>20</v>
      </c>
      <c r="V14" s="834" t="s">
        <v>196</v>
      </c>
      <c r="W14" s="832" t="s">
        <v>20</v>
      </c>
      <c r="X14" s="832" t="s">
        <v>196</v>
      </c>
      <c r="Y14" s="832" t="s">
        <v>20</v>
      </c>
      <c r="Z14" s="834" t="s">
        <v>196</v>
      </c>
      <c r="AA14" s="832" t="s">
        <v>20</v>
      </c>
      <c r="AB14" s="832" t="s">
        <v>196</v>
      </c>
      <c r="AC14" s="930" t="s">
        <v>20</v>
      </c>
      <c r="AD14" s="233" t="s">
        <v>203</v>
      </c>
      <c r="AE14" s="229" t="s">
        <v>90</v>
      </c>
      <c r="AF14" s="229" t="s">
        <v>105</v>
      </c>
      <c r="AG14" s="234" t="s">
        <v>211</v>
      </c>
      <c r="AH14" s="475" t="s">
        <v>204</v>
      </c>
      <c r="AI14" s="163" t="s">
        <v>196</v>
      </c>
      <c r="AJ14" s="163" t="s">
        <v>20</v>
      </c>
      <c r="AK14" s="163" t="s">
        <v>196</v>
      </c>
      <c r="AL14" s="163" t="s">
        <v>20</v>
      </c>
      <c r="AM14" s="163" t="s">
        <v>196</v>
      </c>
      <c r="AN14" s="163" t="s">
        <v>20</v>
      </c>
      <c r="AO14" s="163" t="s">
        <v>196</v>
      </c>
      <c r="AP14" s="164" t="s">
        <v>20</v>
      </c>
      <c r="AS14" s="287" t="s">
        <v>90</v>
      </c>
      <c r="AT14" s="229" t="s">
        <v>105</v>
      </c>
      <c r="AU14" s="234" t="s">
        <v>211</v>
      </c>
      <c r="AV14" s="931"/>
      <c r="AW14" s="163"/>
      <c r="AX14" s="163"/>
      <c r="AY14" s="163"/>
      <c r="AZ14" s="1063"/>
      <c r="BA14" s="1069"/>
      <c r="BB14" s="1070"/>
    </row>
    <row r="15" spans="1:54" ht="18">
      <c r="A15" s="526" t="s">
        <v>218</v>
      </c>
      <c r="B15" s="527" t="s">
        <v>296</v>
      </c>
      <c r="C15" s="528"/>
      <c r="D15" s="529" t="s">
        <v>70</v>
      </c>
      <c r="E15" s="530" t="s">
        <v>134</v>
      </c>
      <c r="F15" s="288">
        <v>6518.032</v>
      </c>
      <c r="G15" s="288">
        <v>494588</v>
      </c>
      <c r="H15" s="288">
        <v>7938.9259999999995</v>
      </c>
      <c r="I15" s="289">
        <v>561222.793</v>
      </c>
      <c r="J15" s="288">
        <v>725.666</v>
      </c>
      <c r="K15" s="288">
        <v>57953.6</v>
      </c>
      <c r="L15" s="288">
        <v>723.9150000000001</v>
      </c>
      <c r="M15" s="290">
        <v>58500.07300000001</v>
      </c>
      <c r="N15" s="838"/>
      <c r="O15" s="838"/>
      <c r="P15" s="932"/>
      <c r="Q15" s="932"/>
      <c r="R15" s="933"/>
      <c r="S15" s="838"/>
      <c r="T15" s="932"/>
      <c r="U15" s="932"/>
      <c r="V15" s="840" t="s">
        <v>423</v>
      </c>
      <c r="W15" s="704" t="s">
        <v>423</v>
      </c>
      <c r="X15" s="922" t="s">
        <v>423</v>
      </c>
      <c r="Y15" s="922" t="s">
        <v>423</v>
      </c>
      <c r="Z15" s="840" t="s">
        <v>423</v>
      </c>
      <c r="AA15" s="704" t="s">
        <v>423</v>
      </c>
      <c r="AB15" s="922" t="s">
        <v>423</v>
      </c>
      <c r="AC15" s="934" t="s">
        <v>423</v>
      </c>
      <c r="AD15" s="236" t="s">
        <v>218</v>
      </c>
      <c r="AE15" s="237" t="s">
        <v>296</v>
      </c>
      <c r="AF15" s="238"/>
      <c r="AG15" s="237" t="s">
        <v>70</v>
      </c>
      <c r="AH15" s="239" t="s">
        <v>134</v>
      </c>
      <c r="AI15" s="476" t="s">
        <v>423</v>
      </c>
      <c r="AJ15" s="477" t="s">
        <v>423</v>
      </c>
      <c r="AK15" s="476" t="s">
        <v>423</v>
      </c>
      <c r="AL15" s="478" t="s">
        <v>423</v>
      </c>
      <c r="AM15" s="476" t="s">
        <v>423</v>
      </c>
      <c r="AN15" s="478" t="s">
        <v>463</v>
      </c>
      <c r="AO15" s="476" t="s">
        <v>423</v>
      </c>
      <c r="AP15" s="479" t="s">
        <v>423</v>
      </c>
      <c r="AS15" s="935" t="s">
        <v>296</v>
      </c>
      <c r="AT15" s="173"/>
      <c r="AU15" s="936" t="s">
        <v>70</v>
      </c>
      <c r="AV15" s="190" t="s">
        <v>140</v>
      </c>
      <c r="AW15" s="382">
        <v>75.87995885874754</v>
      </c>
      <c r="AX15" s="484">
        <v>70.692533599633</v>
      </c>
      <c r="AY15" s="484">
        <v>79.86263652975335</v>
      </c>
      <c r="AZ15" s="1064">
        <v>80.81069324437262</v>
      </c>
      <c r="BA15" s="1071" t="s">
        <v>464</v>
      </c>
      <c r="BB15" s="1072" t="s">
        <v>464</v>
      </c>
    </row>
    <row r="16" spans="1:54" ht="18">
      <c r="A16" s="531"/>
      <c r="B16" s="532" t="s">
        <v>320</v>
      </c>
      <c r="C16" s="533"/>
      <c r="D16" s="534" t="s">
        <v>106</v>
      </c>
      <c r="E16" s="535" t="s">
        <v>134</v>
      </c>
      <c r="F16" s="291">
        <v>5571.202</v>
      </c>
      <c r="G16" s="291">
        <v>431028</v>
      </c>
      <c r="H16" s="291">
        <v>6831.431</v>
      </c>
      <c r="I16" s="291">
        <v>486361.38899999997</v>
      </c>
      <c r="J16" s="291">
        <v>610.927</v>
      </c>
      <c r="K16" s="291">
        <v>50829</v>
      </c>
      <c r="L16" s="291">
        <v>582.5070000000001</v>
      </c>
      <c r="M16" s="293">
        <v>49264.62300000001</v>
      </c>
      <c r="N16" s="850"/>
      <c r="O16" s="851"/>
      <c r="P16" s="937"/>
      <c r="Q16" s="938"/>
      <c r="R16" s="852"/>
      <c r="S16" s="852"/>
      <c r="T16" s="939"/>
      <c r="U16" s="940"/>
      <c r="V16" s="854" t="s">
        <v>423</v>
      </c>
      <c r="W16" s="8" t="s">
        <v>423</v>
      </c>
      <c r="X16" s="922" t="s">
        <v>423</v>
      </c>
      <c r="Y16" s="922" t="s">
        <v>423</v>
      </c>
      <c r="Z16" s="854" t="s">
        <v>423</v>
      </c>
      <c r="AA16" s="8" t="s">
        <v>423</v>
      </c>
      <c r="AB16" s="922" t="s">
        <v>423</v>
      </c>
      <c r="AC16" s="934" t="s">
        <v>423</v>
      </c>
      <c r="AD16" s="172"/>
      <c r="AE16" s="171" t="s">
        <v>320</v>
      </c>
      <c r="AF16" s="173"/>
      <c r="AG16" s="242" t="s">
        <v>106</v>
      </c>
      <c r="AH16" s="241" t="s">
        <v>134</v>
      </c>
      <c r="AI16" s="480" t="s">
        <v>423</v>
      </c>
      <c r="AJ16" s="481" t="s">
        <v>463</v>
      </c>
      <c r="AK16" s="480" t="s">
        <v>423</v>
      </c>
      <c r="AL16" s="482" t="s">
        <v>423</v>
      </c>
      <c r="AM16" s="480" t="s">
        <v>423</v>
      </c>
      <c r="AN16" s="482" t="s">
        <v>423</v>
      </c>
      <c r="AO16" s="480" t="s">
        <v>423</v>
      </c>
      <c r="AP16" s="483" t="s">
        <v>423</v>
      </c>
      <c r="AS16" s="935" t="s">
        <v>320</v>
      </c>
      <c r="AT16" s="173"/>
      <c r="AU16" s="240" t="s">
        <v>106</v>
      </c>
      <c r="AV16" s="190" t="s">
        <v>140</v>
      </c>
      <c r="AW16" s="484">
        <v>77.36714626394806</v>
      </c>
      <c r="AX16" s="484">
        <v>71.19465731264796</v>
      </c>
      <c r="AY16" s="484">
        <v>83.19979310130343</v>
      </c>
      <c r="AZ16" s="1064">
        <v>84.57344375260726</v>
      </c>
      <c r="BA16" s="1071" t="s">
        <v>464</v>
      </c>
      <c r="BB16" s="1072" t="s">
        <v>464</v>
      </c>
    </row>
    <row r="17" spans="1:54" ht="18">
      <c r="A17" s="531"/>
      <c r="B17" s="536"/>
      <c r="C17" s="533" t="s">
        <v>77</v>
      </c>
      <c r="D17" s="537" t="s">
        <v>107</v>
      </c>
      <c r="E17" s="535" t="s">
        <v>134</v>
      </c>
      <c r="F17" s="294">
        <v>4873.166</v>
      </c>
      <c r="G17" s="294">
        <v>393956</v>
      </c>
      <c r="H17" s="294">
        <v>5736.124</v>
      </c>
      <c r="I17" s="295">
        <v>428700.056</v>
      </c>
      <c r="J17" s="294">
        <v>403.193</v>
      </c>
      <c r="K17" s="294">
        <v>33233.8</v>
      </c>
      <c r="L17" s="294">
        <v>391.663</v>
      </c>
      <c r="M17" s="296">
        <v>32114.577000000005</v>
      </c>
      <c r="N17" s="850"/>
      <c r="O17" s="851"/>
      <c r="P17" s="937"/>
      <c r="Q17" s="938"/>
      <c r="R17" s="852"/>
      <c r="S17" s="852"/>
      <c r="T17" s="939"/>
      <c r="U17" s="940"/>
      <c r="V17" s="854" t="s">
        <v>423</v>
      </c>
      <c r="W17" s="8" t="s">
        <v>423</v>
      </c>
      <c r="X17" s="922" t="s">
        <v>423</v>
      </c>
      <c r="Y17" s="922" t="s">
        <v>423</v>
      </c>
      <c r="Z17" s="854" t="s">
        <v>423</v>
      </c>
      <c r="AA17" s="8" t="s">
        <v>423</v>
      </c>
      <c r="AB17" s="922" t="s">
        <v>423</v>
      </c>
      <c r="AC17" s="934" t="s">
        <v>423</v>
      </c>
      <c r="AD17" s="172"/>
      <c r="AE17" s="243"/>
      <c r="AF17" s="173" t="s">
        <v>77</v>
      </c>
      <c r="AG17" s="245" t="s">
        <v>107</v>
      </c>
      <c r="AH17" s="241" t="s">
        <v>134</v>
      </c>
      <c r="AI17" s="485"/>
      <c r="AJ17" s="486"/>
      <c r="AK17" s="485"/>
      <c r="AL17" s="487"/>
      <c r="AM17" s="485"/>
      <c r="AN17" s="487"/>
      <c r="AO17" s="485"/>
      <c r="AP17" s="488"/>
      <c r="AS17" s="941"/>
      <c r="AT17" s="173" t="s">
        <v>77</v>
      </c>
      <c r="AU17" s="244" t="s">
        <v>107</v>
      </c>
      <c r="AV17" s="190" t="s">
        <v>140</v>
      </c>
      <c r="AW17" s="490">
        <v>80.84190031696026</v>
      </c>
      <c r="AX17" s="490">
        <v>74.73688783575808</v>
      </c>
      <c r="AY17" s="490">
        <v>82.42653022249891</v>
      </c>
      <c r="AZ17" s="1065">
        <v>81.99543229766407</v>
      </c>
      <c r="BA17" s="1071" t="s">
        <v>464</v>
      </c>
      <c r="BB17" s="1072" t="s">
        <v>464</v>
      </c>
    </row>
    <row r="18" spans="1:54" ht="18">
      <c r="A18" s="531"/>
      <c r="B18" s="538"/>
      <c r="C18" s="533" t="s">
        <v>80</v>
      </c>
      <c r="D18" s="539" t="s">
        <v>108</v>
      </c>
      <c r="E18" s="540" t="s">
        <v>134</v>
      </c>
      <c r="F18" s="294">
        <v>698.036</v>
      </c>
      <c r="G18" s="294">
        <v>37072.4</v>
      </c>
      <c r="H18" s="294">
        <v>1095.307</v>
      </c>
      <c r="I18" s="295">
        <v>57661.33299999999</v>
      </c>
      <c r="J18" s="294">
        <v>207.734</v>
      </c>
      <c r="K18" s="294">
        <v>17595.1</v>
      </c>
      <c r="L18" s="294">
        <v>190.844</v>
      </c>
      <c r="M18" s="296">
        <v>17150.046</v>
      </c>
      <c r="N18" s="850"/>
      <c r="O18" s="851"/>
      <c r="P18" s="937"/>
      <c r="Q18" s="938"/>
      <c r="R18" s="852"/>
      <c r="S18" s="852"/>
      <c r="T18" s="939"/>
      <c r="U18" s="940"/>
      <c r="V18" s="854" t="s">
        <v>423</v>
      </c>
      <c r="W18" s="8" t="s">
        <v>423</v>
      </c>
      <c r="X18" s="922" t="s">
        <v>423</v>
      </c>
      <c r="Y18" s="922" t="s">
        <v>423</v>
      </c>
      <c r="Z18" s="854" t="s">
        <v>423</v>
      </c>
      <c r="AA18" s="8" t="s">
        <v>423</v>
      </c>
      <c r="AB18" s="922" t="s">
        <v>423</v>
      </c>
      <c r="AC18" s="934" t="s">
        <v>423</v>
      </c>
      <c r="AD18" s="172"/>
      <c r="AE18" s="246"/>
      <c r="AF18" s="173" t="s">
        <v>80</v>
      </c>
      <c r="AG18" s="247" t="s">
        <v>108</v>
      </c>
      <c r="AH18" s="248" t="s">
        <v>134</v>
      </c>
      <c r="AI18" s="485"/>
      <c r="AJ18" s="486"/>
      <c r="AK18" s="485"/>
      <c r="AL18" s="487"/>
      <c r="AM18" s="485"/>
      <c r="AN18" s="487"/>
      <c r="AO18" s="485"/>
      <c r="AP18" s="488"/>
      <c r="AS18" s="942"/>
      <c r="AT18" s="173" t="s">
        <v>80</v>
      </c>
      <c r="AU18" s="247" t="s">
        <v>108</v>
      </c>
      <c r="AV18" s="190" t="s">
        <v>140</v>
      </c>
      <c r="AW18" s="490">
        <v>53.109581740769826</v>
      </c>
      <c r="AX18" s="490">
        <v>52.64399204971756</v>
      </c>
      <c r="AY18" s="490">
        <v>84.70014537822406</v>
      </c>
      <c r="AZ18" s="1065">
        <v>89.86421370333885</v>
      </c>
      <c r="BA18" s="1071" t="s">
        <v>464</v>
      </c>
      <c r="BB18" s="1072" t="s">
        <v>464</v>
      </c>
    </row>
    <row r="19" spans="1:54" ht="18">
      <c r="A19" s="531"/>
      <c r="B19" s="532" t="s">
        <v>320</v>
      </c>
      <c r="C19" s="533"/>
      <c r="D19" s="541" t="s">
        <v>109</v>
      </c>
      <c r="E19" s="542" t="s">
        <v>134</v>
      </c>
      <c r="F19" s="297">
        <v>654.115</v>
      </c>
      <c r="G19" s="297">
        <v>38442.4</v>
      </c>
      <c r="H19" s="297">
        <v>664.29</v>
      </c>
      <c r="I19" s="297">
        <v>37563.468</v>
      </c>
      <c r="J19" s="297">
        <v>62.929</v>
      </c>
      <c r="K19" s="297">
        <v>3350.74</v>
      </c>
      <c r="L19" s="297">
        <v>72.21199999999999</v>
      </c>
      <c r="M19" s="299">
        <v>3629.008</v>
      </c>
      <c r="N19" s="850"/>
      <c r="O19" s="851"/>
      <c r="P19" s="937"/>
      <c r="Q19" s="938"/>
      <c r="R19" s="852"/>
      <c r="S19" s="852"/>
      <c r="T19" s="939"/>
      <c r="U19" s="940"/>
      <c r="V19" s="854" t="s">
        <v>423</v>
      </c>
      <c r="W19" s="8" t="s">
        <v>423</v>
      </c>
      <c r="X19" s="922" t="s">
        <v>423</v>
      </c>
      <c r="Y19" s="922" t="s">
        <v>423</v>
      </c>
      <c r="Z19" s="854" t="s">
        <v>423</v>
      </c>
      <c r="AA19" s="8" t="s">
        <v>423</v>
      </c>
      <c r="AB19" s="922" t="s">
        <v>423</v>
      </c>
      <c r="AC19" s="934" t="s">
        <v>423</v>
      </c>
      <c r="AD19" s="172"/>
      <c r="AE19" s="171" t="s">
        <v>320</v>
      </c>
      <c r="AF19" s="173"/>
      <c r="AG19" s="251" t="s">
        <v>109</v>
      </c>
      <c r="AH19" s="250" t="s">
        <v>134</v>
      </c>
      <c r="AI19" s="480" t="s">
        <v>423</v>
      </c>
      <c r="AJ19" s="486" t="s">
        <v>463</v>
      </c>
      <c r="AK19" s="485" t="s">
        <v>423</v>
      </c>
      <c r="AL19" s="487" t="s">
        <v>423</v>
      </c>
      <c r="AM19" s="485" t="s">
        <v>423</v>
      </c>
      <c r="AN19" s="487" t="s">
        <v>423</v>
      </c>
      <c r="AO19" s="485" t="s">
        <v>423</v>
      </c>
      <c r="AP19" s="488" t="s">
        <v>423</v>
      </c>
      <c r="AS19" s="935" t="s">
        <v>320</v>
      </c>
      <c r="AT19" s="173"/>
      <c r="AU19" s="249" t="s">
        <v>109</v>
      </c>
      <c r="AV19" s="190" t="s">
        <v>140</v>
      </c>
      <c r="AW19" s="489">
        <v>58.77009394372549</v>
      </c>
      <c r="AX19" s="490">
        <v>56.5467913110238</v>
      </c>
      <c r="AY19" s="490">
        <v>53.24635700551415</v>
      </c>
      <c r="AZ19" s="1065">
        <v>50.25491608042985</v>
      </c>
      <c r="BA19" s="1071" t="s">
        <v>464</v>
      </c>
      <c r="BB19" s="1072" t="s">
        <v>464</v>
      </c>
    </row>
    <row r="20" spans="1:54" ht="18">
      <c r="A20" s="531"/>
      <c r="B20" s="536"/>
      <c r="C20" s="533" t="s">
        <v>78</v>
      </c>
      <c r="D20" s="537" t="s">
        <v>110</v>
      </c>
      <c r="E20" s="535" t="s">
        <v>134</v>
      </c>
      <c r="F20" s="294">
        <v>220.077</v>
      </c>
      <c r="G20" s="294">
        <v>14844.5</v>
      </c>
      <c r="H20" s="294">
        <v>210.465</v>
      </c>
      <c r="I20" s="295">
        <v>13687.155999999997</v>
      </c>
      <c r="J20" s="294">
        <v>1.759</v>
      </c>
      <c r="K20" s="294">
        <v>165.193</v>
      </c>
      <c r="L20" s="294">
        <v>1.32</v>
      </c>
      <c r="M20" s="296">
        <v>142.629</v>
      </c>
      <c r="N20" s="850"/>
      <c r="O20" s="851"/>
      <c r="P20" s="937"/>
      <c r="Q20" s="938"/>
      <c r="R20" s="852"/>
      <c r="S20" s="852"/>
      <c r="T20" s="939"/>
      <c r="U20" s="940"/>
      <c r="V20" s="854" t="s">
        <v>423</v>
      </c>
      <c r="W20" s="8" t="s">
        <v>423</v>
      </c>
      <c r="X20" s="922" t="s">
        <v>423</v>
      </c>
      <c r="Y20" s="922" t="s">
        <v>423</v>
      </c>
      <c r="Z20" s="854" t="s">
        <v>423</v>
      </c>
      <c r="AA20" s="8" t="s">
        <v>423</v>
      </c>
      <c r="AB20" s="922" t="s">
        <v>423</v>
      </c>
      <c r="AC20" s="934" t="s">
        <v>423</v>
      </c>
      <c r="AD20" s="172"/>
      <c r="AE20" s="243"/>
      <c r="AF20" s="173" t="s">
        <v>78</v>
      </c>
      <c r="AG20" s="245" t="s">
        <v>110</v>
      </c>
      <c r="AH20" s="241" t="s">
        <v>134</v>
      </c>
      <c r="AI20" s="485"/>
      <c r="AJ20" s="486"/>
      <c r="AK20" s="485"/>
      <c r="AL20" s="487"/>
      <c r="AM20" s="485"/>
      <c r="AN20" s="487"/>
      <c r="AO20" s="485"/>
      <c r="AP20" s="488"/>
      <c r="AS20" s="941"/>
      <c r="AT20" s="173" t="s">
        <v>78</v>
      </c>
      <c r="AU20" s="244" t="s">
        <v>110</v>
      </c>
      <c r="AV20" s="190" t="s">
        <v>140</v>
      </c>
      <c r="AW20" s="490">
        <v>67.45139201279552</v>
      </c>
      <c r="AX20" s="490">
        <v>65.03293184139879</v>
      </c>
      <c r="AY20" s="490">
        <v>93.91301876065948</v>
      </c>
      <c r="AZ20" s="1065">
        <v>108.05227272727271</v>
      </c>
      <c r="BA20" s="1071" t="s">
        <v>464</v>
      </c>
      <c r="BB20" s="1072" t="s">
        <v>464</v>
      </c>
    </row>
    <row r="21" spans="1:54" ht="18">
      <c r="A21" s="531"/>
      <c r="B21" s="538"/>
      <c r="C21" s="533" t="s">
        <v>81</v>
      </c>
      <c r="D21" s="539" t="s">
        <v>111</v>
      </c>
      <c r="E21" s="540" t="s">
        <v>134</v>
      </c>
      <c r="F21" s="294">
        <v>434.038</v>
      </c>
      <c r="G21" s="294">
        <v>23598</v>
      </c>
      <c r="H21" s="294">
        <v>453.825</v>
      </c>
      <c r="I21" s="295">
        <v>23876.312</v>
      </c>
      <c r="J21" s="294">
        <v>61.17</v>
      </c>
      <c r="K21" s="294">
        <v>3185.54</v>
      </c>
      <c r="L21" s="294">
        <v>70.892</v>
      </c>
      <c r="M21" s="296">
        <v>3486.379</v>
      </c>
      <c r="N21" s="850"/>
      <c r="O21" s="851"/>
      <c r="P21" s="937"/>
      <c r="Q21" s="938"/>
      <c r="R21" s="852"/>
      <c r="S21" s="852"/>
      <c r="T21" s="939"/>
      <c r="U21" s="940"/>
      <c r="V21" s="854" t="s">
        <v>423</v>
      </c>
      <c r="W21" s="8" t="s">
        <v>423</v>
      </c>
      <c r="X21" s="922" t="s">
        <v>423</v>
      </c>
      <c r="Y21" s="922" t="s">
        <v>423</v>
      </c>
      <c r="Z21" s="854" t="s">
        <v>423</v>
      </c>
      <c r="AA21" s="8" t="s">
        <v>423</v>
      </c>
      <c r="AB21" s="922" t="s">
        <v>423</v>
      </c>
      <c r="AC21" s="934" t="s">
        <v>423</v>
      </c>
      <c r="AD21" s="172"/>
      <c r="AE21" s="246"/>
      <c r="AF21" s="173" t="s">
        <v>81</v>
      </c>
      <c r="AG21" s="247" t="s">
        <v>111</v>
      </c>
      <c r="AH21" s="248" t="s">
        <v>134</v>
      </c>
      <c r="AI21" s="485"/>
      <c r="AJ21" s="486"/>
      <c r="AK21" s="485"/>
      <c r="AL21" s="487"/>
      <c r="AM21" s="485"/>
      <c r="AN21" s="487"/>
      <c r="AO21" s="485"/>
      <c r="AP21" s="488"/>
      <c r="AS21" s="942"/>
      <c r="AT21" s="173" t="s">
        <v>81</v>
      </c>
      <c r="AU21" s="247" t="s">
        <v>111</v>
      </c>
      <c r="AV21" s="190" t="s">
        <v>140</v>
      </c>
      <c r="AW21" s="490">
        <v>54.36851151281685</v>
      </c>
      <c r="AX21" s="490">
        <v>52.611275271305026</v>
      </c>
      <c r="AY21" s="490">
        <v>52.07683504986104</v>
      </c>
      <c r="AZ21" s="1065">
        <v>49.17873666986402</v>
      </c>
      <c r="BA21" s="1071" t="s">
        <v>464</v>
      </c>
      <c r="BB21" s="1072" t="s">
        <v>464</v>
      </c>
    </row>
    <row r="22" spans="1:54" ht="18">
      <c r="A22" s="531"/>
      <c r="B22" s="532" t="s">
        <v>320</v>
      </c>
      <c r="C22" s="533"/>
      <c r="D22" s="541" t="s">
        <v>112</v>
      </c>
      <c r="E22" s="542" t="s">
        <v>134</v>
      </c>
      <c r="F22" s="291">
        <v>292.715</v>
      </c>
      <c r="G22" s="291">
        <v>25117.6</v>
      </c>
      <c r="H22" s="291">
        <v>443.20500000000004</v>
      </c>
      <c r="I22" s="291">
        <v>37297.936</v>
      </c>
      <c r="J22" s="291">
        <v>51.81</v>
      </c>
      <c r="K22" s="291">
        <v>3773.9</v>
      </c>
      <c r="L22" s="291">
        <v>69.196</v>
      </c>
      <c r="M22" s="293">
        <v>5606.442000000001</v>
      </c>
      <c r="N22" s="850"/>
      <c r="O22" s="851"/>
      <c r="P22" s="937"/>
      <c r="Q22" s="938"/>
      <c r="R22" s="852"/>
      <c r="S22" s="852"/>
      <c r="T22" s="939"/>
      <c r="U22" s="940"/>
      <c r="V22" s="854" t="s">
        <v>423</v>
      </c>
      <c r="W22" s="8" t="s">
        <v>423</v>
      </c>
      <c r="X22" s="922" t="s">
        <v>423</v>
      </c>
      <c r="Y22" s="922" t="s">
        <v>423</v>
      </c>
      <c r="Z22" s="854" t="s">
        <v>423</v>
      </c>
      <c r="AA22" s="8" t="s">
        <v>423</v>
      </c>
      <c r="AB22" s="922" t="s">
        <v>423</v>
      </c>
      <c r="AC22" s="934" t="s">
        <v>423</v>
      </c>
      <c r="AD22" s="172"/>
      <c r="AE22" s="171" t="s">
        <v>320</v>
      </c>
      <c r="AF22" s="173"/>
      <c r="AG22" s="251" t="s">
        <v>112</v>
      </c>
      <c r="AH22" s="250" t="s">
        <v>134</v>
      </c>
      <c r="AI22" s="480" t="s">
        <v>423</v>
      </c>
      <c r="AJ22" s="481" t="s">
        <v>463</v>
      </c>
      <c r="AK22" s="480" t="s">
        <v>423</v>
      </c>
      <c r="AL22" s="482" t="s">
        <v>423</v>
      </c>
      <c r="AM22" s="480" t="s">
        <v>423</v>
      </c>
      <c r="AN22" s="482" t="s">
        <v>423</v>
      </c>
      <c r="AO22" s="480" t="s">
        <v>423</v>
      </c>
      <c r="AP22" s="483" t="s">
        <v>423</v>
      </c>
      <c r="AS22" s="935" t="s">
        <v>320</v>
      </c>
      <c r="AT22" s="173"/>
      <c r="AU22" s="249" t="s">
        <v>112</v>
      </c>
      <c r="AV22" s="190" t="s">
        <v>140</v>
      </c>
      <c r="AW22" s="490">
        <v>85.80906342346651</v>
      </c>
      <c r="AX22" s="484">
        <v>84.1550433772182</v>
      </c>
      <c r="AY22" s="484">
        <v>72.84115035707393</v>
      </c>
      <c r="AZ22" s="1064">
        <v>81.02263136597493</v>
      </c>
      <c r="BA22" s="1071" t="s">
        <v>464</v>
      </c>
      <c r="BB22" s="1072" t="s">
        <v>464</v>
      </c>
    </row>
    <row r="23" spans="1:54" ht="18">
      <c r="A23" s="531"/>
      <c r="B23" s="536"/>
      <c r="C23" s="533" t="s">
        <v>79</v>
      </c>
      <c r="D23" s="537" t="s">
        <v>113</v>
      </c>
      <c r="E23" s="535" t="s">
        <v>134</v>
      </c>
      <c r="F23" s="294">
        <v>174.315</v>
      </c>
      <c r="G23" s="294">
        <v>16456.5</v>
      </c>
      <c r="H23" s="294">
        <v>260.519</v>
      </c>
      <c r="I23" s="295">
        <v>23251.613999999998</v>
      </c>
      <c r="J23" s="294">
        <v>10.345</v>
      </c>
      <c r="K23" s="294">
        <v>1176.45</v>
      </c>
      <c r="L23" s="294">
        <v>28.319</v>
      </c>
      <c r="M23" s="296">
        <v>2155.233</v>
      </c>
      <c r="N23" s="850"/>
      <c r="O23" s="851"/>
      <c r="P23" s="937"/>
      <c r="Q23" s="938"/>
      <c r="R23" s="852"/>
      <c r="S23" s="852"/>
      <c r="T23" s="939"/>
      <c r="U23" s="940"/>
      <c r="V23" s="854" t="s">
        <v>423</v>
      </c>
      <c r="W23" s="8" t="s">
        <v>423</v>
      </c>
      <c r="X23" s="922" t="s">
        <v>423</v>
      </c>
      <c r="Y23" s="922" t="s">
        <v>423</v>
      </c>
      <c r="Z23" s="854" t="s">
        <v>423</v>
      </c>
      <c r="AA23" s="8" t="s">
        <v>423</v>
      </c>
      <c r="AB23" s="922" t="s">
        <v>423</v>
      </c>
      <c r="AC23" s="934" t="s">
        <v>423</v>
      </c>
      <c r="AD23" s="172"/>
      <c r="AE23" s="243"/>
      <c r="AF23" s="173" t="s">
        <v>79</v>
      </c>
      <c r="AG23" s="245" t="s">
        <v>113</v>
      </c>
      <c r="AH23" s="241" t="s">
        <v>134</v>
      </c>
      <c r="AI23" s="485"/>
      <c r="AJ23" s="486"/>
      <c r="AK23" s="485"/>
      <c r="AL23" s="487"/>
      <c r="AM23" s="485"/>
      <c r="AN23" s="487"/>
      <c r="AO23" s="485"/>
      <c r="AP23" s="488"/>
      <c r="AS23" s="941"/>
      <c r="AT23" s="173" t="s">
        <v>79</v>
      </c>
      <c r="AU23" s="244" t="s">
        <v>113</v>
      </c>
      <c r="AV23" s="190" t="s">
        <v>140</v>
      </c>
      <c r="AW23" s="490">
        <v>94.40667756647449</v>
      </c>
      <c r="AX23" s="490">
        <v>89.25112563766942</v>
      </c>
      <c r="AY23" s="490">
        <v>113.72160463992266</v>
      </c>
      <c r="AZ23" s="1065">
        <v>76.10554751227092</v>
      </c>
      <c r="BA23" s="1071" t="s">
        <v>464</v>
      </c>
      <c r="BB23" s="1072" t="s">
        <v>464</v>
      </c>
    </row>
    <row r="24" spans="1:54" ht="18">
      <c r="A24" s="531"/>
      <c r="B24" s="538"/>
      <c r="C24" s="533" t="s">
        <v>82</v>
      </c>
      <c r="D24" s="539" t="s">
        <v>114</v>
      </c>
      <c r="E24" s="540" t="s">
        <v>134</v>
      </c>
      <c r="F24" s="294">
        <v>118.4</v>
      </c>
      <c r="G24" s="294">
        <v>8661.12</v>
      </c>
      <c r="H24" s="294">
        <v>182.686</v>
      </c>
      <c r="I24" s="295">
        <v>14046.322000000002</v>
      </c>
      <c r="J24" s="294">
        <v>41.465</v>
      </c>
      <c r="K24" s="294">
        <v>2597.45</v>
      </c>
      <c r="L24" s="294">
        <v>40.877</v>
      </c>
      <c r="M24" s="296">
        <v>3451.2090000000003</v>
      </c>
      <c r="N24" s="850"/>
      <c r="O24" s="851"/>
      <c r="P24" s="937"/>
      <c r="Q24" s="938"/>
      <c r="R24" s="852"/>
      <c r="S24" s="852"/>
      <c r="T24" s="939"/>
      <c r="U24" s="940"/>
      <c r="V24" s="854" t="s">
        <v>423</v>
      </c>
      <c r="W24" s="8" t="s">
        <v>423</v>
      </c>
      <c r="X24" s="922" t="s">
        <v>423</v>
      </c>
      <c r="Y24" s="922" t="s">
        <v>423</v>
      </c>
      <c r="Z24" s="854" t="s">
        <v>423</v>
      </c>
      <c r="AA24" s="8" t="s">
        <v>423</v>
      </c>
      <c r="AB24" s="922" t="s">
        <v>423</v>
      </c>
      <c r="AC24" s="934" t="s">
        <v>423</v>
      </c>
      <c r="AD24" s="172"/>
      <c r="AE24" s="246"/>
      <c r="AF24" s="173" t="s">
        <v>82</v>
      </c>
      <c r="AG24" s="247" t="s">
        <v>114</v>
      </c>
      <c r="AH24" s="248" t="s">
        <v>134</v>
      </c>
      <c r="AI24" s="485"/>
      <c r="AJ24" s="486"/>
      <c r="AK24" s="485"/>
      <c r="AL24" s="487"/>
      <c r="AM24" s="485"/>
      <c r="AN24" s="487"/>
      <c r="AO24" s="485"/>
      <c r="AP24" s="488"/>
      <c r="AS24" s="942"/>
      <c r="AT24" s="173" t="s">
        <v>82</v>
      </c>
      <c r="AU24" s="247" t="s">
        <v>114</v>
      </c>
      <c r="AV24" s="190" t="s">
        <v>140</v>
      </c>
      <c r="AW24" s="490">
        <v>73.15135135135135</v>
      </c>
      <c r="AX24" s="490">
        <v>76.88778559933438</v>
      </c>
      <c r="AY24" s="490">
        <v>62.64198721813577</v>
      </c>
      <c r="AZ24" s="1065">
        <v>84.42911661814712</v>
      </c>
      <c r="BA24" s="1071" t="s">
        <v>464</v>
      </c>
      <c r="BB24" s="1072" t="s">
        <v>464</v>
      </c>
    </row>
    <row r="25" spans="1:54" ht="18">
      <c r="A25" s="526" t="s">
        <v>288</v>
      </c>
      <c r="B25" s="528" t="s">
        <v>115</v>
      </c>
      <c r="C25" s="528"/>
      <c r="D25" s="529" t="s">
        <v>69</v>
      </c>
      <c r="E25" s="543" t="s">
        <v>134</v>
      </c>
      <c r="F25" s="288">
        <v>1331.028</v>
      </c>
      <c r="G25" s="288">
        <v>93814.7</v>
      </c>
      <c r="H25" s="288">
        <v>1249.2369999999999</v>
      </c>
      <c r="I25" s="289">
        <v>98575.147</v>
      </c>
      <c r="J25" s="288">
        <v>104.744</v>
      </c>
      <c r="K25" s="288">
        <v>18701.2</v>
      </c>
      <c r="L25" s="288">
        <v>155.46300000000002</v>
      </c>
      <c r="M25" s="290">
        <v>23137.872</v>
      </c>
      <c r="N25" s="850"/>
      <c r="O25" s="851"/>
      <c r="P25" s="937"/>
      <c r="Q25" s="938"/>
      <c r="R25" s="852"/>
      <c r="S25" s="852"/>
      <c r="T25" s="939"/>
      <c r="U25" s="940"/>
      <c r="V25" s="854" t="s">
        <v>423</v>
      </c>
      <c r="W25" s="8" t="s">
        <v>423</v>
      </c>
      <c r="X25" s="922" t="s">
        <v>423</v>
      </c>
      <c r="Y25" s="922" t="s">
        <v>423</v>
      </c>
      <c r="Z25" s="854" t="s">
        <v>423</v>
      </c>
      <c r="AA25" s="8" t="s">
        <v>423</v>
      </c>
      <c r="AB25" s="922" t="s">
        <v>423</v>
      </c>
      <c r="AC25" s="934" t="s">
        <v>423</v>
      </c>
      <c r="AD25" s="236" t="s">
        <v>288</v>
      </c>
      <c r="AE25" s="238" t="s">
        <v>115</v>
      </c>
      <c r="AF25" s="238"/>
      <c r="AG25" s="237" t="s">
        <v>69</v>
      </c>
      <c r="AH25" s="252" t="s">
        <v>134</v>
      </c>
      <c r="AI25" s="476" t="s">
        <v>423</v>
      </c>
      <c r="AJ25" s="477" t="s">
        <v>423</v>
      </c>
      <c r="AK25" s="476" t="s">
        <v>423</v>
      </c>
      <c r="AL25" s="478" t="s">
        <v>423</v>
      </c>
      <c r="AM25" s="476" t="s">
        <v>423</v>
      </c>
      <c r="AN25" s="478" t="s">
        <v>423</v>
      </c>
      <c r="AO25" s="476" t="s">
        <v>423</v>
      </c>
      <c r="AP25" s="479" t="s">
        <v>423</v>
      </c>
      <c r="AS25" s="943" t="s">
        <v>115</v>
      </c>
      <c r="AT25" s="173"/>
      <c r="AU25" s="936" t="s">
        <v>69</v>
      </c>
      <c r="AV25" s="190" t="s">
        <v>140</v>
      </c>
      <c r="AW25" s="490">
        <v>70.48288991666591</v>
      </c>
      <c r="AX25" s="484">
        <v>78.9082832160751</v>
      </c>
      <c r="AY25" s="484">
        <v>178.54196899106392</v>
      </c>
      <c r="AZ25" s="1064">
        <v>148.83201790779796</v>
      </c>
      <c r="BA25" s="1071" t="s">
        <v>464</v>
      </c>
      <c r="BB25" s="1072" t="s">
        <v>464</v>
      </c>
    </row>
    <row r="26" spans="1:54" ht="18">
      <c r="A26" s="531"/>
      <c r="B26" s="532" t="s">
        <v>321</v>
      </c>
      <c r="C26" s="533"/>
      <c r="D26" s="537" t="s">
        <v>116</v>
      </c>
      <c r="E26" s="535" t="s">
        <v>134</v>
      </c>
      <c r="F26" s="297">
        <v>88.408</v>
      </c>
      <c r="G26" s="297">
        <v>16637.2</v>
      </c>
      <c r="H26" s="297">
        <v>84.902</v>
      </c>
      <c r="I26" s="297">
        <v>21287.839000000004</v>
      </c>
      <c r="J26" s="297">
        <v>15.077</v>
      </c>
      <c r="K26" s="297">
        <v>7002.72</v>
      </c>
      <c r="L26" s="297">
        <v>17.062</v>
      </c>
      <c r="M26" s="299">
        <v>7326.469000000001</v>
      </c>
      <c r="N26" s="850"/>
      <c r="O26" s="851"/>
      <c r="P26" s="937"/>
      <c r="Q26" s="938"/>
      <c r="R26" s="852"/>
      <c r="S26" s="852"/>
      <c r="T26" s="939"/>
      <c r="U26" s="940"/>
      <c r="V26" s="854" t="s">
        <v>423</v>
      </c>
      <c r="W26" s="8" t="s">
        <v>423</v>
      </c>
      <c r="X26" s="922" t="s">
        <v>423</v>
      </c>
      <c r="Y26" s="922" t="s">
        <v>423</v>
      </c>
      <c r="Z26" s="854" t="s">
        <v>423</v>
      </c>
      <c r="AA26" s="8" t="s">
        <v>423</v>
      </c>
      <c r="AB26" s="922" t="s">
        <v>423</v>
      </c>
      <c r="AC26" s="934" t="s">
        <v>423</v>
      </c>
      <c r="AD26" s="172"/>
      <c r="AE26" s="171" t="s">
        <v>321</v>
      </c>
      <c r="AF26" s="173"/>
      <c r="AG26" s="245" t="s">
        <v>116</v>
      </c>
      <c r="AH26" s="241" t="s">
        <v>134</v>
      </c>
      <c r="AI26" s="480" t="s">
        <v>423</v>
      </c>
      <c r="AJ26" s="486" t="s">
        <v>463</v>
      </c>
      <c r="AK26" s="485" t="s">
        <v>423</v>
      </c>
      <c r="AL26" s="487" t="s">
        <v>423</v>
      </c>
      <c r="AM26" s="485" t="s">
        <v>423</v>
      </c>
      <c r="AN26" s="487" t="s">
        <v>463</v>
      </c>
      <c r="AO26" s="485" t="s">
        <v>423</v>
      </c>
      <c r="AP26" s="488" t="s">
        <v>423</v>
      </c>
      <c r="AS26" s="935" t="s">
        <v>321</v>
      </c>
      <c r="AT26" s="173"/>
      <c r="AU26" s="244" t="s">
        <v>116</v>
      </c>
      <c r="AV26" s="190" t="s">
        <v>140</v>
      </c>
      <c r="AW26" s="490">
        <v>188.18658944891865</v>
      </c>
      <c r="AX26" s="490">
        <v>250.73424654307323</v>
      </c>
      <c r="AY26" s="490">
        <v>464.46375273595544</v>
      </c>
      <c r="AZ26" s="1065">
        <v>429.40270777165637</v>
      </c>
      <c r="BA26" s="1071" t="s">
        <v>464</v>
      </c>
      <c r="BB26" s="1072" t="s">
        <v>464</v>
      </c>
    </row>
    <row r="27" spans="1:54" ht="18">
      <c r="A27" s="531"/>
      <c r="B27" s="536"/>
      <c r="C27" s="533" t="s">
        <v>83</v>
      </c>
      <c r="D27" s="544" t="s">
        <v>113</v>
      </c>
      <c r="E27" s="535" t="s">
        <v>134</v>
      </c>
      <c r="F27" s="294">
        <v>62.883</v>
      </c>
      <c r="G27" s="294">
        <v>14720.3</v>
      </c>
      <c r="H27" s="294">
        <v>66.638</v>
      </c>
      <c r="I27" s="295">
        <v>18810.243000000002</v>
      </c>
      <c r="J27" s="294">
        <v>14.76</v>
      </c>
      <c r="K27" s="294">
        <v>6720.77</v>
      </c>
      <c r="L27" s="294">
        <v>15.56</v>
      </c>
      <c r="M27" s="296">
        <v>7089.329000000001</v>
      </c>
      <c r="N27" s="850"/>
      <c r="O27" s="851"/>
      <c r="P27" s="937"/>
      <c r="Q27" s="938"/>
      <c r="R27" s="852"/>
      <c r="S27" s="852"/>
      <c r="T27" s="939"/>
      <c r="U27" s="940"/>
      <c r="V27" s="854" t="s">
        <v>423</v>
      </c>
      <c r="W27" s="8" t="s">
        <v>423</v>
      </c>
      <c r="X27" s="922" t="s">
        <v>423</v>
      </c>
      <c r="Y27" s="922" t="s">
        <v>423</v>
      </c>
      <c r="Z27" s="854" t="s">
        <v>423</v>
      </c>
      <c r="AA27" s="8" t="s">
        <v>423</v>
      </c>
      <c r="AB27" s="922" t="s">
        <v>423</v>
      </c>
      <c r="AC27" s="934" t="s">
        <v>423</v>
      </c>
      <c r="AD27" s="172"/>
      <c r="AE27" s="243"/>
      <c r="AF27" s="173" t="s">
        <v>83</v>
      </c>
      <c r="AG27" s="254" t="s">
        <v>113</v>
      </c>
      <c r="AH27" s="241" t="s">
        <v>134</v>
      </c>
      <c r="AI27" s="485"/>
      <c r="AJ27" s="486"/>
      <c r="AK27" s="485"/>
      <c r="AL27" s="487"/>
      <c r="AM27" s="485"/>
      <c r="AN27" s="487"/>
      <c r="AO27" s="485"/>
      <c r="AP27" s="488"/>
      <c r="AS27" s="941"/>
      <c r="AT27" s="173" t="s">
        <v>83</v>
      </c>
      <c r="AU27" s="253" t="s">
        <v>113</v>
      </c>
      <c r="AV27" s="190" t="s">
        <v>140</v>
      </c>
      <c r="AW27" s="490">
        <v>234.09029467423625</v>
      </c>
      <c r="AX27" s="490">
        <v>282.27502326000183</v>
      </c>
      <c r="AY27" s="490">
        <v>455.3367208672087</v>
      </c>
      <c r="AZ27" s="1065">
        <v>455.61240359897175</v>
      </c>
      <c r="BA27" s="1071" t="s">
        <v>464</v>
      </c>
      <c r="BB27" s="1072" t="s">
        <v>464</v>
      </c>
    </row>
    <row r="28" spans="1:54" ht="18">
      <c r="A28" s="531"/>
      <c r="B28" s="538"/>
      <c r="C28" s="533" t="s">
        <v>86</v>
      </c>
      <c r="D28" s="545" t="s">
        <v>114</v>
      </c>
      <c r="E28" s="540" t="s">
        <v>134</v>
      </c>
      <c r="F28" s="294">
        <v>25.525</v>
      </c>
      <c r="G28" s="294">
        <v>1916.98</v>
      </c>
      <c r="H28" s="294">
        <v>18.264</v>
      </c>
      <c r="I28" s="295">
        <v>2477.596</v>
      </c>
      <c r="J28" s="294">
        <v>0.317</v>
      </c>
      <c r="K28" s="294">
        <v>281.955</v>
      </c>
      <c r="L28" s="294">
        <v>1.502</v>
      </c>
      <c r="M28" s="296">
        <v>237.14000000000001</v>
      </c>
      <c r="N28" s="850"/>
      <c r="O28" s="851"/>
      <c r="P28" s="937"/>
      <c r="Q28" s="938"/>
      <c r="R28" s="852"/>
      <c r="S28" s="852"/>
      <c r="T28" s="939"/>
      <c r="U28" s="940"/>
      <c r="V28" s="854" t="s">
        <v>423</v>
      </c>
      <c r="W28" s="8" t="s">
        <v>423</v>
      </c>
      <c r="X28" s="922" t="s">
        <v>423</v>
      </c>
      <c r="Y28" s="922" t="s">
        <v>423</v>
      </c>
      <c r="Z28" s="854" t="s">
        <v>423</v>
      </c>
      <c r="AA28" s="8" t="s">
        <v>423</v>
      </c>
      <c r="AB28" s="922" t="s">
        <v>423</v>
      </c>
      <c r="AC28" s="934" t="s">
        <v>423</v>
      </c>
      <c r="AD28" s="172"/>
      <c r="AE28" s="246"/>
      <c r="AF28" s="173" t="s">
        <v>86</v>
      </c>
      <c r="AG28" s="255" t="s">
        <v>114</v>
      </c>
      <c r="AH28" s="248" t="s">
        <v>134</v>
      </c>
      <c r="AI28" s="485"/>
      <c r="AJ28" s="486"/>
      <c r="AK28" s="485"/>
      <c r="AL28" s="487"/>
      <c r="AM28" s="485"/>
      <c r="AN28" s="487"/>
      <c r="AO28" s="485"/>
      <c r="AP28" s="488"/>
      <c r="AS28" s="942"/>
      <c r="AT28" s="173" t="s">
        <v>86</v>
      </c>
      <c r="AU28" s="255" t="s">
        <v>114</v>
      </c>
      <c r="AV28" s="190" t="s">
        <v>140</v>
      </c>
      <c r="AW28" s="490">
        <v>75.10205680705191</v>
      </c>
      <c r="AX28" s="490">
        <v>135.6546211125712</v>
      </c>
      <c r="AY28" s="490">
        <v>889.4479495268138</v>
      </c>
      <c r="AZ28" s="1065">
        <v>157.88282290279628</v>
      </c>
      <c r="BA28" s="1071" t="s">
        <v>464</v>
      </c>
      <c r="BB28" s="1072" t="s">
        <v>155</v>
      </c>
    </row>
    <row r="29" spans="1:54" ht="18">
      <c r="A29" s="531"/>
      <c r="B29" s="532" t="s">
        <v>0</v>
      </c>
      <c r="C29" s="533"/>
      <c r="D29" s="537" t="s">
        <v>117</v>
      </c>
      <c r="E29" s="535" t="s">
        <v>134</v>
      </c>
      <c r="F29" s="291">
        <v>1048.776</v>
      </c>
      <c r="G29" s="291">
        <v>60118.8</v>
      </c>
      <c r="H29" s="291">
        <v>939.673</v>
      </c>
      <c r="I29" s="291">
        <v>58642.754</v>
      </c>
      <c r="J29" s="291">
        <v>45.768</v>
      </c>
      <c r="K29" s="291">
        <v>4184.21</v>
      </c>
      <c r="L29" s="291">
        <v>73.332</v>
      </c>
      <c r="M29" s="293">
        <v>6053.874</v>
      </c>
      <c r="N29" s="850"/>
      <c r="O29" s="851"/>
      <c r="P29" s="937"/>
      <c r="Q29" s="938"/>
      <c r="R29" s="852"/>
      <c r="S29" s="852"/>
      <c r="T29" s="939"/>
      <c r="U29" s="940"/>
      <c r="V29" s="854" t="s">
        <v>423</v>
      </c>
      <c r="W29" s="8" t="s">
        <v>423</v>
      </c>
      <c r="X29" s="922" t="s">
        <v>423</v>
      </c>
      <c r="Y29" s="922" t="s">
        <v>423</v>
      </c>
      <c r="Z29" s="854" t="s">
        <v>423</v>
      </c>
      <c r="AA29" s="8" t="s">
        <v>423</v>
      </c>
      <c r="AB29" s="922" t="s">
        <v>423</v>
      </c>
      <c r="AC29" s="934" t="s">
        <v>423</v>
      </c>
      <c r="AD29" s="172"/>
      <c r="AE29" s="171" t="s">
        <v>0</v>
      </c>
      <c r="AF29" s="173"/>
      <c r="AG29" s="245" t="s">
        <v>117</v>
      </c>
      <c r="AH29" s="241" t="s">
        <v>134</v>
      </c>
      <c r="AI29" s="480" t="s">
        <v>423</v>
      </c>
      <c r="AJ29" s="481" t="s">
        <v>463</v>
      </c>
      <c r="AK29" s="480" t="s">
        <v>423</v>
      </c>
      <c r="AL29" s="482" t="s">
        <v>423</v>
      </c>
      <c r="AM29" s="480" t="s">
        <v>423</v>
      </c>
      <c r="AN29" s="482" t="s">
        <v>463</v>
      </c>
      <c r="AO29" s="480" t="s">
        <v>423</v>
      </c>
      <c r="AP29" s="483" t="s">
        <v>423</v>
      </c>
      <c r="AS29" s="935" t="s">
        <v>0</v>
      </c>
      <c r="AT29" s="173"/>
      <c r="AU29" s="244" t="s">
        <v>117</v>
      </c>
      <c r="AV29" s="190" t="s">
        <v>140</v>
      </c>
      <c r="AW29" s="484">
        <v>57.32282203254079</v>
      </c>
      <c r="AX29" s="484">
        <v>62.40761839490972</v>
      </c>
      <c r="AY29" s="484">
        <v>91.42217269708092</v>
      </c>
      <c r="AZ29" s="1064">
        <v>82.55432826051383</v>
      </c>
      <c r="BA29" s="1071" t="s">
        <v>464</v>
      </c>
      <c r="BB29" s="1072" t="s">
        <v>464</v>
      </c>
    </row>
    <row r="30" spans="1:54" ht="18">
      <c r="A30" s="531"/>
      <c r="B30" s="536"/>
      <c r="C30" s="533" t="s">
        <v>84</v>
      </c>
      <c r="D30" s="544" t="s">
        <v>113</v>
      </c>
      <c r="E30" s="535" t="s">
        <v>134</v>
      </c>
      <c r="F30" s="294">
        <v>250.074</v>
      </c>
      <c r="G30" s="294">
        <v>14208.6</v>
      </c>
      <c r="H30" s="294">
        <v>167.84</v>
      </c>
      <c r="I30" s="295">
        <v>11573.883</v>
      </c>
      <c r="J30" s="294">
        <v>37.901</v>
      </c>
      <c r="K30" s="294">
        <v>3531.64</v>
      </c>
      <c r="L30" s="294">
        <v>40.388</v>
      </c>
      <c r="M30" s="296">
        <v>3654.118</v>
      </c>
      <c r="N30" s="850"/>
      <c r="O30" s="851"/>
      <c r="P30" s="937"/>
      <c r="Q30" s="938"/>
      <c r="R30" s="852"/>
      <c r="S30" s="852"/>
      <c r="T30" s="939"/>
      <c r="U30" s="940"/>
      <c r="V30" s="854" t="s">
        <v>423</v>
      </c>
      <c r="W30" s="8" t="s">
        <v>423</v>
      </c>
      <c r="X30" s="922" t="s">
        <v>423</v>
      </c>
      <c r="Y30" s="922" t="s">
        <v>423</v>
      </c>
      <c r="Z30" s="854" t="s">
        <v>423</v>
      </c>
      <c r="AA30" s="8" t="s">
        <v>423</v>
      </c>
      <c r="AB30" s="922" t="s">
        <v>423</v>
      </c>
      <c r="AC30" s="934" t="s">
        <v>423</v>
      </c>
      <c r="AD30" s="172"/>
      <c r="AE30" s="243"/>
      <c r="AF30" s="173" t="s">
        <v>84</v>
      </c>
      <c r="AG30" s="254" t="s">
        <v>113</v>
      </c>
      <c r="AH30" s="241" t="s">
        <v>134</v>
      </c>
      <c r="AI30" s="485"/>
      <c r="AJ30" s="486"/>
      <c r="AK30" s="485"/>
      <c r="AL30" s="487"/>
      <c r="AM30" s="485"/>
      <c r="AN30" s="487"/>
      <c r="AO30" s="485"/>
      <c r="AP30" s="488"/>
      <c r="AS30" s="941"/>
      <c r="AT30" s="173" t="s">
        <v>84</v>
      </c>
      <c r="AU30" s="253" t="s">
        <v>113</v>
      </c>
      <c r="AV30" s="190" t="s">
        <v>140</v>
      </c>
      <c r="AW30" s="490">
        <v>56.81758199572926</v>
      </c>
      <c r="AX30" s="490">
        <v>68.95783484270734</v>
      </c>
      <c r="AY30" s="490">
        <v>93.18065486398774</v>
      </c>
      <c r="AZ30" s="1065">
        <v>90.47533920966625</v>
      </c>
      <c r="BA30" s="1071" t="s">
        <v>464</v>
      </c>
      <c r="BB30" s="1072" t="s">
        <v>464</v>
      </c>
    </row>
    <row r="31" spans="1:54" ht="18">
      <c r="A31" s="531"/>
      <c r="B31" s="538"/>
      <c r="C31" s="533" t="s">
        <v>87</v>
      </c>
      <c r="D31" s="545" t="s">
        <v>114</v>
      </c>
      <c r="E31" s="540" t="s">
        <v>134</v>
      </c>
      <c r="F31" s="294">
        <v>798.702</v>
      </c>
      <c r="G31" s="294">
        <v>45910.3</v>
      </c>
      <c r="H31" s="294">
        <v>771.833</v>
      </c>
      <c r="I31" s="295">
        <v>47068.871</v>
      </c>
      <c r="J31" s="294">
        <v>7.867</v>
      </c>
      <c r="K31" s="294">
        <v>652.577</v>
      </c>
      <c r="L31" s="294">
        <v>32.944</v>
      </c>
      <c r="M31" s="296">
        <v>2399.756</v>
      </c>
      <c r="N31" s="850"/>
      <c r="O31" s="851"/>
      <c r="P31" s="937"/>
      <c r="Q31" s="938"/>
      <c r="R31" s="852"/>
      <c r="S31" s="852"/>
      <c r="T31" s="939"/>
      <c r="U31" s="940"/>
      <c r="V31" s="854" t="s">
        <v>423</v>
      </c>
      <c r="W31" s="8" t="s">
        <v>423</v>
      </c>
      <c r="X31" s="922" t="s">
        <v>423</v>
      </c>
      <c r="Y31" s="922" t="s">
        <v>423</v>
      </c>
      <c r="Z31" s="854" t="s">
        <v>423</v>
      </c>
      <c r="AA31" s="8" t="s">
        <v>423</v>
      </c>
      <c r="AB31" s="922" t="s">
        <v>423</v>
      </c>
      <c r="AC31" s="934" t="s">
        <v>423</v>
      </c>
      <c r="AD31" s="172"/>
      <c r="AE31" s="246"/>
      <c r="AF31" s="173" t="s">
        <v>87</v>
      </c>
      <c r="AG31" s="255" t="s">
        <v>114</v>
      </c>
      <c r="AH31" s="248" t="s">
        <v>134</v>
      </c>
      <c r="AI31" s="485"/>
      <c r="AJ31" s="486"/>
      <c r="AK31" s="485"/>
      <c r="AL31" s="487"/>
      <c r="AM31" s="485"/>
      <c r="AN31" s="487"/>
      <c r="AO31" s="485"/>
      <c r="AP31" s="488"/>
      <c r="AS31" s="942"/>
      <c r="AT31" s="173" t="s">
        <v>87</v>
      </c>
      <c r="AU31" s="255" t="s">
        <v>114</v>
      </c>
      <c r="AV31" s="190" t="s">
        <v>140</v>
      </c>
      <c r="AW31" s="490">
        <v>57.481138146642934</v>
      </c>
      <c r="AX31" s="490">
        <v>60.98323212404756</v>
      </c>
      <c r="AY31" s="490">
        <v>82.95118850896148</v>
      </c>
      <c r="AZ31" s="1065">
        <v>72.84349198640116</v>
      </c>
      <c r="BA31" s="1071" t="s">
        <v>464</v>
      </c>
      <c r="BB31" s="1072" t="s">
        <v>464</v>
      </c>
    </row>
    <row r="32" spans="1:54" ht="18">
      <c r="A32" s="531"/>
      <c r="B32" s="532" t="s">
        <v>1</v>
      </c>
      <c r="C32" s="533"/>
      <c r="D32" s="537" t="s">
        <v>118</v>
      </c>
      <c r="E32" s="535" t="s">
        <v>134</v>
      </c>
      <c r="F32" s="297">
        <v>16.715</v>
      </c>
      <c r="G32" s="297">
        <v>1147.05</v>
      </c>
      <c r="H32" s="297">
        <v>22.924</v>
      </c>
      <c r="I32" s="297">
        <v>1631.3229999999999</v>
      </c>
      <c r="J32" s="297">
        <v>0.268</v>
      </c>
      <c r="K32" s="297">
        <v>122.964</v>
      </c>
      <c r="L32" s="297">
        <v>0.154</v>
      </c>
      <c r="M32" s="299">
        <v>93.64</v>
      </c>
      <c r="N32" s="850"/>
      <c r="O32" s="851"/>
      <c r="P32" s="937"/>
      <c r="Q32" s="938"/>
      <c r="R32" s="852"/>
      <c r="S32" s="852"/>
      <c r="T32" s="939"/>
      <c r="U32" s="940"/>
      <c r="V32" s="854" t="s">
        <v>423</v>
      </c>
      <c r="W32" s="8" t="s">
        <v>423</v>
      </c>
      <c r="X32" s="922" t="s">
        <v>423</v>
      </c>
      <c r="Y32" s="922" t="s">
        <v>423</v>
      </c>
      <c r="Z32" s="854" t="s">
        <v>423</v>
      </c>
      <c r="AA32" s="8" t="s">
        <v>423</v>
      </c>
      <c r="AB32" s="922" t="s">
        <v>423</v>
      </c>
      <c r="AC32" s="934" t="s">
        <v>423</v>
      </c>
      <c r="AD32" s="172"/>
      <c r="AE32" s="171" t="s">
        <v>1</v>
      </c>
      <c r="AF32" s="173"/>
      <c r="AG32" s="245" t="s">
        <v>118</v>
      </c>
      <c r="AH32" s="241" t="s">
        <v>134</v>
      </c>
      <c r="AI32" s="480" t="s">
        <v>423</v>
      </c>
      <c r="AJ32" s="486" t="s">
        <v>423</v>
      </c>
      <c r="AK32" s="485" t="s">
        <v>423</v>
      </c>
      <c r="AL32" s="487" t="s">
        <v>423</v>
      </c>
      <c r="AM32" s="485" t="s">
        <v>423</v>
      </c>
      <c r="AN32" s="487" t="s">
        <v>423</v>
      </c>
      <c r="AO32" s="485" t="s">
        <v>423</v>
      </c>
      <c r="AP32" s="488" t="s">
        <v>423</v>
      </c>
      <c r="AS32" s="935" t="s">
        <v>1</v>
      </c>
      <c r="AT32" s="173"/>
      <c r="AU32" s="244" t="s">
        <v>118</v>
      </c>
      <c r="AV32" s="190" t="s">
        <v>140</v>
      </c>
      <c r="AW32" s="490">
        <v>68.6239904277595</v>
      </c>
      <c r="AX32" s="490">
        <v>71.16223172221252</v>
      </c>
      <c r="AY32" s="490">
        <v>458.820895522388</v>
      </c>
      <c r="AZ32" s="1065">
        <v>608.0519480519481</v>
      </c>
      <c r="BA32" s="1071" t="s">
        <v>464</v>
      </c>
      <c r="BB32" s="1072" t="s">
        <v>464</v>
      </c>
    </row>
    <row r="33" spans="1:54" ht="18">
      <c r="A33" s="531"/>
      <c r="B33" s="536"/>
      <c r="C33" s="533" t="s">
        <v>85</v>
      </c>
      <c r="D33" s="544" t="s">
        <v>113</v>
      </c>
      <c r="E33" s="535" t="s">
        <v>134</v>
      </c>
      <c r="F33" s="294">
        <v>3.303</v>
      </c>
      <c r="G33" s="294">
        <v>284.982</v>
      </c>
      <c r="H33" s="294">
        <v>2.453</v>
      </c>
      <c r="I33" s="295">
        <v>163.215</v>
      </c>
      <c r="J33" s="294">
        <v>0.007</v>
      </c>
      <c r="K33" s="294">
        <v>1.837</v>
      </c>
      <c r="L33" s="294">
        <v>0.061</v>
      </c>
      <c r="M33" s="296">
        <v>48.773</v>
      </c>
      <c r="N33" s="850"/>
      <c r="O33" s="851"/>
      <c r="P33" s="937"/>
      <c r="Q33" s="938"/>
      <c r="R33" s="852"/>
      <c r="S33" s="852"/>
      <c r="T33" s="939"/>
      <c r="U33" s="940"/>
      <c r="V33" s="854" t="s">
        <v>423</v>
      </c>
      <c r="W33" s="8" t="s">
        <v>423</v>
      </c>
      <c r="X33" s="922" t="s">
        <v>423</v>
      </c>
      <c r="Y33" s="922" t="s">
        <v>423</v>
      </c>
      <c r="Z33" s="854" t="s">
        <v>423</v>
      </c>
      <c r="AA33" s="8" t="s">
        <v>423</v>
      </c>
      <c r="AB33" s="922" t="s">
        <v>423</v>
      </c>
      <c r="AC33" s="934" t="s">
        <v>423</v>
      </c>
      <c r="AD33" s="172"/>
      <c r="AE33" s="243"/>
      <c r="AF33" s="173" t="s">
        <v>85</v>
      </c>
      <c r="AG33" s="254" t="s">
        <v>113</v>
      </c>
      <c r="AH33" s="241" t="s">
        <v>134</v>
      </c>
      <c r="AI33" s="485"/>
      <c r="AJ33" s="486"/>
      <c r="AK33" s="485"/>
      <c r="AL33" s="487"/>
      <c r="AM33" s="485"/>
      <c r="AN33" s="487"/>
      <c r="AO33" s="485"/>
      <c r="AP33" s="488"/>
      <c r="AS33" s="941"/>
      <c r="AT33" s="173" t="s">
        <v>85</v>
      </c>
      <c r="AU33" s="253" t="s">
        <v>113</v>
      </c>
      <c r="AV33" s="190" t="s">
        <v>140</v>
      </c>
      <c r="AW33" s="490">
        <v>86.27974568574025</v>
      </c>
      <c r="AX33" s="490">
        <v>66.53689359967387</v>
      </c>
      <c r="AY33" s="490">
        <v>262.42857142857144</v>
      </c>
      <c r="AZ33" s="1065">
        <v>799.5573770491804</v>
      </c>
      <c r="BA33" s="1071" t="s">
        <v>464</v>
      </c>
      <c r="BB33" s="1072" t="s">
        <v>155</v>
      </c>
    </row>
    <row r="34" spans="1:54" ht="18">
      <c r="A34" s="531"/>
      <c r="B34" s="536"/>
      <c r="C34" s="533" t="s">
        <v>88</v>
      </c>
      <c r="D34" s="545" t="s">
        <v>114</v>
      </c>
      <c r="E34" s="540" t="s">
        <v>134</v>
      </c>
      <c r="F34" s="294">
        <v>13.412</v>
      </c>
      <c r="G34" s="294">
        <v>862.067</v>
      </c>
      <c r="H34" s="294">
        <v>20.471</v>
      </c>
      <c r="I34" s="295">
        <v>1468.108</v>
      </c>
      <c r="J34" s="294">
        <v>0.261</v>
      </c>
      <c r="K34" s="294">
        <v>121.127</v>
      </c>
      <c r="L34" s="294">
        <v>0.093</v>
      </c>
      <c r="M34" s="296">
        <v>44.867</v>
      </c>
      <c r="N34" s="850"/>
      <c r="O34" s="851"/>
      <c r="P34" s="937"/>
      <c r="Q34" s="938"/>
      <c r="R34" s="852"/>
      <c r="S34" s="852"/>
      <c r="T34" s="939"/>
      <c r="U34" s="940"/>
      <c r="V34" s="854" t="s">
        <v>423</v>
      </c>
      <c r="W34" s="8" t="s">
        <v>423</v>
      </c>
      <c r="X34" s="922" t="s">
        <v>423</v>
      </c>
      <c r="Y34" s="922" t="s">
        <v>423</v>
      </c>
      <c r="Z34" s="854" t="s">
        <v>423</v>
      </c>
      <c r="AA34" s="8" t="s">
        <v>423</v>
      </c>
      <c r="AB34" s="922" t="s">
        <v>423</v>
      </c>
      <c r="AC34" s="934" t="s">
        <v>423</v>
      </c>
      <c r="AD34" s="172"/>
      <c r="AE34" s="243"/>
      <c r="AF34" s="173" t="s">
        <v>88</v>
      </c>
      <c r="AG34" s="255" t="s">
        <v>114</v>
      </c>
      <c r="AH34" s="248" t="s">
        <v>134</v>
      </c>
      <c r="AI34" s="485"/>
      <c r="AJ34" s="486"/>
      <c r="AK34" s="485"/>
      <c r="AL34" s="487"/>
      <c r="AM34" s="485"/>
      <c r="AN34" s="487"/>
      <c r="AO34" s="485"/>
      <c r="AP34" s="488"/>
      <c r="AS34" s="941"/>
      <c r="AT34" s="173" t="s">
        <v>88</v>
      </c>
      <c r="AU34" s="255" t="s">
        <v>114</v>
      </c>
      <c r="AV34" s="190" t="s">
        <v>140</v>
      </c>
      <c r="AW34" s="490">
        <v>64.27579779302117</v>
      </c>
      <c r="AX34" s="490">
        <v>71.71647696741732</v>
      </c>
      <c r="AY34" s="490">
        <v>464.08812260536394</v>
      </c>
      <c r="AZ34" s="1065">
        <v>482.44086021505376</v>
      </c>
      <c r="BA34" s="1071" t="s">
        <v>464</v>
      </c>
      <c r="BB34" s="1072" t="s">
        <v>464</v>
      </c>
    </row>
    <row r="35" spans="1:54" ht="18">
      <c r="A35" s="531"/>
      <c r="B35" s="536"/>
      <c r="C35" s="533" t="s">
        <v>119</v>
      </c>
      <c r="D35" s="546" t="s">
        <v>120</v>
      </c>
      <c r="E35" s="547" t="s">
        <v>134</v>
      </c>
      <c r="F35" s="297">
        <v>92.951</v>
      </c>
      <c r="G35" s="297">
        <v>3500.98</v>
      </c>
      <c r="H35" s="297">
        <v>91.856</v>
      </c>
      <c r="I35" s="298">
        <v>3165.9629999999997</v>
      </c>
      <c r="J35" s="297">
        <v>10.409</v>
      </c>
      <c r="K35" s="297">
        <v>1114.36</v>
      </c>
      <c r="L35" s="297">
        <v>30.297</v>
      </c>
      <c r="M35" s="299">
        <v>2512.991</v>
      </c>
      <c r="N35" s="850"/>
      <c r="O35" s="851"/>
      <c r="P35" s="937"/>
      <c r="Q35" s="938"/>
      <c r="R35" s="852"/>
      <c r="S35" s="852"/>
      <c r="T35" s="939"/>
      <c r="U35" s="940"/>
      <c r="V35" s="854" t="s">
        <v>423</v>
      </c>
      <c r="W35" s="8" t="s">
        <v>423</v>
      </c>
      <c r="X35" s="922" t="s">
        <v>423</v>
      </c>
      <c r="Y35" s="922" t="s">
        <v>423</v>
      </c>
      <c r="Z35" s="854" t="s">
        <v>423</v>
      </c>
      <c r="AA35" s="8" t="s">
        <v>423</v>
      </c>
      <c r="AB35" s="922" t="s">
        <v>423</v>
      </c>
      <c r="AC35" s="934" t="s">
        <v>423</v>
      </c>
      <c r="AD35" s="172"/>
      <c r="AE35" s="243"/>
      <c r="AF35" s="173" t="s">
        <v>119</v>
      </c>
      <c r="AG35" s="256" t="s">
        <v>65</v>
      </c>
      <c r="AH35" s="257" t="s">
        <v>134</v>
      </c>
      <c r="AI35" s="485"/>
      <c r="AJ35" s="486"/>
      <c r="AK35" s="485"/>
      <c r="AL35" s="487"/>
      <c r="AM35" s="485"/>
      <c r="AN35" s="487"/>
      <c r="AO35" s="485"/>
      <c r="AP35" s="488"/>
      <c r="AS35" s="941"/>
      <c r="AT35" s="173" t="s">
        <v>119</v>
      </c>
      <c r="AU35" s="256" t="s">
        <v>120</v>
      </c>
      <c r="AV35" s="190" t="s">
        <v>140</v>
      </c>
      <c r="AW35" s="490">
        <v>37.66479112650752</v>
      </c>
      <c r="AX35" s="490">
        <v>34.46658900888347</v>
      </c>
      <c r="AY35" s="490">
        <v>107.05735421270053</v>
      </c>
      <c r="AZ35" s="1065">
        <v>82.94520909661023</v>
      </c>
      <c r="BA35" s="1071" t="s">
        <v>464</v>
      </c>
      <c r="BB35" s="1072" t="s">
        <v>464</v>
      </c>
    </row>
    <row r="36" spans="1:54" ht="18">
      <c r="A36" s="548"/>
      <c r="B36" s="538"/>
      <c r="C36" s="533" t="s">
        <v>89</v>
      </c>
      <c r="D36" s="546" t="s">
        <v>121</v>
      </c>
      <c r="E36" s="547" t="s">
        <v>134</v>
      </c>
      <c r="F36" s="294">
        <v>0.055</v>
      </c>
      <c r="G36" s="294">
        <v>51.91</v>
      </c>
      <c r="H36" s="294">
        <v>0.004</v>
      </c>
      <c r="I36" s="295">
        <v>2.388</v>
      </c>
      <c r="J36" s="294">
        <v>0</v>
      </c>
      <c r="K36" s="294">
        <v>0</v>
      </c>
      <c r="L36" s="294">
        <v>0</v>
      </c>
      <c r="M36" s="296">
        <v>0</v>
      </c>
      <c r="N36" s="850"/>
      <c r="O36" s="851"/>
      <c r="P36" s="937"/>
      <c r="Q36" s="938"/>
      <c r="R36" s="852"/>
      <c r="S36" s="852"/>
      <c r="T36" s="939"/>
      <c r="U36" s="940"/>
      <c r="V36" s="854" t="s">
        <v>423</v>
      </c>
      <c r="W36" s="8" t="s">
        <v>423</v>
      </c>
      <c r="X36" s="922" t="s">
        <v>423</v>
      </c>
      <c r="Y36" s="922" t="s">
        <v>423</v>
      </c>
      <c r="Z36" s="854" t="s">
        <v>423</v>
      </c>
      <c r="AA36" s="8" t="s">
        <v>423</v>
      </c>
      <c r="AB36" s="922" t="s">
        <v>423</v>
      </c>
      <c r="AC36" s="934" t="s">
        <v>423</v>
      </c>
      <c r="AD36" s="258"/>
      <c r="AE36" s="246"/>
      <c r="AF36" s="173" t="s">
        <v>89</v>
      </c>
      <c r="AG36" s="256" t="s">
        <v>121</v>
      </c>
      <c r="AH36" s="257" t="s">
        <v>134</v>
      </c>
      <c r="AI36" s="485"/>
      <c r="AJ36" s="486"/>
      <c r="AK36" s="485"/>
      <c r="AL36" s="487"/>
      <c r="AM36" s="485"/>
      <c r="AN36" s="487"/>
      <c r="AO36" s="485"/>
      <c r="AP36" s="488"/>
      <c r="AS36" s="942"/>
      <c r="AT36" s="173" t="s">
        <v>89</v>
      </c>
      <c r="AU36" s="256" t="s">
        <v>121</v>
      </c>
      <c r="AV36" s="190" t="s">
        <v>140</v>
      </c>
      <c r="AW36" s="490">
        <v>943.8181818181818</v>
      </c>
      <c r="AX36" s="490">
        <v>597</v>
      </c>
      <c r="AY36" s="490" t="s">
        <v>142</v>
      </c>
      <c r="AZ36" s="1065" t="s">
        <v>142</v>
      </c>
      <c r="BA36" s="1071" t="s">
        <v>464</v>
      </c>
      <c r="BB36" s="1072" t="s">
        <v>155</v>
      </c>
    </row>
    <row r="37" spans="1:54" ht="18">
      <c r="A37" s="549" t="s">
        <v>223</v>
      </c>
      <c r="B37" s="550" t="s">
        <v>2</v>
      </c>
      <c r="C37" s="551"/>
      <c r="D37" s="552" t="s">
        <v>71</v>
      </c>
      <c r="E37" s="530" t="s">
        <v>134</v>
      </c>
      <c r="F37" s="288">
        <v>1640.801</v>
      </c>
      <c r="G37" s="288">
        <v>347549</v>
      </c>
      <c r="H37" s="288">
        <v>1808.888</v>
      </c>
      <c r="I37" s="289">
        <v>374766.98</v>
      </c>
      <c r="J37" s="288">
        <v>5058.953</v>
      </c>
      <c r="K37" s="288">
        <v>1031596</v>
      </c>
      <c r="L37" s="288">
        <v>5320.304999999999</v>
      </c>
      <c r="M37" s="290">
        <v>1067429.8730000001</v>
      </c>
      <c r="N37" s="850"/>
      <c r="O37" s="851"/>
      <c r="P37" s="937"/>
      <c r="Q37" s="944"/>
      <c r="R37" s="852"/>
      <c r="S37" s="852"/>
      <c r="T37" s="939"/>
      <c r="U37" s="940"/>
      <c r="V37" s="854" t="s">
        <v>423</v>
      </c>
      <c r="W37" s="8" t="s">
        <v>423</v>
      </c>
      <c r="X37" s="922" t="s">
        <v>423</v>
      </c>
      <c r="Y37" s="922" t="s">
        <v>423</v>
      </c>
      <c r="Z37" s="854" t="s">
        <v>423</v>
      </c>
      <c r="AA37" s="8" t="s">
        <v>423</v>
      </c>
      <c r="AB37" s="922" t="s">
        <v>423</v>
      </c>
      <c r="AC37" s="934" t="s">
        <v>423</v>
      </c>
      <c r="AD37" s="259" t="s">
        <v>223</v>
      </c>
      <c r="AE37" s="260" t="s">
        <v>2</v>
      </c>
      <c r="AF37" s="261"/>
      <c r="AG37" s="262" t="s">
        <v>71</v>
      </c>
      <c r="AH37" s="239" t="s">
        <v>134</v>
      </c>
      <c r="AI37" s="476" t="s">
        <v>423</v>
      </c>
      <c r="AJ37" s="478" t="s">
        <v>423</v>
      </c>
      <c r="AK37" s="476" t="s">
        <v>423</v>
      </c>
      <c r="AL37" s="478" t="s">
        <v>423</v>
      </c>
      <c r="AM37" s="476" t="s">
        <v>423</v>
      </c>
      <c r="AN37" s="478" t="s">
        <v>423</v>
      </c>
      <c r="AO37" s="476" t="s">
        <v>423</v>
      </c>
      <c r="AP37" s="479" t="s">
        <v>423</v>
      </c>
      <c r="AS37" s="945" t="s">
        <v>2</v>
      </c>
      <c r="AT37" s="946"/>
      <c r="AU37" s="947" t="s">
        <v>71</v>
      </c>
      <c r="AV37" s="190" t="s">
        <v>140</v>
      </c>
      <c r="AW37" s="484">
        <v>211.81666759101196</v>
      </c>
      <c r="AX37" s="484">
        <v>207.1808647080416</v>
      </c>
      <c r="AY37" s="484">
        <v>203.91492073557512</v>
      </c>
      <c r="AZ37" s="1064">
        <v>200.63321050202953</v>
      </c>
      <c r="BA37" s="1071" t="s">
        <v>464</v>
      </c>
      <c r="BB37" s="1072" t="s">
        <v>464</v>
      </c>
    </row>
    <row r="38" spans="1:54" ht="18">
      <c r="A38" s="531"/>
      <c r="B38" s="553" t="s">
        <v>3</v>
      </c>
      <c r="C38" s="554"/>
      <c r="D38" s="537" t="s">
        <v>122</v>
      </c>
      <c r="E38" s="535" t="s">
        <v>134</v>
      </c>
      <c r="F38" s="297">
        <v>1225.383</v>
      </c>
      <c r="G38" s="297">
        <v>241996</v>
      </c>
      <c r="H38" s="297">
        <v>1338.897</v>
      </c>
      <c r="I38" s="298">
        <v>256528.01299999998</v>
      </c>
      <c r="J38" s="297">
        <v>4417.336</v>
      </c>
      <c r="K38" s="297">
        <v>851278</v>
      </c>
      <c r="L38" s="297">
        <v>4700.071</v>
      </c>
      <c r="M38" s="299">
        <v>889401.3230000001</v>
      </c>
      <c r="N38" s="850"/>
      <c r="O38" s="851"/>
      <c r="P38" s="937"/>
      <c r="Q38" s="948"/>
      <c r="R38" s="852"/>
      <c r="S38" s="852"/>
      <c r="T38" s="939"/>
      <c r="U38" s="940"/>
      <c r="V38" s="854" t="s">
        <v>423</v>
      </c>
      <c r="W38" s="8" t="s">
        <v>423</v>
      </c>
      <c r="X38" s="922" t="s">
        <v>423</v>
      </c>
      <c r="Y38" s="922" t="s">
        <v>423</v>
      </c>
      <c r="Z38" s="854" t="s">
        <v>423</v>
      </c>
      <c r="AA38" s="8" t="s">
        <v>423</v>
      </c>
      <c r="AB38" s="922" t="s">
        <v>423</v>
      </c>
      <c r="AC38" s="934" t="s">
        <v>423</v>
      </c>
      <c r="AD38" s="172"/>
      <c r="AE38" s="174" t="s">
        <v>3</v>
      </c>
      <c r="AF38" s="175"/>
      <c r="AG38" s="245" t="s">
        <v>122</v>
      </c>
      <c r="AH38" s="241" t="s">
        <v>134</v>
      </c>
      <c r="AI38" s="485"/>
      <c r="AJ38" s="487"/>
      <c r="AK38" s="485"/>
      <c r="AL38" s="487"/>
      <c r="AM38" s="485"/>
      <c r="AN38" s="487"/>
      <c r="AO38" s="485"/>
      <c r="AP38" s="488"/>
      <c r="AS38" s="949" t="s">
        <v>3</v>
      </c>
      <c r="AT38" s="175"/>
      <c r="AU38" s="244" t="s">
        <v>122</v>
      </c>
      <c r="AV38" s="190" t="s">
        <v>140</v>
      </c>
      <c r="AW38" s="490">
        <v>197.48601049631012</v>
      </c>
      <c r="AX38" s="490">
        <v>191.59652534885058</v>
      </c>
      <c r="AY38" s="490">
        <v>192.71298357199905</v>
      </c>
      <c r="AZ38" s="1065">
        <v>189.23146543956466</v>
      </c>
      <c r="BA38" s="1071" t="s">
        <v>464</v>
      </c>
      <c r="BB38" s="1072" t="s">
        <v>464</v>
      </c>
    </row>
    <row r="39" spans="1:54" ht="18">
      <c r="A39" s="531"/>
      <c r="B39" s="553" t="s">
        <v>3</v>
      </c>
      <c r="C39" s="555"/>
      <c r="D39" s="556" t="s">
        <v>123</v>
      </c>
      <c r="E39" s="557" t="s">
        <v>134</v>
      </c>
      <c r="F39" s="291">
        <v>24.142</v>
      </c>
      <c r="G39" s="291">
        <v>6341.6</v>
      </c>
      <c r="H39" s="291">
        <v>56.525999999999996</v>
      </c>
      <c r="I39" s="292">
        <v>11481.049</v>
      </c>
      <c r="J39" s="291">
        <v>132.535</v>
      </c>
      <c r="K39" s="291">
        <v>24173.5</v>
      </c>
      <c r="L39" s="291">
        <v>99.669</v>
      </c>
      <c r="M39" s="293">
        <v>18838.490999999998</v>
      </c>
      <c r="N39" s="850"/>
      <c r="O39" s="851"/>
      <c r="P39" s="937"/>
      <c r="Q39" s="948"/>
      <c r="R39" s="852"/>
      <c r="S39" s="852"/>
      <c r="T39" s="939"/>
      <c r="U39" s="940"/>
      <c r="V39" s="854" t="s">
        <v>423</v>
      </c>
      <c r="W39" s="8" t="s">
        <v>423</v>
      </c>
      <c r="X39" s="922" t="s">
        <v>423</v>
      </c>
      <c r="Y39" s="922" t="s">
        <v>423</v>
      </c>
      <c r="Z39" s="854" t="s">
        <v>423</v>
      </c>
      <c r="AA39" s="8" t="s">
        <v>423</v>
      </c>
      <c r="AB39" s="922" t="s">
        <v>423</v>
      </c>
      <c r="AC39" s="934" t="s">
        <v>423</v>
      </c>
      <c r="AD39" s="172"/>
      <c r="AE39" s="174" t="s">
        <v>3</v>
      </c>
      <c r="AF39" s="263"/>
      <c r="AG39" s="266" t="s">
        <v>123</v>
      </c>
      <c r="AH39" s="265" t="s">
        <v>134</v>
      </c>
      <c r="AI39" s="480"/>
      <c r="AJ39" s="482"/>
      <c r="AK39" s="480"/>
      <c r="AL39" s="482"/>
      <c r="AM39" s="480"/>
      <c r="AN39" s="482"/>
      <c r="AO39" s="480"/>
      <c r="AP39" s="483"/>
      <c r="AS39" s="949" t="s">
        <v>3</v>
      </c>
      <c r="AT39" s="263"/>
      <c r="AU39" s="264" t="s">
        <v>123</v>
      </c>
      <c r="AV39" s="190" t="s">
        <v>140</v>
      </c>
      <c r="AW39" s="484">
        <v>262.6791483721316</v>
      </c>
      <c r="AX39" s="484">
        <v>203.11094009836185</v>
      </c>
      <c r="AY39" s="484">
        <v>182.39333006375674</v>
      </c>
      <c r="AZ39" s="1064">
        <v>189.01053487042108</v>
      </c>
      <c r="BA39" s="1071" t="s">
        <v>464</v>
      </c>
      <c r="BB39" s="1072" t="s">
        <v>464</v>
      </c>
    </row>
    <row r="40" spans="1:54" ht="18">
      <c r="A40" s="526" t="s">
        <v>291</v>
      </c>
      <c r="B40" s="551" t="s">
        <v>124</v>
      </c>
      <c r="C40" s="558"/>
      <c r="D40" s="529" t="s">
        <v>72</v>
      </c>
      <c r="E40" s="530" t="s">
        <v>134</v>
      </c>
      <c r="F40" s="288">
        <v>169.6108</v>
      </c>
      <c r="G40" s="288">
        <v>108854</v>
      </c>
      <c r="H40" s="288">
        <v>191.87461499999998</v>
      </c>
      <c r="I40" s="289">
        <v>126970.41200000001</v>
      </c>
      <c r="J40" s="288">
        <v>143.1996</v>
      </c>
      <c r="K40" s="288">
        <v>85977.1</v>
      </c>
      <c r="L40" s="288">
        <v>140.63588900000002</v>
      </c>
      <c r="M40" s="290">
        <v>92114.68799999998</v>
      </c>
      <c r="N40" s="850"/>
      <c r="O40" s="851"/>
      <c r="P40" s="937"/>
      <c r="Q40" s="938"/>
      <c r="R40" s="852"/>
      <c r="S40" s="852"/>
      <c r="T40" s="939"/>
      <c r="U40" s="940"/>
      <c r="V40" s="854" t="s">
        <v>423</v>
      </c>
      <c r="W40" s="8" t="s">
        <v>423</v>
      </c>
      <c r="X40" s="922" t="s">
        <v>423</v>
      </c>
      <c r="Y40" s="922" t="s">
        <v>423</v>
      </c>
      <c r="Z40" s="854" t="s">
        <v>423</v>
      </c>
      <c r="AA40" s="8" t="s">
        <v>423</v>
      </c>
      <c r="AB40" s="922" t="s">
        <v>423</v>
      </c>
      <c r="AC40" s="934" t="s">
        <v>423</v>
      </c>
      <c r="AD40" s="236" t="s">
        <v>291</v>
      </c>
      <c r="AE40" s="261" t="s">
        <v>124</v>
      </c>
      <c r="AF40" s="267"/>
      <c r="AG40" s="237" t="s">
        <v>72</v>
      </c>
      <c r="AH40" s="239" t="s">
        <v>134</v>
      </c>
      <c r="AI40" s="476" t="s">
        <v>465</v>
      </c>
      <c r="AJ40" s="478" t="s">
        <v>465</v>
      </c>
      <c r="AK40" s="476" t="s">
        <v>465</v>
      </c>
      <c r="AL40" s="478" t="s">
        <v>465</v>
      </c>
      <c r="AM40" s="476" t="s">
        <v>465</v>
      </c>
      <c r="AN40" s="478" t="s">
        <v>465</v>
      </c>
      <c r="AO40" s="476" t="s">
        <v>465</v>
      </c>
      <c r="AP40" s="479" t="s">
        <v>465</v>
      </c>
      <c r="AS40" s="950" t="s">
        <v>124</v>
      </c>
      <c r="AT40" s="175"/>
      <c r="AU40" s="936" t="s">
        <v>72</v>
      </c>
      <c r="AV40" s="190" t="s">
        <v>140</v>
      </c>
      <c r="AW40" s="484">
        <v>641.786961679327</v>
      </c>
      <c r="AX40" s="484">
        <v>661.7363740378061</v>
      </c>
      <c r="AY40" s="484">
        <v>600.4004201129054</v>
      </c>
      <c r="AZ40" s="1064">
        <v>654.9870637927987</v>
      </c>
      <c r="BA40" s="1071" t="s">
        <v>464</v>
      </c>
      <c r="BB40" s="1072" t="s">
        <v>464</v>
      </c>
    </row>
    <row r="41" spans="1:54" ht="18">
      <c r="A41" s="531"/>
      <c r="B41" s="553" t="s">
        <v>4</v>
      </c>
      <c r="C41" s="554"/>
      <c r="D41" s="537" t="s">
        <v>116</v>
      </c>
      <c r="E41" s="535" t="s">
        <v>134</v>
      </c>
      <c r="F41" s="291">
        <v>106.4448</v>
      </c>
      <c r="G41" s="291">
        <v>68168.5</v>
      </c>
      <c r="H41" s="291">
        <v>123.25261499999999</v>
      </c>
      <c r="I41" s="292">
        <v>84192.23900000002</v>
      </c>
      <c r="J41" s="291">
        <v>53.8966</v>
      </c>
      <c r="K41" s="291">
        <v>43251.9</v>
      </c>
      <c r="L41" s="291">
        <v>53.717889</v>
      </c>
      <c r="M41" s="293">
        <v>49148.595</v>
      </c>
      <c r="N41" s="850"/>
      <c r="O41" s="851"/>
      <c r="P41" s="937"/>
      <c r="Q41" s="938"/>
      <c r="R41" s="852"/>
      <c r="S41" s="852"/>
      <c r="T41" s="939"/>
      <c r="U41" s="940"/>
      <c r="V41" s="854" t="s">
        <v>423</v>
      </c>
      <c r="W41" s="8" t="s">
        <v>423</v>
      </c>
      <c r="X41" s="922" t="s">
        <v>423</v>
      </c>
      <c r="Y41" s="922" t="s">
        <v>423</v>
      </c>
      <c r="Z41" s="854" t="s">
        <v>423</v>
      </c>
      <c r="AA41" s="8" t="s">
        <v>423</v>
      </c>
      <c r="AB41" s="922" t="s">
        <v>423</v>
      </c>
      <c r="AC41" s="934" t="s">
        <v>423</v>
      </c>
      <c r="AD41" s="172"/>
      <c r="AE41" s="174" t="s">
        <v>4</v>
      </c>
      <c r="AF41" s="175"/>
      <c r="AG41" s="245" t="s">
        <v>116</v>
      </c>
      <c r="AH41" s="241" t="s">
        <v>134</v>
      </c>
      <c r="AI41" s="480"/>
      <c r="AJ41" s="482"/>
      <c r="AK41" s="480"/>
      <c r="AL41" s="482"/>
      <c r="AM41" s="480"/>
      <c r="AN41" s="482"/>
      <c r="AO41" s="480"/>
      <c r="AP41" s="483"/>
      <c r="AS41" s="949" t="s">
        <v>4</v>
      </c>
      <c r="AT41" s="175"/>
      <c r="AU41" s="244" t="s">
        <v>116</v>
      </c>
      <c r="AV41" s="190" t="s">
        <v>140</v>
      </c>
      <c r="AW41" s="484">
        <v>640.4117439273689</v>
      </c>
      <c r="AX41" s="484">
        <v>683.0868375490453</v>
      </c>
      <c r="AY41" s="484">
        <v>802.4977456834013</v>
      </c>
      <c r="AZ41" s="1064">
        <v>914.9390624787954</v>
      </c>
      <c r="BA41" s="1071" t="s">
        <v>464</v>
      </c>
      <c r="BB41" s="1072" t="s">
        <v>464</v>
      </c>
    </row>
    <row r="42" spans="1:54" ht="18">
      <c r="A42" s="531"/>
      <c r="B42" s="553" t="s">
        <v>5</v>
      </c>
      <c r="C42" s="554"/>
      <c r="D42" s="537" t="s">
        <v>117</v>
      </c>
      <c r="E42" s="535" t="s">
        <v>134</v>
      </c>
      <c r="F42" s="291">
        <v>11.752</v>
      </c>
      <c r="G42" s="291">
        <v>5072.44</v>
      </c>
      <c r="H42" s="291">
        <v>13.538</v>
      </c>
      <c r="I42" s="292">
        <v>5643.4220000000005</v>
      </c>
      <c r="J42" s="291">
        <v>49.39</v>
      </c>
      <c r="K42" s="291">
        <v>18374.9</v>
      </c>
      <c r="L42" s="291">
        <v>46.988</v>
      </c>
      <c r="M42" s="293">
        <v>17763.951999999997</v>
      </c>
      <c r="N42" s="850"/>
      <c r="O42" s="851"/>
      <c r="P42" s="937"/>
      <c r="Q42" s="938"/>
      <c r="R42" s="852"/>
      <c r="S42" s="852"/>
      <c r="T42" s="939"/>
      <c r="U42" s="940"/>
      <c r="V42" s="854" t="s">
        <v>423</v>
      </c>
      <c r="W42" s="8" t="s">
        <v>423</v>
      </c>
      <c r="X42" s="922" t="s">
        <v>423</v>
      </c>
      <c r="Y42" s="922" t="s">
        <v>423</v>
      </c>
      <c r="Z42" s="854" t="s">
        <v>423</v>
      </c>
      <c r="AA42" s="8" t="s">
        <v>423</v>
      </c>
      <c r="AB42" s="922" t="s">
        <v>423</v>
      </c>
      <c r="AC42" s="934" t="s">
        <v>423</v>
      </c>
      <c r="AD42" s="172"/>
      <c r="AE42" s="174" t="s">
        <v>5</v>
      </c>
      <c r="AF42" s="175"/>
      <c r="AG42" s="245" t="s">
        <v>117</v>
      </c>
      <c r="AH42" s="241" t="s">
        <v>134</v>
      </c>
      <c r="AI42" s="480"/>
      <c r="AJ42" s="482"/>
      <c r="AK42" s="480"/>
      <c r="AL42" s="482"/>
      <c r="AM42" s="480"/>
      <c r="AN42" s="482"/>
      <c r="AO42" s="480"/>
      <c r="AP42" s="483"/>
      <c r="AS42" s="949" t="s">
        <v>5</v>
      </c>
      <c r="AT42" s="175"/>
      <c r="AU42" s="244" t="s">
        <v>117</v>
      </c>
      <c r="AV42" s="190" t="s">
        <v>140</v>
      </c>
      <c r="AW42" s="484">
        <v>431.62355343771264</v>
      </c>
      <c r="AX42" s="484">
        <v>416.85788151868815</v>
      </c>
      <c r="AY42" s="484">
        <v>372.03684956468925</v>
      </c>
      <c r="AZ42" s="1064">
        <v>378.05294968928234</v>
      </c>
      <c r="BA42" s="1071" t="s">
        <v>464</v>
      </c>
      <c r="BB42" s="1072" t="s">
        <v>464</v>
      </c>
    </row>
    <row r="43" spans="1:54" ht="18">
      <c r="A43" s="531"/>
      <c r="B43" s="553" t="s">
        <v>125</v>
      </c>
      <c r="C43" s="554"/>
      <c r="D43" s="537" t="s">
        <v>126</v>
      </c>
      <c r="E43" s="535" t="s">
        <v>134</v>
      </c>
      <c r="F43" s="291">
        <v>2.089</v>
      </c>
      <c r="G43" s="291">
        <v>1867.88</v>
      </c>
      <c r="H43" s="291">
        <v>1.4409999999999998</v>
      </c>
      <c r="I43" s="292">
        <v>1176.5659999999998</v>
      </c>
      <c r="J43" s="291">
        <v>1.643</v>
      </c>
      <c r="K43" s="291">
        <v>1225.03</v>
      </c>
      <c r="L43" s="291">
        <v>1.6989999999999998</v>
      </c>
      <c r="M43" s="293">
        <v>1147.684</v>
      </c>
      <c r="N43" s="850"/>
      <c r="O43" s="851"/>
      <c r="P43" s="937"/>
      <c r="Q43" s="938"/>
      <c r="R43" s="852"/>
      <c r="S43" s="852"/>
      <c r="T43" s="939"/>
      <c r="U43" s="940"/>
      <c r="V43" s="854" t="s">
        <v>423</v>
      </c>
      <c r="W43" s="8" t="s">
        <v>423</v>
      </c>
      <c r="X43" s="922" t="s">
        <v>423</v>
      </c>
      <c r="Y43" s="922" t="s">
        <v>423</v>
      </c>
      <c r="Z43" s="854" t="s">
        <v>423</v>
      </c>
      <c r="AA43" s="8" t="s">
        <v>423</v>
      </c>
      <c r="AB43" s="922" t="s">
        <v>423</v>
      </c>
      <c r="AC43" s="934" t="s">
        <v>423</v>
      </c>
      <c r="AD43" s="172"/>
      <c r="AE43" s="174" t="s">
        <v>125</v>
      </c>
      <c r="AF43" s="175"/>
      <c r="AG43" s="245" t="s">
        <v>126</v>
      </c>
      <c r="AH43" s="241" t="s">
        <v>134</v>
      </c>
      <c r="AI43" s="480"/>
      <c r="AJ43" s="482"/>
      <c r="AK43" s="480"/>
      <c r="AL43" s="482"/>
      <c r="AM43" s="480"/>
      <c r="AN43" s="482"/>
      <c r="AO43" s="480"/>
      <c r="AP43" s="483"/>
      <c r="AS43" s="949" t="s">
        <v>125</v>
      </c>
      <c r="AT43" s="175"/>
      <c r="AU43" s="244" t="s">
        <v>126</v>
      </c>
      <c r="AV43" s="190" t="s">
        <v>140</v>
      </c>
      <c r="AW43" s="484">
        <v>894.1503111536621</v>
      </c>
      <c r="AX43" s="484">
        <v>816.4927133934767</v>
      </c>
      <c r="AY43" s="484">
        <v>745.6055995130858</v>
      </c>
      <c r="AZ43" s="1064">
        <v>675.5055915244262</v>
      </c>
      <c r="BA43" s="1071" t="s">
        <v>464</v>
      </c>
      <c r="BB43" s="1072" t="s">
        <v>464</v>
      </c>
    </row>
    <row r="44" spans="1:54" ht="18">
      <c r="A44" s="531"/>
      <c r="B44" s="553" t="s">
        <v>127</v>
      </c>
      <c r="C44" s="554"/>
      <c r="D44" s="537" t="s">
        <v>128</v>
      </c>
      <c r="E44" s="535" t="s">
        <v>134</v>
      </c>
      <c r="F44" s="291">
        <v>0.779</v>
      </c>
      <c r="G44" s="291">
        <v>476.463</v>
      </c>
      <c r="H44" s="291">
        <v>0.819</v>
      </c>
      <c r="I44" s="292">
        <v>560.0840000000001</v>
      </c>
      <c r="J44" s="291">
        <v>0.409</v>
      </c>
      <c r="K44" s="291">
        <v>478.264</v>
      </c>
      <c r="L44" s="291">
        <v>0.5740000000000001</v>
      </c>
      <c r="M44" s="293">
        <v>595.556</v>
      </c>
      <c r="N44" s="850"/>
      <c r="O44" s="851"/>
      <c r="P44" s="937"/>
      <c r="Q44" s="938"/>
      <c r="R44" s="852"/>
      <c r="S44" s="852"/>
      <c r="T44" s="939"/>
      <c r="U44" s="940"/>
      <c r="V44" s="854" t="s">
        <v>423</v>
      </c>
      <c r="W44" s="8" t="s">
        <v>423</v>
      </c>
      <c r="X44" s="922" t="s">
        <v>423</v>
      </c>
      <c r="Y44" s="922" t="s">
        <v>423</v>
      </c>
      <c r="Z44" s="854" t="s">
        <v>423</v>
      </c>
      <c r="AA44" s="8" t="s">
        <v>423</v>
      </c>
      <c r="AB44" s="922" t="s">
        <v>423</v>
      </c>
      <c r="AC44" s="934" t="s">
        <v>423</v>
      </c>
      <c r="AD44" s="172"/>
      <c r="AE44" s="174" t="s">
        <v>127</v>
      </c>
      <c r="AF44" s="175"/>
      <c r="AG44" s="245" t="s">
        <v>128</v>
      </c>
      <c r="AH44" s="241" t="s">
        <v>134</v>
      </c>
      <c r="AI44" s="480"/>
      <c r="AJ44" s="482"/>
      <c r="AK44" s="480"/>
      <c r="AL44" s="482"/>
      <c r="AM44" s="480"/>
      <c r="AN44" s="482"/>
      <c r="AO44" s="480"/>
      <c r="AP44" s="483"/>
      <c r="AS44" s="949" t="s">
        <v>127</v>
      </c>
      <c r="AT44" s="175"/>
      <c r="AU44" s="244" t="s">
        <v>128</v>
      </c>
      <c r="AV44" s="190" t="s">
        <v>140</v>
      </c>
      <c r="AW44" s="484">
        <v>611.6341463414634</v>
      </c>
      <c r="AX44" s="484">
        <v>683.863247863248</v>
      </c>
      <c r="AY44" s="484">
        <v>1169.349633251834</v>
      </c>
      <c r="AZ44" s="1064">
        <v>1037.554006968641</v>
      </c>
      <c r="BA44" s="1071" t="s">
        <v>464</v>
      </c>
      <c r="BB44" s="1072" t="s">
        <v>464</v>
      </c>
    </row>
    <row r="45" spans="1:54" ht="18">
      <c r="A45" s="531"/>
      <c r="B45" s="553" t="s">
        <v>129</v>
      </c>
      <c r="C45" s="554"/>
      <c r="D45" s="537" t="s">
        <v>130</v>
      </c>
      <c r="E45" s="535" t="s">
        <v>134</v>
      </c>
      <c r="F45" s="291">
        <v>7.891</v>
      </c>
      <c r="G45" s="291">
        <v>4836.15</v>
      </c>
      <c r="H45" s="291">
        <v>7.336</v>
      </c>
      <c r="I45" s="292">
        <v>4695.303</v>
      </c>
      <c r="J45" s="291">
        <v>7.983</v>
      </c>
      <c r="K45" s="291">
        <v>5479.61</v>
      </c>
      <c r="L45" s="291">
        <v>7.906</v>
      </c>
      <c r="M45" s="293">
        <v>6065.812</v>
      </c>
      <c r="N45" s="850"/>
      <c r="O45" s="851"/>
      <c r="P45" s="937"/>
      <c r="Q45" s="938"/>
      <c r="R45" s="852"/>
      <c r="S45" s="852"/>
      <c r="T45" s="939"/>
      <c r="U45" s="940"/>
      <c r="V45" s="854" t="s">
        <v>423</v>
      </c>
      <c r="W45" s="8" t="s">
        <v>423</v>
      </c>
      <c r="X45" s="922" t="s">
        <v>423</v>
      </c>
      <c r="Y45" s="922" t="s">
        <v>423</v>
      </c>
      <c r="Z45" s="854" t="s">
        <v>423</v>
      </c>
      <c r="AA45" s="8" t="s">
        <v>423</v>
      </c>
      <c r="AB45" s="922" t="s">
        <v>423</v>
      </c>
      <c r="AC45" s="934" t="s">
        <v>423</v>
      </c>
      <c r="AD45" s="172"/>
      <c r="AE45" s="174" t="s">
        <v>129</v>
      </c>
      <c r="AF45" s="175"/>
      <c r="AG45" s="245" t="s">
        <v>130</v>
      </c>
      <c r="AH45" s="241" t="s">
        <v>134</v>
      </c>
      <c r="AI45" s="480"/>
      <c r="AJ45" s="482"/>
      <c r="AK45" s="480"/>
      <c r="AL45" s="482"/>
      <c r="AM45" s="480"/>
      <c r="AN45" s="482"/>
      <c r="AO45" s="480"/>
      <c r="AP45" s="483"/>
      <c r="AS45" s="949" t="s">
        <v>129</v>
      </c>
      <c r="AT45" s="175"/>
      <c r="AU45" s="244" t="s">
        <v>130</v>
      </c>
      <c r="AV45" s="190" t="s">
        <v>140</v>
      </c>
      <c r="AW45" s="484">
        <v>612.869091369915</v>
      </c>
      <c r="AX45" s="484">
        <v>640.0358505997818</v>
      </c>
      <c r="AY45" s="484">
        <v>686.4098709758237</v>
      </c>
      <c r="AZ45" s="1064">
        <v>767.2415886668354</v>
      </c>
      <c r="BA45" s="1071" t="s">
        <v>464</v>
      </c>
      <c r="BB45" s="1072" t="s">
        <v>464</v>
      </c>
    </row>
    <row r="46" spans="1:54" ht="18">
      <c r="A46" s="531"/>
      <c r="B46" s="553" t="s">
        <v>6</v>
      </c>
      <c r="C46" s="554"/>
      <c r="D46" s="537" t="s">
        <v>120</v>
      </c>
      <c r="E46" s="535" t="s">
        <v>134</v>
      </c>
      <c r="F46" s="297">
        <v>1.655</v>
      </c>
      <c r="G46" s="297">
        <v>443.097</v>
      </c>
      <c r="H46" s="297">
        <v>1.623</v>
      </c>
      <c r="I46" s="298">
        <v>363.284</v>
      </c>
      <c r="J46" s="297">
        <v>0.721</v>
      </c>
      <c r="K46" s="297">
        <v>125.843</v>
      </c>
      <c r="L46" s="297">
        <v>0.394</v>
      </c>
      <c r="M46" s="299">
        <v>137.28799999999998</v>
      </c>
      <c r="N46" s="850"/>
      <c r="O46" s="851"/>
      <c r="P46" s="937"/>
      <c r="Q46" s="938"/>
      <c r="R46" s="852"/>
      <c r="S46" s="852"/>
      <c r="T46" s="939"/>
      <c r="U46" s="940"/>
      <c r="V46" s="854" t="s">
        <v>423</v>
      </c>
      <c r="W46" s="8" t="s">
        <v>423</v>
      </c>
      <c r="X46" s="922" t="s">
        <v>423</v>
      </c>
      <c r="Y46" s="922" t="s">
        <v>423</v>
      </c>
      <c r="Z46" s="854" t="s">
        <v>423</v>
      </c>
      <c r="AA46" s="8" t="s">
        <v>423</v>
      </c>
      <c r="AB46" s="922" t="s">
        <v>423</v>
      </c>
      <c r="AC46" s="934" t="s">
        <v>423</v>
      </c>
      <c r="AD46" s="172"/>
      <c r="AE46" s="174" t="s">
        <v>6</v>
      </c>
      <c r="AF46" s="175"/>
      <c r="AG46" s="245" t="s">
        <v>65</v>
      </c>
      <c r="AH46" s="241" t="s">
        <v>134</v>
      </c>
      <c r="AI46" s="485"/>
      <c r="AJ46" s="487"/>
      <c r="AK46" s="485"/>
      <c r="AL46" s="487"/>
      <c r="AM46" s="485"/>
      <c r="AN46" s="487"/>
      <c r="AO46" s="485"/>
      <c r="AP46" s="488"/>
      <c r="AS46" s="949" t="s">
        <v>6</v>
      </c>
      <c r="AT46" s="175"/>
      <c r="AU46" s="244" t="s">
        <v>120</v>
      </c>
      <c r="AV46" s="190" t="s">
        <v>140</v>
      </c>
      <c r="AW46" s="490">
        <v>267.7323262839879</v>
      </c>
      <c r="AX46" s="490">
        <v>223.83487369069624</v>
      </c>
      <c r="AY46" s="490">
        <v>174.53952843273234</v>
      </c>
      <c r="AZ46" s="1065">
        <v>348.44670050761414</v>
      </c>
      <c r="BA46" s="1071" t="s">
        <v>464</v>
      </c>
      <c r="BB46" s="1072" t="s">
        <v>464</v>
      </c>
    </row>
    <row r="47" spans="1:54" ht="18.75" thickBot="1">
      <c r="A47" s="951"/>
      <c r="B47" s="559" t="s">
        <v>6</v>
      </c>
      <c r="C47" s="560"/>
      <c r="D47" s="561" t="s">
        <v>118</v>
      </c>
      <c r="E47" s="562" t="s">
        <v>134</v>
      </c>
      <c r="F47" s="1191" t="s">
        <v>416</v>
      </c>
      <c r="G47" s="1191" t="s">
        <v>416</v>
      </c>
      <c r="H47" s="1191" t="s">
        <v>416</v>
      </c>
      <c r="I47" s="1192" t="s">
        <v>416</v>
      </c>
      <c r="J47" s="1191" t="s">
        <v>416</v>
      </c>
      <c r="K47" s="1191" t="s">
        <v>416</v>
      </c>
      <c r="L47" s="1191" t="s">
        <v>416</v>
      </c>
      <c r="M47" s="1193" t="s">
        <v>416</v>
      </c>
      <c r="N47" s="850"/>
      <c r="O47" s="851"/>
      <c r="P47" s="937"/>
      <c r="Q47" s="938"/>
      <c r="R47" s="852"/>
      <c r="S47" s="852"/>
      <c r="T47" s="939"/>
      <c r="U47" s="940"/>
      <c r="V47" s="854" t="s">
        <v>423</v>
      </c>
      <c r="W47" s="8" t="s">
        <v>423</v>
      </c>
      <c r="X47" s="922" t="s">
        <v>423</v>
      </c>
      <c r="Y47" s="922" t="s">
        <v>423</v>
      </c>
      <c r="Z47" s="854" t="s">
        <v>423</v>
      </c>
      <c r="AA47" s="8" t="s">
        <v>423</v>
      </c>
      <c r="AB47" s="922" t="s">
        <v>423</v>
      </c>
      <c r="AC47" s="934" t="s">
        <v>423</v>
      </c>
      <c r="AD47" s="268"/>
      <c r="AE47" s="269" t="s">
        <v>6</v>
      </c>
      <c r="AF47" s="176"/>
      <c r="AG47" s="270" t="s">
        <v>118</v>
      </c>
      <c r="AH47" s="271" t="s">
        <v>134</v>
      </c>
      <c r="AI47" s="491"/>
      <c r="AJ47" s="492"/>
      <c r="AK47" s="491"/>
      <c r="AL47" s="492"/>
      <c r="AM47" s="491"/>
      <c r="AN47" s="492"/>
      <c r="AO47" s="491"/>
      <c r="AP47" s="493"/>
      <c r="AS47" s="952" t="s">
        <v>6</v>
      </c>
      <c r="AT47" s="176"/>
      <c r="AU47" s="270" t="s">
        <v>118</v>
      </c>
      <c r="AV47" s="186" t="s">
        <v>140</v>
      </c>
      <c r="AW47" s="494" t="s">
        <v>149</v>
      </c>
      <c r="AX47" s="494" t="s">
        <v>149</v>
      </c>
      <c r="AY47" s="494" t="s">
        <v>149</v>
      </c>
      <c r="AZ47" s="1066" t="s">
        <v>149</v>
      </c>
      <c r="BA47" s="1073" t="s">
        <v>155</v>
      </c>
      <c r="BB47" s="1074" t="s">
        <v>155</v>
      </c>
    </row>
    <row r="48" spans="1:42" ht="35.25" customHeight="1" thickBot="1">
      <c r="A48" s="1307" t="s">
        <v>131</v>
      </c>
      <c r="B48" s="1307"/>
      <c r="C48" s="1307"/>
      <c r="D48" s="1307"/>
      <c r="E48" s="470"/>
      <c r="F48" s="470"/>
      <c r="G48" s="470"/>
      <c r="H48" s="470"/>
      <c r="I48" s="470"/>
      <c r="J48" s="470"/>
      <c r="K48" s="470"/>
      <c r="L48" s="470"/>
      <c r="M48" s="470"/>
      <c r="AE48" s="470"/>
      <c r="AF48" s="470"/>
      <c r="AG48" s="470"/>
      <c r="AH48" s="470"/>
      <c r="AI48" s="470"/>
      <c r="AJ48" s="470"/>
      <c r="AK48" s="470"/>
      <c r="AL48" s="470"/>
      <c r="AM48" s="470"/>
      <c r="AN48" s="470"/>
      <c r="AO48" s="470"/>
      <c r="AP48" s="470"/>
    </row>
    <row r="49" spans="1:42" ht="15.75" thickBot="1">
      <c r="A49" s="495" t="s">
        <v>132</v>
      </c>
      <c r="B49" s="495"/>
      <c r="C49" s="495"/>
      <c r="D49" s="145"/>
      <c r="E49" s="400" t="s">
        <v>157</v>
      </c>
      <c r="F49" s="326">
        <v>0</v>
      </c>
      <c r="G49" s="326">
        <v>0</v>
      </c>
      <c r="H49" s="326">
        <v>0</v>
      </c>
      <c r="I49" s="326">
        <v>0</v>
      </c>
      <c r="J49" s="326">
        <v>0</v>
      </c>
      <c r="K49" s="326">
        <v>0</v>
      </c>
      <c r="L49" s="326">
        <v>0</v>
      </c>
      <c r="M49" s="326">
        <v>0</v>
      </c>
      <c r="AE49" s="470"/>
      <c r="AF49" s="470"/>
      <c r="AG49" s="470"/>
      <c r="AH49" s="470"/>
      <c r="AI49" s="470"/>
      <c r="AJ49" s="470"/>
      <c r="AK49" s="470"/>
      <c r="AL49" s="470"/>
      <c r="AM49" s="470"/>
      <c r="AN49" s="470"/>
      <c r="AO49" s="470"/>
      <c r="AP49" s="470"/>
    </row>
    <row r="50" spans="1:42" ht="15.75" thickBot="1">
      <c r="A50" s="495" t="s">
        <v>133</v>
      </c>
      <c r="B50" s="495"/>
      <c r="C50" s="495"/>
      <c r="D50" s="145"/>
      <c r="E50" s="400" t="s">
        <v>174</v>
      </c>
      <c r="F50" s="326">
        <v>1</v>
      </c>
      <c r="G50" s="326">
        <v>1</v>
      </c>
      <c r="H50" s="326">
        <v>1</v>
      </c>
      <c r="I50" s="326">
        <v>1</v>
      </c>
      <c r="J50" s="326">
        <v>1</v>
      </c>
      <c r="K50" s="326">
        <v>1</v>
      </c>
      <c r="L50" s="326">
        <v>1</v>
      </c>
      <c r="M50" s="326">
        <v>1</v>
      </c>
      <c r="AE50" s="470"/>
      <c r="AF50" s="470"/>
      <c r="AG50" s="470"/>
      <c r="AH50" s="470"/>
      <c r="AI50" s="470"/>
      <c r="AJ50" s="470"/>
      <c r="AK50" s="470"/>
      <c r="AL50" s="470"/>
      <c r="AM50" s="470"/>
      <c r="AN50" s="470"/>
      <c r="AO50" s="470"/>
      <c r="AP50" s="470"/>
    </row>
    <row r="51" spans="1:42" ht="15">
      <c r="A51" s="495"/>
      <c r="B51" s="495"/>
      <c r="C51" s="495"/>
      <c r="D51" s="145"/>
      <c r="E51" s="145"/>
      <c r="F51" s="470"/>
      <c r="G51" s="470"/>
      <c r="H51" s="470"/>
      <c r="I51" s="470"/>
      <c r="J51" s="470"/>
      <c r="K51" s="470"/>
      <c r="L51" s="470"/>
      <c r="M51" s="470"/>
      <c r="AE51" s="470"/>
      <c r="AF51" s="470"/>
      <c r="AG51" s="470"/>
      <c r="AH51" s="470"/>
      <c r="AI51" s="470"/>
      <c r="AJ51" s="470"/>
      <c r="AK51" s="470"/>
      <c r="AL51" s="470"/>
      <c r="AM51" s="470"/>
      <c r="AN51" s="470"/>
      <c r="AO51" s="470"/>
      <c r="AP51" s="470"/>
    </row>
    <row r="52" spans="1:42" ht="15">
      <c r="A52" s="495"/>
      <c r="B52" s="495"/>
      <c r="C52" s="495"/>
      <c r="D52" s="145"/>
      <c r="E52" s="145"/>
      <c r="F52" s="470"/>
      <c r="G52" s="470"/>
      <c r="H52" s="470"/>
      <c r="I52" s="470"/>
      <c r="J52" s="470"/>
      <c r="K52" s="470"/>
      <c r="L52" s="470"/>
      <c r="M52" s="470"/>
      <c r="AE52" s="470"/>
      <c r="AF52" s="470"/>
      <c r="AG52" s="470"/>
      <c r="AH52" s="470"/>
      <c r="AI52" s="470"/>
      <c r="AJ52" s="470"/>
      <c r="AK52" s="470"/>
      <c r="AL52" s="470"/>
      <c r="AM52" s="470"/>
      <c r="AN52" s="470"/>
      <c r="AO52" s="470"/>
      <c r="AP52" s="470"/>
    </row>
    <row r="53" spans="1:42" ht="15">
      <c r="A53" s="495"/>
      <c r="B53" s="495"/>
      <c r="C53" s="495"/>
      <c r="D53" s="145"/>
      <c r="E53" s="145"/>
      <c r="F53" s="470"/>
      <c r="G53" s="470"/>
      <c r="H53" s="470"/>
      <c r="I53" s="470"/>
      <c r="J53" s="470"/>
      <c r="K53" s="470"/>
      <c r="L53" s="470"/>
      <c r="M53" s="470"/>
      <c r="AE53" s="470"/>
      <c r="AF53" s="470"/>
      <c r="AG53" s="470"/>
      <c r="AH53" s="470"/>
      <c r="AI53" s="470"/>
      <c r="AJ53" s="470"/>
      <c r="AK53" s="470"/>
      <c r="AL53" s="470"/>
      <c r="AM53" s="470"/>
      <c r="AN53" s="470"/>
      <c r="AO53" s="470"/>
      <c r="AP53" s="470"/>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I3" sqref="I3"/>
    </sheetView>
  </sheetViews>
  <sheetFormatPr defaultColWidth="9.625" defaultRowHeight="12.75" customHeight="1"/>
  <cols>
    <col min="1" max="1" width="8.25390625" style="580" customWidth="1"/>
    <col min="2" max="2" width="55.75390625" style="86" customWidth="1"/>
    <col min="3" max="3" width="10.00390625" style="86" customWidth="1"/>
    <col min="4" max="11" width="19.125" style="86" customWidth="1"/>
    <col min="12" max="26" width="7.00390625" style="35" customWidth="1"/>
    <col min="27" max="27" width="7.00390625" style="344"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60"/>
      <c r="BC1" s="1060"/>
    </row>
    <row r="2" spans="1:53" ht="16.5" customHeight="1">
      <c r="A2" s="1168"/>
      <c r="B2" s="614"/>
      <c r="C2" s="614"/>
      <c r="D2" s="1351" t="s">
        <v>195</v>
      </c>
      <c r="E2" s="1351" t="s">
        <v>7</v>
      </c>
      <c r="F2" s="614"/>
      <c r="G2" s="615" t="s">
        <v>247</v>
      </c>
      <c r="H2" s="1353" t="s">
        <v>357</v>
      </c>
      <c r="I2" s="1353"/>
      <c r="J2" s="615" t="s">
        <v>207</v>
      </c>
      <c r="K2" s="1169">
        <v>43014</v>
      </c>
      <c r="L2" s="6"/>
      <c r="M2" s="7"/>
      <c r="N2" s="7"/>
      <c r="O2" s="799"/>
      <c r="P2" s="7"/>
      <c r="Q2" s="7"/>
      <c r="R2" s="7"/>
      <c r="S2" s="6"/>
      <c r="T2" s="30"/>
      <c r="U2" s="30"/>
      <c r="V2" s="30"/>
      <c r="W2" s="6"/>
      <c r="X2" s="6"/>
      <c r="Y2" s="6"/>
      <c r="Z2" s="6"/>
      <c r="AA2" s="800"/>
      <c r="AT2" s="1201"/>
      <c r="AU2" s="1201"/>
      <c r="AV2" s="1201"/>
      <c r="AW2" s="362" t="s">
        <v>142</v>
      </c>
      <c r="AX2" s="361" t="s">
        <v>143</v>
      </c>
      <c r="AY2" s="177"/>
      <c r="AZ2" s="177"/>
      <c r="BA2" s="177"/>
    </row>
    <row r="3" spans="1:50" ht="16.5" customHeight="1">
      <c r="A3" s="1170"/>
      <c r="B3" s="207"/>
      <c r="C3" s="207"/>
      <c r="D3" s="1352"/>
      <c r="E3" s="1352"/>
      <c r="F3" s="207"/>
      <c r="G3" s="143"/>
      <c r="H3" s="139"/>
      <c r="I3" s="139"/>
      <c r="J3" s="140"/>
      <c r="K3" s="1171"/>
      <c r="L3" s="6"/>
      <c r="M3" s="7"/>
      <c r="N3" s="7"/>
      <c r="O3" s="802"/>
      <c r="P3" s="7"/>
      <c r="Q3" s="7"/>
      <c r="R3" s="7"/>
      <c r="S3" s="6"/>
      <c r="T3" s="30"/>
      <c r="U3" s="30"/>
      <c r="V3" s="30"/>
      <c r="W3" s="6"/>
      <c r="X3" s="6"/>
      <c r="Y3" s="6"/>
      <c r="Z3" s="6"/>
      <c r="AA3" s="800"/>
      <c r="AT3" s="1201"/>
      <c r="AU3" s="1201"/>
      <c r="AV3" s="1201"/>
      <c r="AW3" s="363" t="s">
        <v>144</v>
      </c>
      <c r="AX3" s="361" t="s">
        <v>150</v>
      </c>
    </row>
    <row r="4" spans="1:50" ht="16.5" customHeight="1">
      <c r="A4" s="1170"/>
      <c r="B4" s="207"/>
      <c r="C4" s="207"/>
      <c r="D4" s="207"/>
      <c r="E4" s="581" t="s">
        <v>202</v>
      </c>
      <c r="F4" s="207"/>
      <c r="G4" s="143"/>
      <c r="H4" s="139"/>
      <c r="I4" s="1197"/>
      <c r="J4" s="1197"/>
      <c r="K4" s="1256"/>
      <c r="L4" s="6"/>
      <c r="M4" s="7"/>
      <c r="N4" s="7"/>
      <c r="O4" s="803"/>
      <c r="P4" s="7"/>
      <c r="Q4" s="7"/>
      <c r="R4" s="7"/>
      <c r="S4" s="6"/>
      <c r="T4" s="6"/>
      <c r="U4" s="6"/>
      <c r="V4" s="6"/>
      <c r="W4" s="6"/>
      <c r="X4" s="6"/>
      <c r="Y4" s="6"/>
      <c r="Z4" s="6"/>
      <c r="AA4" s="800"/>
      <c r="AT4" s="1201"/>
      <c r="AU4" s="1201"/>
      <c r="AV4" s="1201"/>
      <c r="AW4" s="363" t="s">
        <v>145</v>
      </c>
      <c r="AX4" s="361" t="s">
        <v>146</v>
      </c>
    </row>
    <row r="5" spans="1:50" ht="16.5" customHeight="1">
      <c r="A5" s="1170"/>
      <c r="B5" s="582" t="s">
        <v>195</v>
      </c>
      <c r="C5" s="583"/>
      <c r="D5" s="207"/>
      <c r="E5" s="584" t="s">
        <v>8</v>
      </c>
      <c r="F5" s="207"/>
      <c r="G5" s="143"/>
      <c r="H5" s="139"/>
      <c r="I5" s="138"/>
      <c r="J5" s="329"/>
      <c r="K5" s="1171"/>
      <c r="L5" s="6"/>
      <c r="M5" s="7"/>
      <c r="N5" s="7"/>
      <c r="O5" s="803"/>
      <c r="P5" s="7"/>
      <c r="Q5" s="7"/>
      <c r="R5" s="7"/>
      <c r="S5" s="6"/>
      <c r="T5" s="804"/>
      <c r="U5" s="6"/>
      <c r="V5" s="6"/>
      <c r="W5" s="6"/>
      <c r="X5" s="6"/>
      <c r="Y5" s="6"/>
      <c r="Z5" s="6"/>
      <c r="AA5" s="800"/>
      <c r="AC5" s="150" t="s">
        <v>35</v>
      </c>
      <c r="AU5" s="365" t="s">
        <v>187</v>
      </c>
      <c r="AW5" s="363" t="s">
        <v>147</v>
      </c>
      <c r="AX5" s="361" t="s">
        <v>151</v>
      </c>
    </row>
    <row r="6" spans="1:55" ht="16.5" customHeight="1" thickBot="1">
      <c r="A6" s="1170"/>
      <c r="B6" s="1230" t="s">
        <v>339</v>
      </c>
      <c r="C6" s="1231"/>
      <c r="D6" s="1232"/>
      <c r="E6" s="414"/>
      <c r="F6" s="207"/>
      <c r="G6" s="444"/>
      <c r="H6" s="139"/>
      <c r="I6" s="139"/>
      <c r="J6" s="140"/>
      <c r="K6" s="1171"/>
      <c r="L6" s="805" t="s">
        <v>180</v>
      </c>
      <c r="M6" s="805" t="s">
        <v>180</v>
      </c>
      <c r="N6" s="805" t="s">
        <v>180</v>
      </c>
      <c r="O6" s="805" t="s">
        <v>180</v>
      </c>
      <c r="P6" s="805" t="s">
        <v>180</v>
      </c>
      <c r="Q6" s="805" t="s">
        <v>180</v>
      </c>
      <c r="R6" s="805" t="s">
        <v>180</v>
      </c>
      <c r="S6" s="805" t="s">
        <v>180</v>
      </c>
      <c r="T6" s="805" t="s">
        <v>181</v>
      </c>
      <c r="U6" s="805" t="s">
        <v>181</v>
      </c>
      <c r="V6" s="805" t="s">
        <v>181</v>
      </c>
      <c r="W6" s="805" t="s">
        <v>181</v>
      </c>
      <c r="X6" s="805" t="s">
        <v>181</v>
      </c>
      <c r="Y6" s="805" t="s">
        <v>181</v>
      </c>
      <c r="Z6" s="805" t="s">
        <v>181</v>
      </c>
      <c r="AA6" s="805" t="s">
        <v>181</v>
      </c>
      <c r="AC6" s="87"/>
      <c r="AD6" s="87"/>
      <c r="AH6" s="154" t="s">
        <v>247</v>
      </c>
      <c r="AI6" s="1356" t="s">
        <v>357</v>
      </c>
      <c r="AJ6" s="1356"/>
      <c r="AK6" s="1356"/>
      <c r="AL6" s="1356"/>
      <c r="AW6" s="363" t="s">
        <v>148</v>
      </c>
      <c r="AX6" s="361" t="s">
        <v>152</v>
      </c>
      <c r="BB6" s="35" t="s">
        <v>331</v>
      </c>
      <c r="BC6" s="1061">
        <v>10</v>
      </c>
    </row>
    <row r="7" spans="1:50" ht="18.75" thickBot="1">
      <c r="A7" s="1172"/>
      <c r="B7" s="282" t="s">
        <v>338</v>
      </c>
      <c r="C7" s="283"/>
      <c r="D7" s="284"/>
      <c r="E7" s="286" t="s">
        <v>420</v>
      </c>
      <c r="F7" s="179" t="s">
        <v>195</v>
      </c>
      <c r="G7" s="180" t="s">
        <v>195</v>
      </c>
      <c r="H7" s="139"/>
      <c r="I7" s="139"/>
      <c r="J7" s="140"/>
      <c r="K7" s="1171"/>
      <c r="L7" s="6"/>
      <c r="M7" s="7"/>
      <c r="N7" s="6"/>
      <c r="O7" s="6"/>
      <c r="P7" s="6"/>
      <c r="Q7" s="7"/>
      <c r="R7" s="7"/>
      <c r="S7" s="6"/>
      <c r="T7" s="804"/>
      <c r="U7" s="7"/>
      <c r="V7" s="6"/>
      <c r="W7" s="6"/>
      <c r="X7" s="6"/>
      <c r="Y7" s="7"/>
      <c r="Z7" s="7"/>
      <c r="AA7" s="6"/>
      <c r="AB7" s="155"/>
      <c r="AC7" s="156" t="s">
        <v>269</v>
      </c>
      <c r="AD7" s="227" t="s">
        <v>195</v>
      </c>
      <c r="AE7" s="1357" t="s">
        <v>32</v>
      </c>
      <c r="AF7" s="1357"/>
      <c r="AG7" s="1357"/>
      <c r="AH7" s="1357"/>
      <c r="AI7" s="1357"/>
      <c r="AJ7" s="1357"/>
      <c r="AK7" s="1357"/>
      <c r="AL7" s="1358"/>
      <c r="AW7" s="363" t="s">
        <v>149</v>
      </c>
      <c r="AX7" s="361" t="s">
        <v>186</v>
      </c>
    </row>
    <row r="8" spans="1:55" s="564" customFormat="1" ht="13.5" customHeight="1">
      <c r="A8" s="1173" t="s">
        <v>211</v>
      </c>
      <c r="B8" s="416" t="s">
        <v>195</v>
      </c>
      <c r="C8" s="585" t="s">
        <v>264</v>
      </c>
      <c r="D8" s="1340" t="s">
        <v>198</v>
      </c>
      <c r="E8" s="1341"/>
      <c r="F8" s="1342"/>
      <c r="G8" s="1343"/>
      <c r="H8" s="1342" t="s">
        <v>201</v>
      </c>
      <c r="I8" s="1342"/>
      <c r="J8" s="1342"/>
      <c r="K8" s="1344"/>
      <c r="L8" s="816" t="s">
        <v>136</v>
      </c>
      <c r="M8" s="817"/>
      <c r="N8" s="817"/>
      <c r="O8" s="818"/>
      <c r="P8" s="817" t="s">
        <v>137</v>
      </c>
      <c r="Q8" s="819"/>
      <c r="R8" s="819"/>
      <c r="S8" s="820"/>
      <c r="T8" s="821" t="s">
        <v>136</v>
      </c>
      <c r="U8" s="817"/>
      <c r="V8" s="817"/>
      <c r="W8" s="818"/>
      <c r="X8" s="817" t="s">
        <v>137</v>
      </c>
      <c r="Y8" s="819"/>
      <c r="Z8" s="819"/>
      <c r="AA8" s="820"/>
      <c r="AB8" s="181" t="s">
        <v>211</v>
      </c>
      <c r="AC8" s="160" t="s">
        <v>195</v>
      </c>
      <c r="AD8" s="228" t="s">
        <v>195</v>
      </c>
      <c r="AE8" s="1359" t="s">
        <v>198</v>
      </c>
      <c r="AF8" s="1359"/>
      <c r="AG8" s="1359"/>
      <c r="AH8" s="1360"/>
      <c r="AI8" s="1361" t="s">
        <v>201</v>
      </c>
      <c r="AJ8" s="1361" t="s">
        <v>195</v>
      </c>
      <c r="AK8" s="1361" t="s">
        <v>195</v>
      </c>
      <c r="AL8" s="1362" t="s">
        <v>195</v>
      </c>
      <c r="AM8" s="563" t="s">
        <v>195</v>
      </c>
      <c r="AT8" s="317" t="s">
        <v>211</v>
      </c>
      <c r="AU8" s="306" t="s">
        <v>195</v>
      </c>
      <c r="AV8" s="318" t="s">
        <v>138</v>
      </c>
      <c r="AW8" s="1339" t="s">
        <v>198</v>
      </c>
      <c r="AX8" s="1337"/>
      <c r="AY8" s="1337" t="s">
        <v>201</v>
      </c>
      <c r="AZ8" s="1338"/>
      <c r="BA8" s="86"/>
      <c r="BB8" s="85" t="s">
        <v>332</v>
      </c>
      <c r="BC8" s="85" t="s">
        <v>333</v>
      </c>
    </row>
    <row r="9" spans="1:55" ht="12.75" customHeight="1">
      <c r="A9" s="1173" t="s">
        <v>236</v>
      </c>
      <c r="B9" s="586" t="s">
        <v>211</v>
      </c>
      <c r="C9" s="587" t="s">
        <v>265</v>
      </c>
      <c r="D9" s="1241">
        <v>2015</v>
      </c>
      <c r="E9" s="1244"/>
      <c r="F9" s="1241">
        <v>2016</v>
      </c>
      <c r="G9" s="1244"/>
      <c r="H9" s="1243">
        <v>2015</v>
      </c>
      <c r="I9" s="1244"/>
      <c r="J9" s="1241">
        <v>2016</v>
      </c>
      <c r="K9" s="1242"/>
      <c r="L9" s="824">
        <v>2015</v>
      </c>
      <c r="M9" s="825"/>
      <c r="N9" s="825">
        <v>2016</v>
      </c>
      <c r="O9" s="661"/>
      <c r="P9" s="826">
        <v>2015</v>
      </c>
      <c r="Q9" s="826"/>
      <c r="R9" s="826">
        <v>2016</v>
      </c>
      <c r="S9" s="6"/>
      <c r="T9" s="827">
        <v>2015</v>
      </c>
      <c r="U9" s="825"/>
      <c r="V9" s="825">
        <v>2016</v>
      </c>
      <c r="W9" s="661"/>
      <c r="X9" s="826">
        <v>2015</v>
      </c>
      <c r="Y9" s="826"/>
      <c r="Z9" s="826">
        <v>2016</v>
      </c>
      <c r="AA9" s="6"/>
      <c r="AB9" s="183" t="s">
        <v>236</v>
      </c>
      <c r="AC9" s="160" t="s">
        <v>195</v>
      </c>
      <c r="AD9" s="182" t="s">
        <v>195</v>
      </c>
      <c r="AE9" s="1349">
        <v>2015</v>
      </c>
      <c r="AF9" s="1350" t="s">
        <v>195</v>
      </c>
      <c r="AG9" s="1354">
        <v>2016</v>
      </c>
      <c r="AH9" s="1350" t="s">
        <v>195</v>
      </c>
      <c r="AI9" s="1349">
        <v>2015</v>
      </c>
      <c r="AJ9" s="1350" t="s">
        <v>195</v>
      </c>
      <c r="AK9" s="1354">
        <v>2016</v>
      </c>
      <c r="AL9" s="1355" t="s">
        <v>195</v>
      </c>
      <c r="AM9" s="563" t="s">
        <v>195</v>
      </c>
      <c r="AT9" s="319" t="s">
        <v>236</v>
      </c>
      <c r="AU9" s="168" t="s">
        <v>211</v>
      </c>
      <c r="AV9" s="182" t="s">
        <v>139</v>
      </c>
      <c r="AW9" s="653">
        <v>2015</v>
      </c>
      <c r="AX9" s="653">
        <v>2016</v>
      </c>
      <c r="AY9" s="653">
        <v>2015</v>
      </c>
      <c r="AZ9" s="659">
        <v>2016</v>
      </c>
      <c r="BA9" s="564"/>
      <c r="BB9" s="85" t="s">
        <v>334</v>
      </c>
      <c r="BC9" s="85" t="s">
        <v>335</v>
      </c>
    </row>
    <row r="10" spans="1:52" ht="14.25" customHeight="1">
      <c r="A10" s="1174" t="s">
        <v>195</v>
      </c>
      <c r="B10" s="418"/>
      <c r="C10" s="588" t="s">
        <v>195</v>
      </c>
      <c r="D10" s="419" t="s">
        <v>196</v>
      </c>
      <c r="E10" s="419" t="s">
        <v>20</v>
      </c>
      <c r="F10" s="419" t="s">
        <v>196</v>
      </c>
      <c r="G10" s="419" t="s">
        <v>20</v>
      </c>
      <c r="H10" s="419" t="s">
        <v>196</v>
      </c>
      <c r="I10" s="419" t="s">
        <v>20</v>
      </c>
      <c r="J10" s="419" t="s">
        <v>196</v>
      </c>
      <c r="K10" s="831" t="s">
        <v>20</v>
      </c>
      <c r="L10" s="832" t="s">
        <v>196</v>
      </c>
      <c r="M10" s="832" t="s">
        <v>20</v>
      </c>
      <c r="N10" s="832" t="s">
        <v>196</v>
      </c>
      <c r="O10" s="833" t="s">
        <v>20</v>
      </c>
      <c r="P10" s="832" t="s">
        <v>196</v>
      </c>
      <c r="Q10" s="832" t="s">
        <v>20</v>
      </c>
      <c r="R10" s="832" t="s">
        <v>196</v>
      </c>
      <c r="S10" s="832" t="s">
        <v>20</v>
      </c>
      <c r="T10" s="834" t="s">
        <v>196</v>
      </c>
      <c r="U10" s="832" t="s">
        <v>20</v>
      </c>
      <c r="V10" s="832" t="s">
        <v>196</v>
      </c>
      <c r="W10" s="832" t="s">
        <v>20</v>
      </c>
      <c r="X10" s="834" t="s">
        <v>196</v>
      </c>
      <c r="Y10" s="832" t="s">
        <v>20</v>
      </c>
      <c r="Z10" s="832" t="s">
        <v>196</v>
      </c>
      <c r="AA10" s="832" t="s">
        <v>20</v>
      </c>
      <c r="AB10" s="165" t="s">
        <v>195</v>
      </c>
      <c r="AC10" s="160"/>
      <c r="AD10" s="188" t="s">
        <v>195</v>
      </c>
      <c r="AE10" s="166" t="s">
        <v>196</v>
      </c>
      <c r="AF10" s="167" t="s">
        <v>20</v>
      </c>
      <c r="AG10" s="168" t="s">
        <v>196</v>
      </c>
      <c r="AH10" s="167" t="s">
        <v>20</v>
      </c>
      <c r="AI10" s="169" t="s">
        <v>196</v>
      </c>
      <c r="AJ10" s="167" t="s">
        <v>20</v>
      </c>
      <c r="AK10" s="168" t="s">
        <v>196</v>
      </c>
      <c r="AL10" s="170" t="s">
        <v>20</v>
      </c>
      <c r="AM10" s="563" t="s">
        <v>195</v>
      </c>
      <c r="AT10" s="320" t="s">
        <v>195</v>
      </c>
      <c r="AU10" s="49"/>
      <c r="AV10" s="184" t="s">
        <v>195</v>
      </c>
      <c r="AW10" s="185"/>
      <c r="AX10" s="185"/>
      <c r="AY10" s="185"/>
      <c r="AZ10" s="321"/>
    </row>
    <row r="11" spans="1:55" s="373" customFormat="1" ht="15" customHeight="1">
      <c r="A11" s="835">
        <v>1</v>
      </c>
      <c r="B11" s="589" t="s">
        <v>359</v>
      </c>
      <c r="C11" s="590" t="s">
        <v>57</v>
      </c>
      <c r="D11" s="421">
        <v>393.572</v>
      </c>
      <c r="E11" s="421">
        <v>36668</v>
      </c>
      <c r="F11" s="421">
        <v>312.835</v>
      </c>
      <c r="G11" s="421">
        <v>29062</v>
      </c>
      <c r="H11" s="421">
        <v>5.218000000000001</v>
      </c>
      <c r="I11" s="421">
        <v>1230</v>
      </c>
      <c r="J11" s="421">
        <v>5.0360000000000005</v>
      </c>
      <c r="K11" s="858">
        <v>903</v>
      </c>
      <c r="L11" s="838" t="s">
        <v>423</v>
      </c>
      <c r="M11" s="838" t="s">
        <v>423</v>
      </c>
      <c r="N11" s="838" t="s">
        <v>423</v>
      </c>
      <c r="O11" s="838" t="s">
        <v>423</v>
      </c>
      <c r="P11" s="838" t="s">
        <v>423</v>
      </c>
      <c r="Q11" s="838" t="s">
        <v>423</v>
      </c>
      <c r="R11" s="838" t="s">
        <v>423</v>
      </c>
      <c r="S11" s="838" t="s">
        <v>423</v>
      </c>
      <c r="T11" s="840" t="s">
        <v>423</v>
      </c>
      <c r="U11" s="704" t="s">
        <v>423</v>
      </c>
      <c r="V11" s="704" t="s">
        <v>423</v>
      </c>
      <c r="W11" s="704" t="s">
        <v>423</v>
      </c>
      <c r="X11" s="840" t="s">
        <v>423</v>
      </c>
      <c r="Y11" s="704" t="s">
        <v>423</v>
      </c>
      <c r="Z11" s="704" t="s">
        <v>423</v>
      </c>
      <c r="AA11" s="841" t="s">
        <v>423</v>
      </c>
      <c r="AB11" s="2">
        <v>1</v>
      </c>
      <c r="AC11" s="953" t="s">
        <v>359</v>
      </c>
      <c r="AD11" s="89" t="s">
        <v>194</v>
      </c>
      <c r="AE11" s="954">
        <v>0</v>
      </c>
      <c r="AF11" s="954">
        <v>0</v>
      </c>
      <c r="AG11" s="954">
        <v>0</v>
      </c>
      <c r="AH11" s="954">
        <v>0</v>
      </c>
      <c r="AI11" s="954">
        <v>0</v>
      </c>
      <c r="AJ11" s="954">
        <v>0</v>
      </c>
      <c r="AK11" s="954">
        <v>0</v>
      </c>
      <c r="AL11" s="955">
        <v>0</v>
      </c>
      <c r="AT11" s="310">
        <v>1</v>
      </c>
      <c r="AU11" s="953" t="s">
        <v>205</v>
      </c>
      <c r="AV11" s="190" t="s">
        <v>140</v>
      </c>
      <c r="AW11" s="382">
        <v>93.16719685343469</v>
      </c>
      <c r="AX11" s="568">
        <v>92.89881247302893</v>
      </c>
      <c r="AY11" s="956">
        <v>235.72249904177843</v>
      </c>
      <c r="AZ11" s="575">
        <v>179.30897537728353</v>
      </c>
      <c r="BA11" s="957"/>
      <c r="BB11" s="1062" t="s">
        <v>464</v>
      </c>
      <c r="BC11" s="1062" t="s">
        <v>155</v>
      </c>
    </row>
    <row r="12" spans="1:55" s="88" customFormat="1" ht="15" customHeight="1" thickBot="1">
      <c r="A12" s="845">
        <v>1.1</v>
      </c>
      <c r="B12" s="601" t="s">
        <v>241</v>
      </c>
      <c r="C12" s="591" t="s">
        <v>57</v>
      </c>
      <c r="D12" s="902">
        <v>112.049</v>
      </c>
      <c r="E12" s="902">
        <v>10153</v>
      </c>
      <c r="F12" s="902">
        <v>66.058</v>
      </c>
      <c r="G12" s="902">
        <v>6175</v>
      </c>
      <c r="H12" s="902">
        <v>0.155</v>
      </c>
      <c r="I12" s="902">
        <v>49</v>
      </c>
      <c r="J12" s="902">
        <v>0.141</v>
      </c>
      <c r="K12" s="1175">
        <v>20</v>
      </c>
      <c r="L12" s="850"/>
      <c r="M12" s="851"/>
      <c r="N12" s="728"/>
      <c r="O12" s="729"/>
      <c r="P12" s="852"/>
      <c r="Q12" s="852"/>
      <c r="R12" s="852"/>
      <c r="S12" s="853"/>
      <c r="T12" s="854" t="s">
        <v>423</v>
      </c>
      <c r="U12" s="8" t="s">
        <v>423</v>
      </c>
      <c r="V12" s="8" t="s">
        <v>423</v>
      </c>
      <c r="W12" s="8" t="s">
        <v>423</v>
      </c>
      <c r="X12" s="854" t="s">
        <v>423</v>
      </c>
      <c r="Y12" s="8" t="s">
        <v>423</v>
      </c>
      <c r="Z12" s="8" t="s">
        <v>423</v>
      </c>
      <c r="AA12" s="855" t="s">
        <v>423</v>
      </c>
      <c r="AB12" s="2">
        <v>1.1</v>
      </c>
      <c r="AC12" s="194" t="s">
        <v>241</v>
      </c>
      <c r="AD12" s="187" t="s">
        <v>194</v>
      </c>
      <c r="AE12" s="958"/>
      <c r="AF12" s="958"/>
      <c r="AG12" s="958"/>
      <c r="AH12" s="958"/>
      <c r="AI12" s="958"/>
      <c r="AJ12" s="958"/>
      <c r="AK12" s="958"/>
      <c r="AL12" s="959"/>
      <c r="AT12" s="310">
        <v>1.1</v>
      </c>
      <c r="AU12" s="197" t="s">
        <v>241</v>
      </c>
      <c r="AV12" s="186" t="s">
        <v>140</v>
      </c>
      <c r="AW12" s="565">
        <v>90.61214290176619</v>
      </c>
      <c r="AX12" s="565">
        <v>93.4784583245027</v>
      </c>
      <c r="AY12" s="566">
        <v>316.1290322580645</v>
      </c>
      <c r="AZ12" s="567">
        <v>141.84397163120568</v>
      </c>
      <c r="BB12" s="1062" t="s">
        <v>464</v>
      </c>
      <c r="BC12" s="1062" t="s">
        <v>155</v>
      </c>
    </row>
    <row r="13" spans="1:55" s="373" customFormat="1" ht="15" customHeight="1">
      <c r="A13" s="835">
        <v>1.2</v>
      </c>
      <c r="B13" s="960" t="s">
        <v>360</v>
      </c>
      <c r="C13" s="598" t="s">
        <v>57</v>
      </c>
      <c r="D13" s="1180">
        <v>281.523</v>
      </c>
      <c r="E13" s="421">
        <v>26515</v>
      </c>
      <c r="F13" s="421">
        <v>246.777</v>
      </c>
      <c r="G13" s="421">
        <v>22887</v>
      </c>
      <c r="H13" s="421">
        <v>5.063000000000001</v>
      </c>
      <c r="I13" s="421">
        <v>1181</v>
      </c>
      <c r="J13" s="421">
        <v>4.8950000000000005</v>
      </c>
      <c r="K13" s="858">
        <v>883</v>
      </c>
      <c r="L13" s="859" t="s">
        <v>423</v>
      </c>
      <c r="M13" s="860" t="s">
        <v>423</v>
      </c>
      <c r="N13" s="861" t="s">
        <v>423</v>
      </c>
      <c r="O13" s="862" t="s">
        <v>423</v>
      </c>
      <c r="P13" s="863" t="s">
        <v>423</v>
      </c>
      <c r="Q13" s="863" t="s">
        <v>423</v>
      </c>
      <c r="R13" s="863" t="s">
        <v>423</v>
      </c>
      <c r="S13" s="864" t="s">
        <v>423</v>
      </c>
      <c r="T13" s="840" t="s">
        <v>423</v>
      </c>
      <c r="U13" s="704" t="s">
        <v>423</v>
      </c>
      <c r="V13" s="704" t="s">
        <v>423</v>
      </c>
      <c r="W13" s="704" t="s">
        <v>423</v>
      </c>
      <c r="X13" s="840" t="s">
        <v>423</v>
      </c>
      <c r="Y13" s="704" t="s">
        <v>423</v>
      </c>
      <c r="Z13" s="704" t="s">
        <v>423</v>
      </c>
      <c r="AA13" s="841" t="s">
        <v>423</v>
      </c>
      <c r="AB13" s="2">
        <v>1.2</v>
      </c>
      <c r="AC13" s="194" t="s">
        <v>360</v>
      </c>
      <c r="AD13" s="187" t="s">
        <v>194</v>
      </c>
      <c r="AE13" s="961">
        <v>0</v>
      </c>
      <c r="AF13" s="961">
        <v>0</v>
      </c>
      <c r="AG13" s="961">
        <v>0</v>
      </c>
      <c r="AH13" s="961">
        <v>0</v>
      </c>
      <c r="AI13" s="961">
        <v>0</v>
      </c>
      <c r="AJ13" s="961">
        <v>0</v>
      </c>
      <c r="AK13" s="961">
        <v>0</v>
      </c>
      <c r="AL13" s="962">
        <v>0</v>
      </c>
      <c r="AT13" s="310">
        <v>1.2</v>
      </c>
      <c r="AU13" s="194" t="s">
        <v>242</v>
      </c>
      <c r="AV13" s="188" t="s">
        <v>140</v>
      </c>
      <c r="AW13" s="568">
        <v>94.18413415600145</v>
      </c>
      <c r="AX13" s="568">
        <v>92.74365115063398</v>
      </c>
      <c r="AY13" s="569">
        <v>233.26091250246887</v>
      </c>
      <c r="AZ13" s="570">
        <v>180.38815117466802</v>
      </c>
      <c r="BB13" s="1062" t="s">
        <v>464</v>
      </c>
      <c r="BC13" s="1062" t="s">
        <v>155</v>
      </c>
    </row>
    <row r="14" spans="1:55" s="88" customFormat="1" ht="15" customHeight="1">
      <c r="A14" s="845" t="s">
        <v>218</v>
      </c>
      <c r="B14" s="357" t="s">
        <v>199</v>
      </c>
      <c r="C14" s="593" t="s">
        <v>57</v>
      </c>
      <c r="D14" s="848">
        <v>240.679</v>
      </c>
      <c r="E14" s="848">
        <v>21152</v>
      </c>
      <c r="F14" s="848">
        <v>217.158</v>
      </c>
      <c r="G14" s="963">
        <v>18348</v>
      </c>
      <c r="H14" s="848">
        <v>3.986</v>
      </c>
      <c r="I14" s="848">
        <v>567</v>
      </c>
      <c r="J14" s="848">
        <v>3.289</v>
      </c>
      <c r="K14" s="849">
        <v>406</v>
      </c>
      <c r="L14" s="850"/>
      <c r="M14" s="851"/>
      <c r="N14" s="728"/>
      <c r="O14" s="729"/>
      <c r="P14" s="852"/>
      <c r="Q14" s="852"/>
      <c r="R14" s="852"/>
      <c r="S14" s="853"/>
      <c r="T14" s="854" t="s">
        <v>423</v>
      </c>
      <c r="U14" s="8" t="s">
        <v>423</v>
      </c>
      <c r="V14" s="8" t="s">
        <v>423</v>
      </c>
      <c r="W14" s="8" t="s">
        <v>423</v>
      </c>
      <c r="X14" s="854" t="s">
        <v>423</v>
      </c>
      <c r="Y14" s="8" t="s">
        <v>423</v>
      </c>
      <c r="Z14" s="8" t="s">
        <v>423</v>
      </c>
      <c r="AA14" s="855" t="s">
        <v>423</v>
      </c>
      <c r="AB14" s="2" t="s">
        <v>218</v>
      </c>
      <c r="AC14" s="189" t="s">
        <v>199</v>
      </c>
      <c r="AD14" s="187" t="s">
        <v>194</v>
      </c>
      <c r="AE14" s="958"/>
      <c r="AF14" s="958"/>
      <c r="AG14" s="958"/>
      <c r="AH14" s="958"/>
      <c r="AI14" s="958"/>
      <c r="AJ14" s="958"/>
      <c r="AK14" s="958"/>
      <c r="AL14" s="959"/>
      <c r="AT14" s="310" t="s">
        <v>218</v>
      </c>
      <c r="AU14" s="189" t="s">
        <v>199</v>
      </c>
      <c r="AV14" s="190" t="s">
        <v>140</v>
      </c>
      <c r="AW14" s="571">
        <v>87.88469288969955</v>
      </c>
      <c r="AX14" s="571">
        <v>84.49147625231399</v>
      </c>
      <c r="AY14" s="571">
        <v>142.2478675363773</v>
      </c>
      <c r="AZ14" s="572">
        <v>123.44177561568866</v>
      </c>
      <c r="BB14" s="1062" t="s">
        <v>464</v>
      </c>
      <c r="BC14" s="1062" t="s">
        <v>155</v>
      </c>
    </row>
    <row r="15" spans="1:55" s="88" customFormat="1" ht="15" customHeight="1">
      <c r="A15" s="845" t="s">
        <v>288</v>
      </c>
      <c r="B15" s="357" t="s">
        <v>200</v>
      </c>
      <c r="C15" s="593" t="s">
        <v>57</v>
      </c>
      <c r="D15" s="848">
        <v>40.844</v>
      </c>
      <c r="E15" s="848">
        <v>5363</v>
      </c>
      <c r="F15" s="848">
        <v>29.619</v>
      </c>
      <c r="G15" s="963">
        <v>4539</v>
      </c>
      <c r="H15" s="848">
        <v>1.077</v>
      </c>
      <c r="I15" s="848">
        <v>614</v>
      </c>
      <c r="J15" s="848">
        <v>1.606</v>
      </c>
      <c r="K15" s="849">
        <v>477</v>
      </c>
      <c r="L15" s="850"/>
      <c r="M15" s="851"/>
      <c r="N15" s="728"/>
      <c r="O15" s="729"/>
      <c r="P15" s="852"/>
      <c r="Q15" s="852"/>
      <c r="R15" s="852"/>
      <c r="S15" s="853"/>
      <c r="T15" s="854" t="s">
        <v>423</v>
      </c>
      <c r="U15" s="8" t="s">
        <v>423</v>
      </c>
      <c r="V15" s="8" t="s">
        <v>423</v>
      </c>
      <c r="W15" s="8" t="s">
        <v>423</v>
      </c>
      <c r="X15" s="854" t="s">
        <v>423</v>
      </c>
      <c r="Y15" s="8" t="s">
        <v>423</v>
      </c>
      <c r="Z15" s="8" t="s">
        <v>423</v>
      </c>
      <c r="AA15" s="855" t="s">
        <v>423</v>
      </c>
      <c r="AB15" s="2" t="s">
        <v>288</v>
      </c>
      <c r="AC15" s="189" t="s">
        <v>200</v>
      </c>
      <c r="AD15" s="187" t="s">
        <v>194</v>
      </c>
      <c r="AE15" s="958"/>
      <c r="AF15" s="958"/>
      <c r="AG15" s="958"/>
      <c r="AH15" s="958"/>
      <c r="AI15" s="958"/>
      <c r="AJ15" s="958"/>
      <c r="AK15" s="958"/>
      <c r="AL15" s="959"/>
      <c r="AT15" s="310" t="s">
        <v>288</v>
      </c>
      <c r="AU15" s="189" t="s">
        <v>200</v>
      </c>
      <c r="AV15" s="190" t="s">
        <v>140</v>
      </c>
      <c r="AW15" s="571">
        <v>131.30447556556655</v>
      </c>
      <c r="AX15" s="571">
        <v>153.24622708396637</v>
      </c>
      <c r="AY15" s="571">
        <v>570.1021355617456</v>
      </c>
      <c r="AZ15" s="572">
        <v>297.0112079701121</v>
      </c>
      <c r="BB15" s="1062" t="s">
        <v>464</v>
      </c>
      <c r="BC15" s="1062" t="s">
        <v>155</v>
      </c>
    </row>
    <row r="16" spans="1:55" s="88" customFormat="1" ht="15" customHeight="1">
      <c r="A16" s="868" t="s">
        <v>19</v>
      </c>
      <c r="B16" s="594" t="s">
        <v>304</v>
      </c>
      <c r="C16" s="595" t="s">
        <v>57</v>
      </c>
      <c r="D16" s="848">
        <v>0.042</v>
      </c>
      <c r="E16" s="848">
        <v>27</v>
      </c>
      <c r="F16" s="848">
        <v>0.006</v>
      </c>
      <c r="G16" s="963">
        <v>14</v>
      </c>
      <c r="H16" s="848">
        <v>0</v>
      </c>
      <c r="I16" s="848">
        <v>0</v>
      </c>
      <c r="J16" s="848">
        <v>0</v>
      </c>
      <c r="K16" s="849">
        <v>0</v>
      </c>
      <c r="L16" s="850"/>
      <c r="M16" s="851"/>
      <c r="N16" s="728"/>
      <c r="O16" s="729"/>
      <c r="P16" s="852"/>
      <c r="Q16" s="852"/>
      <c r="R16" s="852"/>
      <c r="S16" s="853"/>
      <c r="T16" s="854" t="s">
        <v>423</v>
      </c>
      <c r="U16" s="8" t="s">
        <v>423</v>
      </c>
      <c r="V16" s="8" t="s">
        <v>423</v>
      </c>
      <c r="W16" s="8" t="s">
        <v>423</v>
      </c>
      <c r="X16" s="854" t="s">
        <v>423</v>
      </c>
      <c r="Y16" s="8" t="s">
        <v>423</v>
      </c>
      <c r="Z16" s="8" t="s">
        <v>423</v>
      </c>
      <c r="AA16" s="855" t="s">
        <v>423</v>
      </c>
      <c r="AB16" s="2" t="s">
        <v>19</v>
      </c>
      <c r="AC16" s="193" t="s">
        <v>304</v>
      </c>
      <c r="AD16" s="187" t="s">
        <v>194</v>
      </c>
      <c r="AE16" s="958" t="s">
        <v>423</v>
      </c>
      <c r="AF16" s="958" t="s">
        <v>423</v>
      </c>
      <c r="AG16" s="958" t="s">
        <v>423</v>
      </c>
      <c r="AH16" s="958" t="s">
        <v>423</v>
      </c>
      <c r="AI16" s="958" t="s">
        <v>423</v>
      </c>
      <c r="AJ16" s="958" t="s">
        <v>423</v>
      </c>
      <c r="AK16" s="958" t="s">
        <v>423</v>
      </c>
      <c r="AL16" s="959" t="s">
        <v>423</v>
      </c>
      <c r="AT16" s="311" t="s">
        <v>19</v>
      </c>
      <c r="AU16" s="191" t="s">
        <v>304</v>
      </c>
      <c r="AV16" s="192" t="s">
        <v>140</v>
      </c>
      <c r="AW16" s="571">
        <v>642.8571428571428</v>
      </c>
      <c r="AX16" s="571">
        <v>2333.3333333333335</v>
      </c>
      <c r="AY16" s="571">
        <v>0</v>
      </c>
      <c r="AZ16" s="572">
        <v>0</v>
      </c>
      <c r="BB16" s="1062" t="s">
        <v>155</v>
      </c>
      <c r="BC16" s="1062" t="s">
        <v>464</v>
      </c>
    </row>
    <row r="17" spans="1:55" s="88" customFormat="1" ht="15" customHeight="1">
      <c r="A17" s="869">
        <v>2</v>
      </c>
      <c r="B17" s="964" t="s">
        <v>243</v>
      </c>
      <c r="C17" s="595" t="s">
        <v>298</v>
      </c>
      <c r="D17" s="848">
        <v>7.589</v>
      </c>
      <c r="E17" s="848">
        <v>3579</v>
      </c>
      <c r="F17" s="848">
        <v>7.633</v>
      </c>
      <c r="G17" s="963">
        <v>3656</v>
      </c>
      <c r="H17" s="848">
        <v>0.008</v>
      </c>
      <c r="I17" s="848">
        <v>19</v>
      </c>
      <c r="J17" s="848">
        <v>0.014</v>
      </c>
      <c r="K17" s="849">
        <v>34</v>
      </c>
      <c r="L17" s="850"/>
      <c r="M17" s="851"/>
      <c r="N17" s="728"/>
      <c r="O17" s="729"/>
      <c r="P17" s="852"/>
      <c r="Q17" s="852"/>
      <c r="R17" s="852"/>
      <c r="S17" s="853"/>
      <c r="T17" s="854" t="s">
        <v>423</v>
      </c>
      <c r="U17" s="8" t="s">
        <v>423</v>
      </c>
      <c r="V17" s="8" t="s">
        <v>423</v>
      </c>
      <c r="W17" s="8" t="s">
        <v>423</v>
      </c>
      <c r="X17" s="854" t="s">
        <v>423</v>
      </c>
      <c r="Y17" s="8" t="s">
        <v>423</v>
      </c>
      <c r="Z17" s="8" t="s">
        <v>423</v>
      </c>
      <c r="AA17" s="855" t="s">
        <v>423</v>
      </c>
      <c r="AB17" s="871">
        <v>2</v>
      </c>
      <c r="AC17" s="724" t="s">
        <v>243</v>
      </c>
      <c r="AD17" s="187" t="s">
        <v>298</v>
      </c>
      <c r="AE17" s="958"/>
      <c r="AF17" s="958"/>
      <c r="AG17" s="958"/>
      <c r="AH17" s="958"/>
      <c r="AI17" s="958"/>
      <c r="AJ17" s="958"/>
      <c r="AK17" s="958"/>
      <c r="AL17" s="959"/>
      <c r="AT17" s="1186">
        <v>2</v>
      </c>
      <c r="AU17" s="724" t="s">
        <v>243</v>
      </c>
      <c r="AV17" s="184" t="s">
        <v>141</v>
      </c>
      <c r="AW17" s="571">
        <v>471.6036368427988</v>
      </c>
      <c r="AX17" s="571">
        <v>478.9728809118302</v>
      </c>
      <c r="AY17" s="571">
        <v>2375</v>
      </c>
      <c r="AZ17" s="572">
        <v>2428.5714285714284</v>
      </c>
      <c r="BB17" s="1062" t="s">
        <v>464</v>
      </c>
      <c r="BC17" s="1062" t="s">
        <v>155</v>
      </c>
    </row>
    <row r="18" spans="1:55" s="1182" customFormat="1" ht="15" customHeight="1">
      <c r="A18" s="1184">
        <v>3</v>
      </c>
      <c r="B18" s="1150" t="s">
        <v>362</v>
      </c>
      <c r="C18" s="1151" t="s">
        <v>34</v>
      </c>
      <c r="D18" s="1152">
        <v>47.012</v>
      </c>
      <c r="E18" s="1152">
        <v>943</v>
      </c>
      <c r="F18" s="1152">
        <v>46.236</v>
      </c>
      <c r="G18" s="1181">
        <v>892</v>
      </c>
      <c r="H18" s="1152">
        <v>7.369</v>
      </c>
      <c r="I18" s="1152">
        <v>1224</v>
      </c>
      <c r="J18" s="1152">
        <v>5.686</v>
      </c>
      <c r="K18" s="1153">
        <v>936</v>
      </c>
      <c r="L18" s="1154"/>
      <c r="M18" s="1155"/>
      <c r="N18" s="1156"/>
      <c r="O18" s="1157"/>
      <c r="P18" s="1158"/>
      <c r="Q18" s="1158"/>
      <c r="R18" s="1158"/>
      <c r="S18" s="1159"/>
      <c r="T18" s="1160" t="s">
        <v>423</v>
      </c>
      <c r="U18" s="1161" t="s">
        <v>423</v>
      </c>
      <c r="V18" s="1161" t="s">
        <v>423</v>
      </c>
      <c r="W18" s="1161" t="s">
        <v>423</v>
      </c>
      <c r="X18" s="1160" t="s">
        <v>423</v>
      </c>
      <c r="Y18" s="1161" t="s">
        <v>423</v>
      </c>
      <c r="Z18" s="1161" t="s">
        <v>423</v>
      </c>
      <c r="AA18" s="1162" t="s">
        <v>423</v>
      </c>
      <c r="AB18" s="965">
        <v>3</v>
      </c>
      <c r="AC18" s="870" t="s">
        <v>322</v>
      </c>
      <c r="AD18" s="1039" t="s">
        <v>34</v>
      </c>
      <c r="AE18" s="958"/>
      <c r="AF18" s="958"/>
      <c r="AG18" s="958"/>
      <c r="AH18" s="958"/>
      <c r="AI18" s="958"/>
      <c r="AJ18" s="958"/>
      <c r="AK18" s="958"/>
      <c r="AL18" s="959"/>
      <c r="AT18" s="1187">
        <v>3</v>
      </c>
      <c r="AU18" s="1185" t="s">
        <v>322</v>
      </c>
      <c r="AV18" s="1039" t="s">
        <v>34</v>
      </c>
      <c r="AW18" s="571">
        <v>20.058708414872797</v>
      </c>
      <c r="AX18" s="571">
        <v>19.29232632580673</v>
      </c>
      <c r="AY18" s="571">
        <v>166.10123490297192</v>
      </c>
      <c r="AZ18" s="572">
        <v>164.61484347520226</v>
      </c>
      <c r="BB18" s="1165" t="s">
        <v>464</v>
      </c>
      <c r="BC18" s="1055" t="s">
        <v>155</v>
      </c>
    </row>
    <row r="19" spans="1:55" s="88" customFormat="1" ht="15" customHeight="1">
      <c r="A19" s="845" t="s">
        <v>323</v>
      </c>
      <c r="B19" s="1185" t="s">
        <v>363</v>
      </c>
      <c r="C19" s="1039" t="s">
        <v>34</v>
      </c>
      <c r="D19" s="848">
        <v>2.677</v>
      </c>
      <c r="E19" s="848">
        <v>198</v>
      </c>
      <c r="F19" s="848">
        <v>2.473</v>
      </c>
      <c r="G19" s="963">
        <v>154</v>
      </c>
      <c r="H19" s="848">
        <v>1.319</v>
      </c>
      <c r="I19" s="848">
        <v>271</v>
      </c>
      <c r="J19" s="848">
        <v>0.986</v>
      </c>
      <c r="K19" s="849">
        <v>247</v>
      </c>
      <c r="L19" s="850"/>
      <c r="M19" s="851"/>
      <c r="N19" s="728"/>
      <c r="O19" s="729"/>
      <c r="P19" s="852"/>
      <c r="Q19" s="852"/>
      <c r="R19" s="852"/>
      <c r="S19" s="853"/>
      <c r="T19" s="854"/>
      <c r="U19" s="8"/>
      <c r="V19" s="8"/>
      <c r="W19" s="8"/>
      <c r="X19" s="854"/>
      <c r="Y19" s="8"/>
      <c r="Z19" s="8"/>
      <c r="AA19" s="855"/>
      <c r="AB19" s="430" t="s">
        <v>323</v>
      </c>
      <c r="AC19" s="870" t="s">
        <v>324</v>
      </c>
      <c r="AD19" s="1039" t="s">
        <v>34</v>
      </c>
      <c r="AE19" s="958"/>
      <c r="AF19" s="958"/>
      <c r="AG19" s="958"/>
      <c r="AH19" s="958"/>
      <c r="AI19" s="958"/>
      <c r="AJ19" s="958"/>
      <c r="AK19" s="958"/>
      <c r="AL19" s="959"/>
      <c r="AT19" s="845" t="s">
        <v>323</v>
      </c>
      <c r="AU19" s="1185" t="s">
        <v>324</v>
      </c>
      <c r="AV19" s="1039" t="s">
        <v>34</v>
      </c>
      <c r="AW19" s="571">
        <v>73.96339185655584</v>
      </c>
      <c r="AX19" s="571">
        <v>62.272543469470286</v>
      </c>
      <c r="AY19" s="571">
        <v>205.45868081880212</v>
      </c>
      <c r="AZ19" s="572">
        <v>250.50709939148072</v>
      </c>
      <c r="BB19" s="1062" t="s">
        <v>464</v>
      </c>
      <c r="BC19" s="1062" t="s">
        <v>155</v>
      </c>
    </row>
    <row r="20" spans="1:55" s="88" customFormat="1" ht="15" customHeight="1">
      <c r="A20" s="892" t="s">
        <v>325</v>
      </c>
      <c r="B20" s="870" t="s">
        <v>364</v>
      </c>
      <c r="C20" s="1040" t="s">
        <v>34</v>
      </c>
      <c r="D20" s="848">
        <v>44.335</v>
      </c>
      <c r="E20" s="848">
        <v>745</v>
      </c>
      <c r="F20" s="848">
        <v>43.763</v>
      </c>
      <c r="G20" s="963">
        <v>738</v>
      </c>
      <c r="H20" s="848">
        <v>6.05</v>
      </c>
      <c r="I20" s="848">
        <v>953</v>
      </c>
      <c r="J20" s="848">
        <v>4.7</v>
      </c>
      <c r="K20" s="849">
        <v>689</v>
      </c>
      <c r="L20" s="850"/>
      <c r="M20" s="851"/>
      <c r="N20" s="728"/>
      <c r="O20" s="729"/>
      <c r="P20" s="852"/>
      <c r="Q20" s="852"/>
      <c r="R20" s="852"/>
      <c r="S20" s="853"/>
      <c r="T20" s="854"/>
      <c r="U20" s="8"/>
      <c r="V20" s="8"/>
      <c r="W20" s="8"/>
      <c r="X20" s="854"/>
      <c r="Y20" s="8"/>
      <c r="Z20" s="8"/>
      <c r="AA20" s="855"/>
      <c r="AB20" s="430" t="s">
        <v>325</v>
      </c>
      <c r="AC20" s="870" t="s">
        <v>337</v>
      </c>
      <c r="AD20" s="1040" t="s">
        <v>34</v>
      </c>
      <c r="AE20" s="958"/>
      <c r="AF20" s="958"/>
      <c r="AG20" s="958"/>
      <c r="AH20" s="958"/>
      <c r="AI20" s="958"/>
      <c r="AJ20" s="958"/>
      <c r="AK20" s="958"/>
      <c r="AL20" s="959"/>
      <c r="AT20" s="845" t="s">
        <v>325</v>
      </c>
      <c r="AU20" s="1185" t="s">
        <v>337</v>
      </c>
      <c r="AV20" s="1040" t="s">
        <v>34</v>
      </c>
      <c r="AW20" s="571">
        <v>16.803879553400247</v>
      </c>
      <c r="AX20" s="571">
        <v>16.863560542010376</v>
      </c>
      <c r="AY20" s="571">
        <v>157.5206611570248</v>
      </c>
      <c r="AZ20" s="572">
        <v>146.59574468085106</v>
      </c>
      <c r="BB20" s="1165" t="s">
        <v>464</v>
      </c>
      <c r="BC20" s="1062" t="s">
        <v>155</v>
      </c>
    </row>
    <row r="21" spans="1:55" s="1182" customFormat="1" ht="15" customHeight="1">
      <c r="A21" s="1184">
        <v>4</v>
      </c>
      <c r="B21" s="1150" t="s">
        <v>327</v>
      </c>
      <c r="C21" s="1151" t="s">
        <v>298</v>
      </c>
      <c r="D21" s="1152">
        <v>27.102</v>
      </c>
      <c r="E21" s="1152">
        <v>3654</v>
      </c>
      <c r="F21" s="1152">
        <v>31.441000000000003</v>
      </c>
      <c r="G21" s="1152">
        <v>3641</v>
      </c>
      <c r="H21" s="1152">
        <v>22.479</v>
      </c>
      <c r="I21" s="1152">
        <v>4638</v>
      </c>
      <c r="J21" s="1152">
        <v>12.821000000000002</v>
      </c>
      <c r="K21" s="1153">
        <v>2730</v>
      </c>
      <c r="L21" s="1154"/>
      <c r="M21" s="1155"/>
      <c r="N21" s="1156"/>
      <c r="O21" s="1157"/>
      <c r="P21" s="1158"/>
      <c r="Q21" s="1158"/>
      <c r="R21" s="1158"/>
      <c r="S21" s="1159"/>
      <c r="T21" s="1160" t="s">
        <v>423</v>
      </c>
      <c r="U21" s="1161" t="s">
        <v>423</v>
      </c>
      <c r="V21" s="1161" t="s">
        <v>423</v>
      </c>
      <c r="W21" s="1161" t="s">
        <v>423</v>
      </c>
      <c r="X21" s="1160" t="s">
        <v>423</v>
      </c>
      <c r="Y21" s="1161" t="s">
        <v>423</v>
      </c>
      <c r="Z21" s="1161" t="s">
        <v>423</v>
      </c>
      <c r="AA21" s="1162" t="s">
        <v>423</v>
      </c>
      <c r="AB21" s="1041">
        <v>4</v>
      </c>
      <c r="AC21" s="870" t="s">
        <v>327</v>
      </c>
      <c r="AD21" s="1039" t="s">
        <v>298</v>
      </c>
      <c r="AE21" s="966"/>
      <c r="AF21" s="966"/>
      <c r="AG21" s="966"/>
      <c r="AH21" s="966"/>
      <c r="AI21" s="966"/>
      <c r="AJ21" s="966"/>
      <c r="AK21" s="966"/>
      <c r="AL21" s="967"/>
      <c r="AT21" s="1187">
        <v>4</v>
      </c>
      <c r="AU21" s="1185" t="s">
        <v>327</v>
      </c>
      <c r="AV21" s="1039" t="s">
        <v>298</v>
      </c>
      <c r="AW21" s="571">
        <v>134.82399822891298</v>
      </c>
      <c r="AX21" s="571">
        <v>115.80420470086828</v>
      </c>
      <c r="AY21" s="571">
        <v>206.3259041772321</v>
      </c>
      <c r="AZ21" s="572">
        <v>212.93190858747366</v>
      </c>
      <c r="BB21" s="1165" t="s">
        <v>464</v>
      </c>
      <c r="BC21" s="1055" t="s">
        <v>155</v>
      </c>
    </row>
    <row r="22" spans="1:55" s="88" customFormat="1" ht="15" customHeight="1">
      <c r="A22" s="845" t="s">
        <v>191</v>
      </c>
      <c r="B22" s="1183" t="s">
        <v>365</v>
      </c>
      <c r="C22" s="593" t="s">
        <v>298</v>
      </c>
      <c r="D22" s="848">
        <v>4.107</v>
      </c>
      <c r="E22" s="848">
        <v>639</v>
      </c>
      <c r="F22" s="848">
        <v>5.975</v>
      </c>
      <c r="G22" s="963">
        <v>797</v>
      </c>
      <c r="H22" s="848">
        <v>22.389</v>
      </c>
      <c r="I22" s="848">
        <v>4602</v>
      </c>
      <c r="J22" s="848">
        <v>12.694</v>
      </c>
      <c r="K22" s="849">
        <v>2693</v>
      </c>
      <c r="L22" s="850"/>
      <c r="M22" s="851"/>
      <c r="N22" s="728"/>
      <c r="O22" s="729"/>
      <c r="P22" s="852"/>
      <c r="Q22" s="852"/>
      <c r="R22" s="852"/>
      <c r="S22" s="853"/>
      <c r="T22" s="854"/>
      <c r="U22" s="8"/>
      <c r="V22" s="8"/>
      <c r="W22" s="8"/>
      <c r="X22" s="854"/>
      <c r="Y22" s="8"/>
      <c r="Z22" s="8"/>
      <c r="AA22" s="855"/>
      <c r="AB22" s="430" t="s">
        <v>191</v>
      </c>
      <c r="AC22" s="1038" t="s">
        <v>328</v>
      </c>
      <c r="AD22" s="593" t="s">
        <v>298</v>
      </c>
      <c r="AE22" s="966"/>
      <c r="AF22" s="966"/>
      <c r="AG22" s="966"/>
      <c r="AH22" s="966"/>
      <c r="AI22" s="966"/>
      <c r="AJ22" s="966"/>
      <c r="AK22" s="966"/>
      <c r="AL22" s="967"/>
      <c r="AT22" s="845" t="s">
        <v>191</v>
      </c>
      <c r="AU22" s="1183" t="s">
        <v>328</v>
      </c>
      <c r="AV22" s="593" t="s">
        <v>298</v>
      </c>
      <c r="AW22" s="571">
        <v>155.5880204528853</v>
      </c>
      <c r="AX22" s="571">
        <v>133.38912133891213</v>
      </c>
      <c r="AY22" s="571">
        <v>205.54736701058556</v>
      </c>
      <c r="AZ22" s="572">
        <v>212.14747124625805</v>
      </c>
      <c r="BB22" s="1062" t="s">
        <v>464</v>
      </c>
      <c r="BC22" s="1062" t="s">
        <v>155</v>
      </c>
    </row>
    <row r="23" spans="1:55" s="88" customFormat="1" ht="15" customHeight="1">
      <c r="A23" s="892" t="s">
        <v>329</v>
      </c>
      <c r="B23" s="1038" t="s">
        <v>366</v>
      </c>
      <c r="C23" s="593" t="s">
        <v>298</v>
      </c>
      <c r="D23" s="848">
        <v>22.995</v>
      </c>
      <c r="E23" s="848">
        <v>3015</v>
      </c>
      <c r="F23" s="848">
        <v>25.466</v>
      </c>
      <c r="G23" s="963">
        <v>2844</v>
      </c>
      <c r="H23" s="848">
        <v>0.09</v>
      </c>
      <c r="I23" s="848">
        <v>36</v>
      </c>
      <c r="J23" s="848">
        <v>0.127</v>
      </c>
      <c r="K23" s="849">
        <v>37</v>
      </c>
      <c r="L23" s="850"/>
      <c r="M23" s="851"/>
      <c r="N23" s="728"/>
      <c r="O23" s="729"/>
      <c r="P23" s="852"/>
      <c r="Q23" s="852"/>
      <c r="R23" s="852"/>
      <c r="S23" s="853"/>
      <c r="T23" s="854"/>
      <c r="U23" s="8"/>
      <c r="V23" s="8"/>
      <c r="W23" s="8"/>
      <c r="X23" s="854"/>
      <c r="Y23" s="8"/>
      <c r="Z23" s="8"/>
      <c r="AA23" s="855"/>
      <c r="AB23" s="430" t="s">
        <v>329</v>
      </c>
      <c r="AC23" s="1038" t="s">
        <v>330</v>
      </c>
      <c r="AD23" s="593" t="s">
        <v>298</v>
      </c>
      <c r="AE23" s="966"/>
      <c r="AF23" s="966"/>
      <c r="AG23" s="966"/>
      <c r="AH23" s="966"/>
      <c r="AI23" s="966"/>
      <c r="AJ23" s="966"/>
      <c r="AK23" s="966"/>
      <c r="AL23" s="967"/>
      <c r="AT23" s="868" t="s">
        <v>329</v>
      </c>
      <c r="AU23" s="1183" t="s">
        <v>330</v>
      </c>
      <c r="AV23" s="593" t="s">
        <v>298</v>
      </c>
      <c r="AW23" s="571">
        <v>131.11545988258317</v>
      </c>
      <c r="AX23" s="571">
        <v>111.67831618628759</v>
      </c>
      <c r="AY23" s="571">
        <v>400</v>
      </c>
      <c r="AZ23" s="572">
        <v>291.33858267716533</v>
      </c>
      <c r="BB23" s="1062" t="s">
        <v>464</v>
      </c>
      <c r="BC23" s="1062" t="s">
        <v>155</v>
      </c>
    </row>
    <row r="24" spans="1:55" s="373" customFormat="1" ht="15" customHeight="1">
      <c r="A24" s="877">
        <v>5</v>
      </c>
      <c r="B24" s="596" t="s">
        <v>244</v>
      </c>
      <c r="C24" s="590" t="s">
        <v>57</v>
      </c>
      <c r="D24" s="303">
        <v>127.036</v>
      </c>
      <c r="E24" s="303">
        <v>42776</v>
      </c>
      <c r="F24" s="303">
        <v>153.007</v>
      </c>
      <c r="G24" s="303">
        <v>54299</v>
      </c>
      <c r="H24" s="303">
        <v>749.452</v>
      </c>
      <c r="I24" s="303">
        <v>213117</v>
      </c>
      <c r="J24" s="303">
        <v>752.711</v>
      </c>
      <c r="K24" s="837">
        <v>214358</v>
      </c>
      <c r="L24" s="859" t="s">
        <v>423</v>
      </c>
      <c r="M24" s="860" t="s">
        <v>423</v>
      </c>
      <c r="N24" s="861" t="s">
        <v>423</v>
      </c>
      <c r="O24" s="862" t="s">
        <v>423</v>
      </c>
      <c r="P24" s="863" t="s">
        <v>423</v>
      </c>
      <c r="Q24" s="863" t="s">
        <v>423</v>
      </c>
      <c r="R24" s="863" t="s">
        <v>423</v>
      </c>
      <c r="S24" s="864" t="s">
        <v>423</v>
      </c>
      <c r="T24" s="840" t="s">
        <v>423</v>
      </c>
      <c r="U24" s="704" t="s">
        <v>423</v>
      </c>
      <c r="V24" s="704" t="s">
        <v>423</v>
      </c>
      <c r="W24" s="704" t="s">
        <v>423</v>
      </c>
      <c r="X24" s="840" t="s">
        <v>423</v>
      </c>
      <c r="Y24" s="704" t="s">
        <v>423</v>
      </c>
      <c r="Z24" s="704" t="s">
        <v>423</v>
      </c>
      <c r="AA24" s="841" t="s">
        <v>423</v>
      </c>
      <c r="AB24" s="878">
        <v>5</v>
      </c>
      <c r="AC24" s="725" t="s">
        <v>244</v>
      </c>
      <c r="AD24" s="187" t="s">
        <v>194</v>
      </c>
      <c r="AE24" s="961">
        <v>0</v>
      </c>
      <c r="AF24" s="961">
        <v>0</v>
      </c>
      <c r="AG24" s="961">
        <v>0</v>
      </c>
      <c r="AH24" s="961">
        <v>0</v>
      </c>
      <c r="AI24" s="961">
        <v>-5.3290705182007514E-14</v>
      </c>
      <c r="AJ24" s="961">
        <v>0</v>
      </c>
      <c r="AK24" s="961">
        <v>4.973799150320701E-14</v>
      </c>
      <c r="AL24" s="962">
        <v>0</v>
      </c>
      <c r="AT24" s="880">
        <v>5</v>
      </c>
      <c r="AU24" s="725" t="s">
        <v>244</v>
      </c>
      <c r="AV24" s="190" t="s">
        <v>140</v>
      </c>
      <c r="AW24" s="571">
        <v>336.7234484712995</v>
      </c>
      <c r="AX24" s="571">
        <v>354.8791885338579</v>
      </c>
      <c r="AY24" s="571">
        <v>284.36377513169623</v>
      </c>
      <c r="AZ24" s="572">
        <v>284.78127727640486</v>
      </c>
      <c r="BB24" s="1062" t="s">
        <v>464</v>
      </c>
      <c r="BC24" s="1062" t="s">
        <v>155</v>
      </c>
    </row>
    <row r="25" spans="1:55" s="88" customFormat="1" ht="15" customHeight="1">
      <c r="A25" s="845" t="s">
        <v>223</v>
      </c>
      <c r="B25" s="597" t="s">
        <v>199</v>
      </c>
      <c r="C25" s="593" t="s">
        <v>57</v>
      </c>
      <c r="D25" s="848">
        <v>97.819</v>
      </c>
      <c r="E25" s="848">
        <v>25879</v>
      </c>
      <c r="F25" s="848">
        <v>112.646</v>
      </c>
      <c r="G25" s="963">
        <v>29056</v>
      </c>
      <c r="H25" s="848">
        <v>722.743</v>
      </c>
      <c r="I25" s="848">
        <v>196114</v>
      </c>
      <c r="J25" s="848">
        <v>722.29</v>
      </c>
      <c r="K25" s="849">
        <v>195560</v>
      </c>
      <c r="L25" s="850"/>
      <c r="M25" s="851"/>
      <c r="N25" s="728"/>
      <c r="O25" s="729"/>
      <c r="P25" s="852"/>
      <c r="Q25" s="852"/>
      <c r="R25" s="852"/>
      <c r="S25" s="853"/>
      <c r="T25" s="854" t="s">
        <v>423</v>
      </c>
      <c r="U25" s="8" t="s">
        <v>423</v>
      </c>
      <c r="V25" s="8" t="s">
        <v>423</v>
      </c>
      <c r="W25" s="8" t="s">
        <v>423</v>
      </c>
      <c r="X25" s="854" t="s">
        <v>423</v>
      </c>
      <c r="Y25" s="8" t="s">
        <v>423</v>
      </c>
      <c r="Z25" s="8" t="s">
        <v>423</v>
      </c>
      <c r="AA25" s="855" t="s">
        <v>423</v>
      </c>
      <c r="AB25" s="2" t="s">
        <v>223</v>
      </c>
      <c r="AC25" s="194" t="s">
        <v>199</v>
      </c>
      <c r="AD25" s="187" t="s">
        <v>194</v>
      </c>
      <c r="AE25" s="958"/>
      <c r="AF25" s="958"/>
      <c r="AG25" s="958"/>
      <c r="AH25" s="958"/>
      <c r="AI25" s="958"/>
      <c r="AJ25" s="958"/>
      <c r="AK25" s="958"/>
      <c r="AL25" s="959"/>
      <c r="AT25" s="310" t="s">
        <v>223</v>
      </c>
      <c r="AU25" s="194" t="s">
        <v>199</v>
      </c>
      <c r="AV25" s="190" t="s">
        <v>140</v>
      </c>
      <c r="AW25" s="571">
        <v>264.5600547950807</v>
      </c>
      <c r="AX25" s="571">
        <v>257.9408057099231</v>
      </c>
      <c r="AY25" s="571">
        <v>271.3467996231025</v>
      </c>
      <c r="AZ25" s="572">
        <v>270.7499757715045</v>
      </c>
      <c r="BB25" s="1062" t="s">
        <v>464</v>
      </c>
      <c r="BC25" s="1062" t="s">
        <v>155</v>
      </c>
    </row>
    <row r="26" spans="1:55" s="88" customFormat="1" ht="15" customHeight="1">
      <c r="A26" s="845" t="s">
        <v>291</v>
      </c>
      <c r="B26" s="597" t="s">
        <v>200</v>
      </c>
      <c r="C26" s="593" t="s">
        <v>57</v>
      </c>
      <c r="D26" s="848">
        <v>29.217</v>
      </c>
      <c r="E26" s="848">
        <v>16897</v>
      </c>
      <c r="F26" s="848">
        <v>40.361</v>
      </c>
      <c r="G26" s="963">
        <v>25243</v>
      </c>
      <c r="H26" s="848">
        <v>26.709</v>
      </c>
      <c r="I26" s="848">
        <v>17003</v>
      </c>
      <c r="J26" s="848">
        <v>30.421</v>
      </c>
      <c r="K26" s="849">
        <v>18798</v>
      </c>
      <c r="L26" s="850"/>
      <c r="M26" s="851"/>
      <c r="N26" s="728"/>
      <c r="O26" s="729"/>
      <c r="P26" s="852"/>
      <c r="Q26" s="852"/>
      <c r="R26" s="852"/>
      <c r="S26" s="853"/>
      <c r="T26" s="854" t="s">
        <v>423</v>
      </c>
      <c r="U26" s="8" t="s">
        <v>423</v>
      </c>
      <c r="V26" s="8" t="s">
        <v>423</v>
      </c>
      <c r="W26" s="8" t="s">
        <v>423</v>
      </c>
      <c r="X26" s="854" t="s">
        <v>423</v>
      </c>
      <c r="Y26" s="8" t="s">
        <v>423</v>
      </c>
      <c r="Z26" s="8" t="s">
        <v>423</v>
      </c>
      <c r="AA26" s="855" t="s">
        <v>423</v>
      </c>
      <c r="AB26" s="2" t="s">
        <v>291</v>
      </c>
      <c r="AC26" s="194" t="s">
        <v>200</v>
      </c>
      <c r="AD26" s="187" t="s">
        <v>194</v>
      </c>
      <c r="AE26" s="958"/>
      <c r="AF26" s="958"/>
      <c r="AG26" s="958"/>
      <c r="AH26" s="958"/>
      <c r="AI26" s="958"/>
      <c r="AJ26" s="958"/>
      <c r="AK26" s="958"/>
      <c r="AL26" s="959"/>
      <c r="AT26" s="310" t="s">
        <v>291</v>
      </c>
      <c r="AU26" s="194" t="s">
        <v>200</v>
      </c>
      <c r="AV26" s="190" t="s">
        <v>140</v>
      </c>
      <c r="AW26" s="571">
        <v>578.32768593627</v>
      </c>
      <c r="AX26" s="571">
        <v>625.4304898292907</v>
      </c>
      <c r="AY26" s="571">
        <v>636.6018944924932</v>
      </c>
      <c r="AZ26" s="572">
        <v>617.9284047204234</v>
      </c>
      <c r="BB26" s="1062" t="s">
        <v>464</v>
      </c>
      <c r="BC26" s="1062" t="s">
        <v>155</v>
      </c>
    </row>
    <row r="27" spans="1:55" s="88" customFormat="1" ht="15" customHeight="1">
      <c r="A27" s="868" t="s">
        <v>15</v>
      </c>
      <c r="B27" s="429" t="s">
        <v>304</v>
      </c>
      <c r="C27" s="595" t="s">
        <v>57</v>
      </c>
      <c r="D27" s="848">
        <v>2.119</v>
      </c>
      <c r="E27" s="848">
        <v>2971</v>
      </c>
      <c r="F27" s="848">
        <v>4.231</v>
      </c>
      <c r="G27" s="963">
        <v>3860</v>
      </c>
      <c r="H27" s="848">
        <v>0.279</v>
      </c>
      <c r="I27" s="848">
        <v>374</v>
      </c>
      <c r="J27" s="848">
        <v>0.177</v>
      </c>
      <c r="K27" s="849">
        <v>344</v>
      </c>
      <c r="L27" s="850"/>
      <c r="M27" s="851"/>
      <c r="N27" s="728"/>
      <c r="O27" s="729"/>
      <c r="P27" s="852"/>
      <c r="Q27" s="852"/>
      <c r="R27" s="852"/>
      <c r="S27" s="853"/>
      <c r="T27" s="854" t="s">
        <v>423</v>
      </c>
      <c r="U27" s="8" t="s">
        <v>423</v>
      </c>
      <c r="V27" s="8" t="s">
        <v>423</v>
      </c>
      <c r="W27" s="8" t="s">
        <v>423</v>
      </c>
      <c r="X27" s="854" t="s">
        <v>423</v>
      </c>
      <c r="Y27" s="8" t="s">
        <v>423</v>
      </c>
      <c r="Z27" s="8" t="s">
        <v>423</v>
      </c>
      <c r="AA27" s="855" t="s">
        <v>423</v>
      </c>
      <c r="AB27" s="3" t="s">
        <v>15</v>
      </c>
      <c r="AC27" s="195" t="s">
        <v>304</v>
      </c>
      <c r="AD27" s="187" t="s">
        <v>194</v>
      </c>
      <c r="AE27" s="966" t="s">
        <v>423</v>
      </c>
      <c r="AF27" s="966" t="s">
        <v>423</v>
      </c>
      <c r="AG27" s="966" t="s">
        <v>423</v>
      </c>
      <c r="AH27" s="966" t="s">
        <v>423</v>
      </c>
      <c r="AI27" s="966" t="s">
        <v>423</v>
      </c>
      <c r="AJ27" s="966" t="s">
        <v>423</v>
      </c>
      <c r="AK27" s="966" t="s">
        <v>423</v>
      </c>
      <c r="AL27" s="967" t="s">
        <v>423</v>
      </c>
      <c r="AT27" s="311" t="s">
        <v>15</v>
      </c>
      <c r="AU27" s="195" t="s">
        <v>304</v>
      </c>
      <c r="AV27" s="190" t="s">
        <v>140</v>
      </c>
      <c r="AW27" s="571">
        <v>1402.0764511562056</v>
      </c>
      <c r="AX27" s="571">
        <v>912.3138737887025</v>
      </c>
      <c r="AY27" s="571">
        <v>1340.5017921146953</v>
      </c>
      <c r="AZ27" s="572">
        <v>1943.502824858757</v>
      </c>
      <c r="BB27" s="1062" t="s">
        <v>464</v>
      </c>
      <c r="BC27" s="1062" t="s">
        <v>155</v>
      </c>
    </row>
    <row r="28" spans="1:55" s="373" customFormat="1" ht="15" customHeight="1">
      <c r="A28" s="835">
        <v>6</v>
      </c>
      <c r="B28" s="589" t="s">
        <v>246</v>
      </c>
      <c r="C28" s="598" t="s">
        <v>57</v>
      </c>
      <c r="D28" s="421">
        <v>40.626</v>
      </c>
      <c r="E28" s="421">
        <v>48347</v>
      </c>
      <c r="F28" s="421">
        <v>55.272999999999996</v>
      </c>
      <c r="G28" s="421">
        <v>60839</v>
      </c>
      <c r="H28" s="421">
        <v>593.302</v>
      </c>
      <c r="I28" s="421">
        <v>307384</v>
      </c>
      <c r="J28" s="421">
        <v>608.1579999999999</v>
      </c>
      <c r="K28" s="858">
        <v>312796</v>
      </c>
      <c r="L28" s="859" t="s">
        <v>423</v>
      </c>
      <c r="M28" s="860" t="s">
        <v>423</v>
      </c>
      <c r="N28" s="861" t="s">
        <v>423</v>
      </c>
      <c r="O28" s="862" t="s">
        <v>423</v>
      </c>
      <c r="P28" s="863" t="s">
        <v>423</v>
      </c>
      <c r="Q28" s="863" t="s">
        <v>423</v>
      </c>
      <c r="R28" s="863" t="s">
        <v>423</v>
      </c>
      <c r="S28" s="864" t="s">
        <v>423</v>
      </c>
      <c r="T28" s="840" t="s">
        <v>423</v>
      </c>
      <c r="U28" s="704" t="s">
        <v>423</v>
      </c>
      <c r="V28" s="704" t="s">
        <v>423</v>
      </c>
      <c r="W28" s="704" t="s">
        <v>423</v>
      </c>
      <c r="X28" s="840" t="s">
        <v>423</v>
      </c>
      <c r="Y28" s="704" t="s">
        <v>423</v>
      </c>
      <c r="Z28" s="704" t="s">
        <v>423</v>
      </c>
      <c r="AA28" s="841" t="s">
        <v>423</v>
      </c>
      <c r="AB28" s="2">
        <v>6</v>
      </c>
      <c r="AC28" s="953" t="s">
        <v>246</v>
      </c>
      <c r="AD28" s="187" t="s">
        <v>194</v>
      </c>
      <c r="AE28" s="961">
        <v>-7.993605777301127E-15</v>
      </c>
      <c r="AF28" s="961">
        <v>0</v>
      </c>
      <c r="AG28" s="961">
        <v>0</v>
      </c>
      <c r="AH28" s="961">
        <v>0</v>
      </c>
      <c r="AI28" s="961">
        <v>0</v>
      </c>
      <c r="AJ28" s="961">
        <v>0</v>
      </c>
      <c r="AK28" s="961">
        <v>0</v>
      </c>
      <c r="AL28" s="962">
        <v>0</v>
      </c>
      <c r="AT28" s="310">
        <v>6</v>
      </c>
      <c r="AU28" s="953" t="s">
        <v>246</v>
      </c>
      <c r="AV28" s="190" t="s">
        <v>140</v>
      </c>
      <c r="AW28" s="568">
        <v>1190.0507064441492</v>
      </c>
      <c r="AX28" s="568">
        <v>1100.7001610189425</v>
      </c>
      <c r="AY28" s="568">
        <v>518.0902811721518</v>
      </c>
      <c r="AZ28" s="575">
        <v>514.3334462425884</v>
      </c>
      <c r="BB28" s="1062" t="s">
        <v>464</v>
      </c>
      <c r="BC28" s="1062" t="s">
        <v>155</v>
      </c>
    </row>
    <row r="29" spans="1:55" s="373" customFormat="1" ht="15" customHeight="1">
      <c r="A29" s="835">
        <v>6.1</v>
      </c>
      <c r="B29" s="960" t="s">
        <v>245</v>
      </c>
      <c r="C29" s="590" t="s">
        <v>57</v>
      </c>
      <c r="D29" s="303">
        <v>12.584000000000001</v>
      </c>
      <c r="E29" s="303">
        <v>29002</v>
      </c>
      <c r="F29" s="303">
        <v>16.119999999999997</v>
      </c>
      <c r="G29" s="303">
        <v>38756</v>
      </c>
      <c r="H29" s="303">
        <v>2.876</v>
      </c>
      <c r="I29" s="303">
        <v>8938</v>
      </c>
      <c r="J29" s="303">
        <v>3.22</v>
      </c>
      <c r="K29" s="837">
        <v>9450</v>
      </c>
      <c r="L29" s="859" t="s">
        <v>423</v>
      </c>
      <c r="M29" s="860" t="s">
        <v>423</v>
      </c>
      <c r="N29" s="861" t="s">
        <v>423</v>
      </c>
      <c r="O29" s="862" t="s">
        <v>423</v>
      </c>
      <c r="P29" s="863" t="s">
        <v>423</v>
      </c>
      <c r="Q29" s="863" t="s">
        <v>423</v>
      </c>
      <c r="R29" s="863" t="s">
        <v>423</v>
      </c>
      <c r="S29" s="864" t="s">
        <v>423</v>
      </c>
      <c r="T29" s="840" t="s">
        <v>423</v>
      </c>
      <c r="U29" s="704" t="s">
        <v>423</v>
      </c>
      <c r="V29" s="704" t="s">
        <v>423</v>
      </c>
      <c r="W29" s="704" t="s">
        <v>423</v>
      </c>
      <c r="X29" s="840" t="s">
        <v>423</v>
      </c>
      <c r="Y29" s="704" t="s">
        <v>423</v>
      </c>
      <c r="Z29" s="704" t="s">
        <v>423</v>
      </c>
      <c r="AA29" s="841" t="s">
        <v>423</v>
      </c>
      <c r="AB29" s="2">
        <v>6.1</v>
      </c>
      <c r="AC29" s="194" t="s">
        <v>245</v>
      </c>
      <c r="AD29" s="187" t="s">
        <v>194</v>
      </c>
      <c r="AE29" s="954">
        <v>0</v>
      </c>
      <c r="AF29" s="954">
        <v>0</v>
      </c>
      <c r="AG29" s="954">
        <v>0</v>
      </c>
      <c r="AH29" s="954">
        <v>0</v>
      </c>
      <c r="AI29" s="954">
        <v>0</v>
      </c>
      <c r="AJ29" s="954">
        <v>0</v>
      </c>
      <c r="AK29" s="954">
        <v>0</v>
      </c>
      <c r="AL29" s="955">
        <v>0</v>
      </c>
      <c r="AT29" s="310">
        <v>6.1</v>
      </c>
      <c r="AU29" s="194" t="s">
        <v>245</v>
      </c>
      <c r="AV29" s="190" t="s">
        <v>140</v>
      </c>
      <c r="AW29" s="571">
        <v>2304.6726001271454</v>
      </c>
      <c r="AX29" s="571">
        <v>2404.218362282879</v>
      </c>
      <c r="AY29" s="571">
        <v>3107.78859527121</v>
      </c>
      <c r="AZ29" s="572">
        <v>2934.782608695652</v>
      </c>
      <c r="BB29" s="1062" t="s">
        <v>464</v>
      </c>
      <c r="BC29" s="1062" t="s">
        <v>155</v>
      </c>
    </row>
    <row r="30" spans="1:55" s="88" customFormat="1" ht="15" customHeight="1">
      <c r="A30" s="845" t="s">
        <v>224</v>
      </c>
      <c r="B30" s="357" t="s">
        <v>199</v>
      </c>
      <c r="C30" s="593" t="s">
        <v>57</v>
      </c>
      <c r="D30" s="848">
        <v>0.117</v>
      </c>
      <c r="E30" s="848">
        <v>251</v>
      </c>
      <c r="F30" s="848">
        <v>0.089</v>
      </c>
      <c r="G30" s="963">
        <v>202</v>
      </c>
      <c r="H30" s="848">
        <v>0.549</v>
      </c>
      <c r="I30" s="848">
        <v>1150</v>
      </c>
      <c r="J30" s="848">
        <v>0.483</v>
      </c>
      <c r="K30" s="849">
        <v>1120</v>
      </c>
      <c r="L30" s="850"/>
      <c r="M30" s="851"/>
      <c r="N30" s="728"/>
      <c r="O30" s="729"/>
      <c r="P30" s="852"/>
      <c r="Q30" s="852"/>
      <c r="R30" s="852"/>
      <c r="S30" s="853"/>
      <c r="T30" s="854" t="s">
        <v>423</v>
      </c>
      <c r="U30" s="8" t="s">
        <v>423</v>
      </c>
      <c r="V30" s="8" t="s">
        <v>423</v>
      </c>
      <c r="W30" s="8" t="s">
        <v>423</v>
      </c>
      <c r="X30" s="854" t="s">
        <v>423</v>
      </c>
      <c r="Y30" s="8" t="s">
        <v>423</v>
      </c>
      <c r="Z30" s="8" t="s">
        <v>423</v>
      </c>
      <c r="AA30" s="855" t="s">
        <v>423</v>
      </c>
      <c r="AB30" s="2" t="s">
        <v>224</v>
      </c>
      <c r="AC30" s="189" t="s">
        <v>199</v>
      </c>
      <c r="AD30" s="187" t="s">
        <v>194</v>
      </c>
      <c r="AE30" s="958"/>
      <c r="AF30" s="958"/>
      <c r="AG30" s="958"/>
      <c r="AH30" s="958"/>
      <c r="AI30" s="958"/>
      <c r="AJ30" s="958"/>
      <c r="AK30" s="958"/>
      <c r="AL30" s="959"/>
      <c r="AT30" s="310" t="s">
        <v>224</v>
      </c>
      <c r="AU30" s="189" t="s">
        <v>199</v>
      </c>
      <c r="AV30" s="190" t="s">
        <v>140</v>
      </c>
      <c r="AW30" s="571">
        <v>2145.299145299145</v>
      </c>
      <c r="AX30" s="571">
        <v>2269.6629213483147</v>
      </c>
      <c r="AY30" s="571">
        <v>2094.71766848816</v>
      </c>
      <c r="AZ30" s="572">
        <v>2318.840579710145</v>
      </c>
      <c r="BB30" s="1062" t="s">
        <v>464</v>
      </c>
      <c r="BC30" s="1062" t="s">
        <v>155</v>
      </c>
    </row>
    <row r="31" spans="1:55" s="88" customFormat="1" ht="15" customHeight="1">
      <c r="A31" s="845" t="s">
        <v>293</v>
      </c>
      <c r="B31" s="357" t="s">
        <v>200</v>
      </c>
      <c r="C31" s="593" t="s">
        <v>57</v>
      </c>
      <c r="D31" s="848">
        <v>12.467</v>
      </c>
      <c r="E31" s="848">
        <v>28751</v>
      </c>
      <c r="F31" s="848">
        <v>16.031</v>
      </c>
      <c r="G31" s="963">
        <v>38554</v>
      </c>
      <c r="H31" s="848">
        <v>2.327</v>
      </c>
      <c r="I31" s="848">
        <v>7788</v>
      </c>
      <c r="J31" s="848">
        <v>2.737</v>
      </c>
      <c r="K31" s="849">
        <v>8330</v>
      </c>
      <c r="L31" s="850"/>
      <c r="M31" s="851"/>
      <c r="N31" s="728"/>
      <c r="O31" s="729"/>
      <c r="P31" s="852"/>
      <c r="Q31" s="852"/>
      <c r="R31" s="852"/>
      <c r="S31" s="853"/>
      <c r="T31" s="854" t="s">
        <v>423</v>
      </c>
      <c r="U31" s="8" t="s">
        <v>423</v>
      </c>
      <c r="V31" s="8" t="s">
        <v>423</v>
      </c>
      <c r="W31" s="8" t="s">
        <v>423</v>
      </c>
      <c r="X31" s="854" t="s">
        <v>423</v>
      </c>
      <c r="Y31" s="8" t="s">
        <v>423</v>
      </c>
      <c r="Z31" s="8" t="s">
        <v>423</v>
      </c>
      <c r="AA31" s="855" t="s">
        <v>423</v>
      </c>
      <c r="AB31" s="2" t="s">
        <v>293</v>
      </c>
      <c r="AC31" s="189" t="s">
        <v>200</v>
      </c>
      <c r="AD31" s="187" t="s">
        <v>194</v>
      </c>
      <c r="AE31" s="958"/>
      <c r="AF31" s="958"/>
      <c r="AG31" s="958"/>
      <c r="AH31" s="958"/>
      <c r="AI31" s="958"/>
      <c r="AJ31" s="958"/>
      <c r="AK31" s="958"/>
      <c r="AL31" s="959"/>
      <c r="AT31" s="310" t="s">
        <v>293</v>
      </c>
      <c r="AU31" s="189" t="s">
        <v>200</v>
      </c>
      <c r="AV31" s="190" t="s">
        <v>140</v>
      </c>
      <c r="AW31" s="571">
        <v>2306.168284270474</v>
      </c>
      <c r="AX31" s="571">
        <v>2404.9653795770696</v>
      </c>
      <c r="AY31" s="571">
        <v>3346.7984529437044</v>
      </c>
      <c r="AZ31" s="572">
        <v>3043.478260869565</v>
      </c>
      <c r="BB31" s="1062" t="s">
        <v>464</v>
      </c>
      <c r="BC31" s="1062" t="s">
        <v>155</v>
      </c>
    </row>
    <row r="32" spans="1:55" s="88" customFormat="1" ht="15" customHeight="1" thickBot="1">
      <c r="A32" s="845" t="s">
        <v>16</v>
      </c>
      <c r="B32" s="599" t="s">
        <v>304</v>
      </c>
      <c r="C32" s="591" t="s">
        <v>57</v>
      </c>
      <c r="D32" s="968">
        <v>0.959</v>
      </c>
      <c r="E32" s="968">
        <v>1580</v>
      </c>
      <c r="F32" s="968">
        <v>1.01</v>
      </c>
      <c r="G32" s="969">
        <v>1432</v>
      </c>
      <c r="H32" s="968">
        <v>0.131</v>
      </c>
      <c r="I32" s="968">
        <v>523</v>
      </c>
      <c r="J32" s="968">
        <v>0.069</v>
      </c>
      <c r="K32" s="1167">
        <v>306</v>
      </c>
      <c r="L32" s="850"/>
      <c r="M32" s="851"/>
      <c r="N32" s="728"/>
      <c r="O32" s="729"/>
      <c r="P32" s="852"/>
      <c r="Q32" s="852"/>
      <c r="R32" s="852"/>
      <c r="S32" s="853"/>
      <c r="T32" s="854" t="s">
        <v>423</v>
      </c>
      <c r="U32" s="8" t="s">
        <v>423</v>
      </c>
      <c r="V32" s="8" t="s">
        <v>423</v>
      </c>
      <c r="W32" s="8" t="s">
        <v>423</v>
      </c>
      <c r="X32" s="854" t="s">
        <v>423</v>
      </c>
      <c r="Y32" s="8" t="s">
        <v>423</v>
      </c>
      <c r="Z32" s="8" t="s">
        <v>423</v>
      </c>
      <c r="AA32" s="855" t="s">
        <v>423</v>
      </c>
      <c r="AB32" s="2" t="s">
        <v>16</v>
      </c>
      <c r="AC32" s="193" t="s">
        <v>304</v>
      </c>
      <c r="AD32" s="187" t="s">
        <v>194</v>
      </c>
      <c r="AE32" s="958" t="s">
        <v>423</v>
      </c>
      <c r="AF32" s="958" t="s">
        <v>423</v>
      </c>
      <c r="AG32" s="958" t="s">
        <v>423</v>
      </c>
      <c r="AH32" s="958" t="s">
        <v>423</v>
      </c>
      <c r="AI32" s="958" t="s">
        <v>423</v>
      </c>
      <c r="AJ32" s="958" t="s">
        <v>423</v>
      </c>
      <c r="AK32" s="958" t="s">
        <v>423</v>
      </c>
      <c r="AL32" s="959" t="s">
        <v>423</v>
      </c>
      <c r="AT32" s="310" t="s">
        <v>16</v>
      </c>
      <c r="AU32" s="196" t="s">
        <v>304</v>
      </c>
      <c r="AV32" s="186" t="s">
        <v>140</v>
      </c>
      <c r="AW32" s="573">
        <v>1647.5495307612096</v>
      </c>
      <c r="AX32" s="573">
        <v>1417.8217821782177</v>
      </c>
      <c r="AY32" s="573">
        <v>3992.36641221374</v>
      </c>
      <c r="AZ32" s="574">
        <v>4434.782608695652</v>
      </c>
      <c r="BB32" s="1062" t="s">
        <v>464</v>
      </c>
      <c r="BC32" s="1062" t="s">
        <v>155</v>
      </c>
    </row>
    <row r="33" spans="1:55" s="373" customFormat="1" ht="15" customHeight="1">
      <c r="A33" s="835">
        <v>6.2</v>
      </c>
      <c r="B33" s="960" t="s">
        <v>248</v>
      </c>
      <c r="C33" s="598" t="s">
        <v>57</v>
      </c>
      <c r="D33" s="421">
        <v>17.662000000000003</v>
      </c>
      <c r="E33" s="421">
        <v>10052</v>
      </c>
      <c r="F33" s="421">
        <v>18.738</v>
      </c>
      <c r="G33" s="421">
        <v>9890</v>
      </c>
      <c r="H33" s="421">
        <v>103.806</v>
      </c>
      <c r="I33" s="421">
        <v>68173</v>
      </c>
      <c r="J33" s="421">
        <v>103.094</v>
      </c>
      <c r="K33" s="858">
        <v>67738</v>
      </c>
      <c r="L33" s="859" t="s">
        <v>423</v>
      </c>
      <c r="M33" s="860" t="s">
        <v>423</v>
      </c>
      <c r="N33" s="861" t="s">
        <v>423</v>
      </c>
      <c r="O33" s="862" t="s">
        <v>423</v>
      </c>
      <c r="P33" s="863" t="s">
        <v>423</v>
      </c>
      <c r="Q33" s="863" t="s">
        <v>423</v>
      </c>
      <c r="R33" s="863" t="s">
        <v>423</v>
      </c>
      <c r="S33" s="864" t="s">
        <v>423</v>
      </c>
      <c r="T33" s="840" t="s">
        <v>423</v>
      </c>
      <c r="U33" s="704" t="s">
        <v>423</v>
      </c>
      <c r="V33" s="704" t="s">
        <v>423</v>
      </c>
      <c r="W33" s="704" t="s">
        <v>423</v>
      </c>
      <c r="X33" s="840" t="s">
        <v>423</v>
      </c>
      <c r="Y33" s="704" t="s">
        <v>423</v>
      </c>
      <c r="Z33" s="704" t="s">
        <v>423</v>
      </c>
      <c r="AA33" s="841" t="s">
        <v>423</v>
      </c>
      <c r="AB33" s="2">
        <v>6.2</v>
      </c>
      <c r="AC33" s="194" t="s">
        <v>248</v>
      </c>
      <c r="AD33" s="187" t="s">
        <v>194</v>
      </c>
      <c r="AE33" s="961">
        <v>0</v>
      </c>
      <c r="AF33" s="961">
        <v>0</v>
      </c>
      <c r="AG33" s="961">
        <v>0</v>
      </c>
      <c r="AH33" s="961">
        <v>0</v>
      </c>
      <c r="AI33" s="961">
        <v>0</v>
      </c>
      <c r="AJ33" s="961">
        <v>0</v>
      </c>
      <c r="AK33" s="961">
        <v>0</v>
      </c>
      <c r="AL33" s="962">
        <v>0</v>
      </c>
      <c r="AT33" s="310">
        <v>6.2</v>
      </c>
      <c r="AU33" s="194" t="s">
        <v>248</v>
      </c>
      <c r="AV33" s="188" t="s">
        <v>140</v>
      </c>
      <c r="AW33" s="568">
        <v>569.1314686898426</v>
      </c>
      <c r="AX33" s="568">
        <v>527.8044615220408</v>
      </c>
      <c r="AY33" s="568">
        <v>656.7346781496253</v>
      </c>
      <c r="AZ33" s="575">
        <v>657.0508468000078</v>
      </c>
      <c r="BB33" s="1062" t="s">
        <v>464</v>
      </c>
      <c r="BC33" s="1062" t="s">
        <v>155</v>
      </c>
    </row>
    <row r="34" spans="1:55" s="88" customFormat="1" ht="15" customHeight="1">
      <c r="A34" s="845" t="s">
        <v>225</v>
      </c>
      <c r="B34" s="357" t="s">
        <v>199</v>
      </c>
      <c r="C34" s="593" t="s">
        <v>57</v>
      </c>
      <c r="D34" s="848">
        <v>0.963</v>
      </c>
      <c r="E34" s="848">
        <v>437</v>
      </c>
      <c r="F34" s="848">
        <v>1.34</v>
      </c>
      <c r="G34" s="963">
        <v>502</v>
      </c>
      <c r="H34" s="848">
        <v>95.05</v>
      </c>
      <c r="I34" s="848">
        <v>54902</v>
      </c>
      <c r="J34" s="848">
        <v>95.204</v>
      </c>
      <c r="K34" s="849">
        <v>55547</v>
      </c>
      <c r="L34" s="850"/>
      <c r="M34" s="851"/>
      <c r="N34" s="728"/>
      <c r="O34" s="729"/>
      <c r="P34" s="852"/>
      <c r="Q34" s="852"/>
      <c r="R34" s="852"/>
      <c r="S34" s="853"/>
      <c r="T34" s="854" t="s">
        <v>423</v>
      </c>
      <c r="U34" s="8" t="s">
        <v>423</v>
      </c>
      <c r="V34" s="8" t="s">
        <v>423</v>
      </c>
      <c r="W34" s="8" t="s">
        <v>423</v>
      </c>
      <c r="X34" s="854" t="s">
        <v>423</v>
      </c>
      <c r="Y34" s="8" t="s">
        <v>423</v>
      </c>
      <c r="Z34" s="8" t="s">
        <v>423</v>
      </c>
      <c r="AA34" s="855" t="s">
        <v>423</v>
      </c>
      <c r="AB34" s="2" t="s">
        <v>225</v>
      </c>
      <c r="AC34" s="189" t="s">
        <v>199</v>
      </c>
      <c r="AD34" s="187" t="s">
        <v>194</v>
      </c>
      <c r="AE34" s="958"/>
      <c r="AF34" s="958"/>
      <c r="AG34" s="958"/>
      <c r="AH34" s="958"/>
      <c r="AI34" s="958"/>
      <c r="AJ34" s="958"/>
      <c r="AK34" s="958"/>
      <c r="AL34" s="959"/>
      <c r="AT34" s="310" t="s">
        <v>225</v>
      </c>
      <c r="AU34" s="189" t="s">
        <v>199</v>
      </c>
      <c r="AV34" s="190" t="s">
        <v>140</v>
      </c>
      <c r="AW34" s="571">
        <v>453.79023883696783</v>
      </c>
      <c r="AX34" s="571">
        <v>374.6268656716418</v>
      </c>
      <c r="AY34" s="571">
        <v>577.6117832719622</v>
      </c>
      <c r="AZ34" s="572">
        <v>583.4523759505903</v>
      </c>
      <c r="BB34" s="1062" t="s">
        <v>464</v>
      </c>
      <c r="BC34" s="1062" t="s">
        <v>155</v>
      </c>
    </row>
    <row r="35" spans="1:55" s="88" customFormat="1" ht="15" customHeight="1">
      <c r="A35" s="845" t="s">
        <v>294</v>
      </c>
      <c r="B35" s="357" t="s">
        <v>200</v>
      </c>
      <c r="C35" s="593" t="s">
        <v>57</v>
      </c>
      <c r="D35" s="848">
        <v>16.699</v>
      </c>
      <c r="E35" s="848">
        <v>9615</v>
      </c>
      <c r="F35" s="848">
        <v>17.398</v>
      </c>
      <c r="G35" s="848">
        <v>9388</v>
      </c>
      <c r="H35" s="848">
        <v>8.756</v>
      </c>
      <c r="I35" s="848">
        <v>13271</v>
      </c>
      <c r="J35" s="848">
        <v>7.89</v>
      </c>
      <c r="K35" s="849">
        <v>12191</v>
      </c>
      <c r="L35" s="850"/>
      <c r="M35" s="851"/>
      <c r="N35" s="728"/>
      <c r="O35" s="729"/>
      <c r="P35" s="852"/>
      <c r="Q35" s="852"/>
      <c r="R35" s="852"/>
      <c r="S35" s="853"/>
      <c r="T35" s="854" t="s">
        <v>423</v>
      </c>
      <c r="U35" s="8" t="s">
        <v>423</v>
      </c>
      <c r="V35" s="8" t="s">
        <v>423</v>
      </c>
      <c r="W35" s="8" t="s">
        <v>423</v>
      </c>
      <c r="X35" s="854" t="s">
        <v>423</v>
      </c>
      <c r="Y35" s="8" t="s">
        <v>423</v>
      </c>
      <c r="Z35" s="8" t="s">
        <v>423</v>
      </c>
      <c r="AA35" s="855" t="s">
        <v>423</v>
      </c>
      <c r="AB35" s="2" t="s">
        <v>294</v>
      </c>
      <c r="AC35" s="189" t="s">
        <v>200</v>
      </c>
      <c r="AD35" s="187" t="s">
        <v>194</v>
      </c>
      <c r="AE35" s="958"/>
      <c r="AF35" s="958"/>
      <c r="AG35" s="958"/>
      <c r="AH35" s="958"/>
      <c r="AI35" s="958"/>
      <c r="AJ35" s="958"/>
      <c r="AK35" s="958"/>
      <c r="AL35" s="959"/>
      <c r="AT35" s="310" t="s">
        <v>294</v>
      </c>
      <c r="AU35" s="189" t="s">
        <v>200</v>
      </c>
      <c r="AV35" s="190" t="s">
        <v>140</v>
      </c>
      <c r="AW35" s="571">
        <v>575.7829810168273</v>
      </c>
      <c r="AX35" s="571">
        <v>539.602253132544</v>
      </c>
      <c r="AY35" s="571">
        <v>1515.64641388762</v>
      </c>
      <c r="AZ35" s="572">
        <v>1545.1204055766793</v>
      </c>
      <c r="BB35" s="1062" t="s">
        <v>464</v>
      </c>
      <c r="BC35" s="1062" t="s">
        <v>155</v>
      </c>
    </row>
    <row r="36" spans="1:55" s="88" customFormat="1" ht="15" customHeight="1" thickBot="1">
      <c r="A36" s="845" t="s">
        <v>17</v>
      </c>
      <c r="B36" s="599" t="s">
        <v>304</v>
      </c>
      <c r="C36" s="591" t="s">
        <v>57</v>
      </c>
      <c r="D36" s="1194">
        <v>0.799</v>
      </c>
      <c r="E36" s="1194">
        <v>578</v>
      </c>
      <c r="F36" s="968">
        <v>0.405</v>
      </c>
      <c r="G36" s="968">
        <v>380</v>
      </c>
      <c r="H36" s="968">
        <v>2.474</v>
      </c>
      <c r="I36" s="968">
        <v>3636</v>
      </c>
      <c r="J36" s="968">
        <v>2.472</v>
      </c>
      <c r="K36" s="1167">
        <v>3055</v>
      </c>
      <c r="L36" s="850"/>
      <c r="M36" s="851"/>
      <c r="N36" s="728"/>
      <c r="O36" s="729"/>
      <c r="P36" s="852"/>
      <c r="Q36" s="852"/>
      <c r="R36" s="852"/>
      <c r="S36" s="853"/>
      <c r="T36" s="854" t="s">
        <v>418</v>
      </c>
      <c r="U36" s="8" t="s">
        <v>418</v>
      </c>
      <c r="V36" s="8" t="s">
        <v>423</v>
      </c>
      <c r="W36" s="8" t="s">
        <v>423</v>
      </c>
      <c r="X36" s="854" t="s">
        <v>423</v>
      </c>
      <c r="Y36" s="8" t="s">
        <v>423</v>
      </c>
      <c r="Z36" s="8" t="s">
        <v>423</v>
      </c>
      <c r="AA36" s="855" t="s">
        <v>423</v>
      </c>
      <c r="AB36" s="2" t="s">
        <v>17</v>
      </c>
      <c r="AC36" s="193" t="s">
        <v>304</v>
      </c>
      <c r="AD36" s="187" t="s">
        <v>194</v>
      </c>
      <c r="AE36" s="958" t="s">
        <v>423</v>
      </c>
      <c r="AF36" s="958" t="s">
        <v>423</v>
      </c>
      <c r="AG36" s="958" t="s">
        <v>423</v>
      </c>
      <c r="AH36" s="958" t="s">
        <v>423</v>
      </c>
      <c r="AI36" s="958" t="s">
        <v>423</v>
      </c>
      <c r="AJ36" s="958" t="s">
        <v>423</v>
      </c>
      <c r="AK36" s="958" t="s">
        <v>423</v>
      </c>
      <c r="AL36" s="959" t="s">
        <v>423</v>
      </c>
      <c r="AT36" s="310" t="s">
        <v>17</v>
      </c>
      <c r="AU36" s="196" t="s">
        <v>304</v>
      </c>
      <c r="AV36" s="186" t="s">
        <v>140</v>
      </c>
      <c r="AW36" s="573">
        <v>723.4042553191489</v>
      </c>
      <c r="AX36" s="573">
        <v>938.2716049382716</v>
      </c>
      <c r="AY36" s="573">
        <v>1469.684721099434</v>
      </c>
      <c r="AZ36" s="574">
        <v>1235.8414239482202</v>
      </c>
      <c r="BB36" s="1062" t="s">
        <v>464</v>
      </c>
      <c r="BC36" s="1062" t="s">
        <v>155</v>
      </c>
    </row>
    <row r="37" spans="1:55" s="88" customFormat="1" ht="15" customHeight="1">
      <c r="A37" s="845">
        <v>6.3</v>
      </c>
      <c r="B37" s="428" t="s">
        <v>367</v>
      </c>
      <c r="C37" s="592" t="s">
        <v>57</v>
      </c>
      <c r="D37" s="970">
        <v>5.071</v>
      </c>
      <c r="E37" s="970">
        <v>1947</v>
      </c>
      <c r="F37" s="970">
        <v>13.875</v>
      </c>
      <c r="G37" s="970">
        <v>3248</v>
      </c>
      <c r="H37" s="970">
        <v>286.783</v>
      </c>
      <c r="I37" s="970">
        <v>100472</v>
      </c>
      <c r="J37" s="970">
        <v>306.467</v>
      </c>
      <c r="K37" s="1176">
        <v>107042</v>
      </c>
      <c r="L37" s="850"/>
      <c r="M37" s="851"/>
      <c r="N37" s="728"/>
      <c r="O37" s="884"/>
      <c r="P37" s="852"/>
      <c r="Q37" s="852"/>
      <c r="R37" s="852"/>
      <c r="S37" s="853"/>
      <c r="T37" s="854" t="s">
        <v>423</v>
      </c>
      <c r="U37" s="8" t="s">
        <v>423</v>
      </c>
      <c r="V37" s="8" t="s">
        <v>423</v>
      </c>
      <c r="W37" s="8" t="s">
        <v>423</v>
      </c>
      <c r="X37" s="854" t="s">
        <v>423</v>
      </c>
      <c r="Y37" s="8" t="s">
        <v>423</v>
      </c>
      <c r="Z37" s="8" t="s">
        <v>423</v>
      </c>
      <c r="AA37" s="855" t="s">
        <v>423</v>
      </c>
      <c r="AB37" s="2">
        <v>6.3</v>
      </c>
      <c r="AC37" s="194" t="s">
        <v>367</v>
      </c>
      <c r="AD37" s="187" t="s">
        <v>194</v>
      </c>
      <c r="AE37" s="958" t="s">
        <v>195</v>
      </c>
      <c r="AF37" s="958" t="s">
        <v>195</v>
      </c>
      <c r="AG37" s="958" t="s">
        <v>195</v>
      </c>
      <c r="AH37" s="958" t="s">
        <v>195</v>
      </c>
      <c r="AI37" s="958" t="s">
        <v>195</v>
      </c>
      <c r="AJ37" s="958" t="s">
        <v>195</v>
      </c>
      <c r="AK37" s="958" t="s">
        <v>195</v>
      </c>
      <c r="AL37" s="959" t="s">
        <v>195</v>
      </c>
      <c r="AT37" s="310">
        <v>6.3</v>
      </c>
      <c r="AU37" s="279" t="s">
        <v>91</v>
      </c>
      <c r="AV37" s="188" t="s">
        <v>140</v>
      </c>
      <c r="AW37" s="568">
        <v>383.9479392624729</v>
      </c>
      <c r="AX37" s="568">
        <v>234.0900900900901</v>
      </c>
      <c r="AY37" s="568">
        <v>350.341547441794</v>
      </c>
      <c r="AZ37" s="575">
        <v>349.27740996583645</v>
      </c>
      <c r="BB37" s="1062" t="s">
        <v>464</v>
      </c>
      <c r="BC37" s="1062" t="s">
        <v>155</v>
      </c>
    </row>
    <row r="38" spans="1:55" s="88" customFormat="1" ht="15" customHeight="1" thickBot="1">
      <c r="A38" s="845" t="s">
        <v>267</v>
      </c>
      <c r="B38" s="971" t="s">
        <v>368</v>
      </c>
      <c r="C38" s="591" t="s">
        <v>57</v>
      </c>
      <c r="D38" s="968">
        <v>0.608</v>
      </c>
      <c r="E38" s="968">
        <v>249</v>
      </c>
      <c r="F38" s="968">
        <v>0.887</v>
      </c>
      <c r="G38" s="968">
        <v>283</v>
      </c>
      <c r="H38" s="968">
        <v>3.573</v>
      </c>
      <c r="I38" s="968">
        <v>2385</v>
      </c>
      <c r="J38" s="968">
        <v>3.55</v>
      </c>
      <c r="K38" s="1167">
        <v>2074</v>
      </c>
      <c r="L38" s="850"/>
      <c r="M38" s="851"/>
      <c r="N38" s="728"/>
      <c r="O38" s="886"/>
      <c r="P38" s="852"/>
      <c r="Q38" s="852"/>
      <c r="R38" s="852"/>
      <c r="S38" s="853"/>
      <c r="T38" s="854" t="s">
        <v>423</v>
      </c>
      <c r="U38" s="8" t="s">
        <v>423</v>
      </c>
      <c r="V38" s="8" t="s">
        <v>423</v>
      </c>
      <c r="W38" s="8" t="s">
        <v>423</v>
      </c>
      <c r="X38" s="854" t="s">
        <v>423</v>
      </c>
      <c r="Y38" s="8" t="s">
        <v>423</v>
      </c>
      <c r="Z38" s="8" t="s">
        <v>423</v>
      </c>
      <c r="AA38" s="855" t="s">
        <v>423</v>
      </c>
      <c r="AB38" s="2" t="s">
        <v>267</v>
      </c>
      <c r="AC38" s="189" t="s">
        <v>368</v>
      </c>
      <c r="AD38" s="187" t="s">
        <v>194</v>
      </c>
      <c r="AE38" s="958" t="s">
        <v>423</v>
      </c>
      <c r="AF38" s="958" t="s">
        <v>423</v>
      </c>
      <c r="AG38" s="958" t="s">
        <v>423</v>
      </c>
      <c r="AH38" s="958" t="s">
        <v>423</v>
      </c>
      <c r="AI38" s="958" t="s">
        <v>423</v>
      </c>
      <c r="AJ38" s="958" t="s">
        <v>423</v>
      </c>
      <c r="AK38" s="958" t="s">
        <v>423</v>
      </c>
      <c r="AL38" s="959" t="s">
        <v>423</v>
      </c>
      <c r="AT38" s="310" t="s">
        <v>267</v>
      </c>
      <c r="AU38" s="972" t="s">
        <v>297</v>
      </c>
      <c r="AV38" s="186" t="s">
        <v>140</v>
      </c>
      <c r="AW38" s="573">
        <v>409.5394736842105</v>
      </c>
      <c r="AX38" s="573">
        <v>319.0529875986471</v>
      </c>
      <c r="AY38" s="573">
        <v>667.5062972292192</v>
      </c>
      <c r="AZ38" s="574">
        <v>584.2253521126761</v>
      </c>
      <c r="BB38" s="1062" t="s">
        <v>464</v>
      </c>
      <c r="BC38" s="1062" t="s">
        <v>155</v>
      </c>
    </row>
    <row r="39" spans="1:55" s="373" customFormat="1" ht="15" customHeight="1">
      <c r="A39" s="835">
        <v>6.4</v>
      </c>
      <c r="B39" s="960" t="s">
        <v>370</v>
      </c>
      <c r="C39" s="598" t="s">
        <v>57</v>
      </c>
      <c r="D39" s="421">
        <v>5.309</v>
      </c>
      <c r="E39" s="421">
        <v>7346</v>
      </c>
      <c r="F39" s="421">
        <v>6.54</v>
      </c>
      <c r="G39" s="421">
        <v>8945</v>
      </c>
      <c r="H39" s="421">
        <v>199.83700000000002</v>
      </c>
      <c r="I39" s="421">
        <v>129801</v>
      </c>
      <c r="J39" s="421">
        <v>195.37699999999998</v>
      </c>
      <c r="K39" s="858">
        <v>128566</v>
      </c>
      <c r="L39" s="859" t="s">
        <v>423</v>
      </c>
      <c r="M39" s="860" t="s">
        <v>423</v>
      </c>
      <c r="N39" s="861" t="s">
        <v>423</v>
      </c>
      <c r="O39" s="888" t="s">
        <v>423</v>
      </c>
      <c r="P39" s="863" t="s">
        <v>423</v>
      </c>
      <c r="Q39" s="863" t="s">
        <v>423</v>
      </c>
      <c r="R39" s="863" t="s">
        <v>423</v>
      </c>
      <c r="S39" s="864" t="s">
        <v>423</v>
      </c>
      <c r="T39" s="840" t="s">
        <v>423</v>
      </c>
      <c r="U39" s="704" t="s">
        <v>423</v>
      </c>
      <c r="V39" s="704" t="s">
        <v>423</v>
      </c>
      <c r="W39" s="704" t="s">
        <v>423</v>
      </c>
      <c r="X39" s="840" t="s">
        <v>423</v>
      </c>
      <c r="Y39" s="704" t="s">
        <v>423</v>
      </c>
      <c r="Z39" s="704" t="s">
        <v>423</v>
      </c>
      <c r="AA39" s="841" t="s">
        <v>423</v>
      </c>
      <c r="AB39" s="2">
        <v>6.4</v>
      </c>
      <c r="AC39" s="194" t="s">
        <v>370</v>
      </c>
      <c r="AD39" s="187" t="s">
        <v>194</v>
      </c>
      <c r="AE39" s="961">
        <v>0</v>
      </c>
      <c r="AF39" s="961">
        <v>0</v>
      </c>
      <c r="AG39" s="961">
        <v>-2.7755575615628914E-16</v>
      </c>
      <c r="AH39" s="961">
        <v>0</v>
      </c>
      <c r="AI39" s="961">
        <v>5.662137425588298E-15</v>
      </c>
      <c r="AJ39" s="961">
        <v>0</v>
      </c>
      <c r="AK39" s="961">
        <v>4.551914400963142E-15</v>
      </c>
      <c r="AL39" s="962">
        <v>0</v>
      </c>
      <c r="AT39" s="310">
        <v>6.4</v>
      </c>
      <c r="AU39" s="194" t="s">
        <v>249</v>
      </c>
      <c r="AV39" s="188" t="s">
        <v>140</v>
      </c>
      <c r="AW39" s="568">
        <v>1383.688076850631</v>
      </c>
      <c r="AX39" s="568">
        <v>1367.737003058104</v>
      </c>
      <c r="AY39" s="568">
        <v>649.5343705119672</v>
      </c>
      <c r="AZ39" s="575">
        <v>658.0406086693931</v>
      </c>
      <c r="BB39" s="1062" t="s">
        <v>464</v>
      </c>
      <c r="BC39" s="1062" t="s">
        <v>155</v>
      </c>
    </row>
    <row r="40" spans="1:55" s="88" customFormat="1" ht="15" customHeight="1">
      <c r="A40" s="845" t="s">
        <v>226</v>
      </c>
      <c r="B40" s="357" t="s">
        <v>250</v>
      </c>
      <c r="C40" s="593" t="s">
        <v>57</v>
      </c>
      <c r="D40" s="848">
        <v>4.833</v>
      </c>
      <c r="E40" s="848">
        <v>6996</v>
      </c>
      <c r="F40" s="848">
        <v>5.546</v>
      </c>
      <c r="G40" s="848">
        <v>8485</v>
      </c>
      <c r="H40" s="848">
        <v>1.132</v>
      </c>
      <c r="I40" s="848">
        <v>704</v>
      </c>
      <c r="J40" s="848">
        <v>1.021</v>
      </c>
      <c r="K40" s="849">
        <v>693</v>
      </c>
      <c r="L40" s="850"/>
      <c r="M40" s="851"/>
      <c r="N40" s="728"/>
      <c r="O40" s="729"/>
      <c r="P40" s="852"/>
      <c r="Q40" s="852"/>
      <c r="R40" s="852"/>
      <c r="S40" s="853"/>
      <c r="T40" s="854" t="s">
        <v>423</v>
      </c>
      <c r="U40" s="8" t="s">
        <v>423</v>
      </c>
      <c r="V40" s="8" t="s">
        <v>423</v>
      </c>
      <c r="W40" s="8" t="s">
        <v>423</v>
      </c>
      <c r="X40" s="854" t="s">
        <v>423</v>
      </c>
      <c r="Y40" s="8" t="s">
        <v>423</v>
      </c>
      <c r="Z40" s="8" t="s">
        <v>423</v>
      </c>
      <c r="AA40" s="855" t="s">
        <v>423</v>
      </c>
      <c r="AB40" s="2" t="s">
        <v>226</v>
      </c>
      <c r="AC40" s="189" t="s">
        <v>250</v>
      </c>
      <c r="AD40" s="187" t="s">
        <v>194</v>
      </c>
      <c r="AE40" s="958"/>
      <c r="AF40" s="958"/>
      <c r="AG40" s="958"/>
      <c r="AH40" s="958"/>
      <c r="AI40" s="958"/>
      <c r="AJ40" s="958"/>
      <c r="AK40" s="958"/>
      <c r="AL40" s="959"/>
      <c r="AT40" s="310" t="s">
        <v>226</v>
      </c>
      <c r="AU40" s="189" t="s">
        <v>250</v>
      </c>
      <c r="AV40" s="190" t="s">
        <v>140</v>
      </c>
      <c r="AW40" s="571">
        <v>1447.548106765984</v>
      </c>
      <c r="AX40" s="571">
        <v>1529.9314821492967</v>
      </c>
      <c r="AY40" s="571">
        <v>621.9081272084807</v>
      </c>
      <c r="AZ40" s="572">
        <v>678.7463271302645</v>
      </c>
      <c r="BB40" s="1062" t="s">
        <v>464</v>
      </c>
      <c r="BC40" s="1062" t="s">
        <v>155</v>
      </c>
    </row>
    <row r="41" spans="1:55" s="88" customFormat="1" ht="15" customHeight="1">
      <c r="A41" s="845" t="s">
        <v>227</v>
      </c>
      <c r="B41" s="357" t="s">
        <v>369</v>
      </c>
      <c r="C41" s="593" t="s">
        <v>57</v>
      </c>
      <c r="D41" s="848">
        <v>0.321</v>
      </c>
      <c r="E41" s="848">
        <v>215</v>
      </c>
      <c r="F41" s="848">
        <v>0.81</v>
      </c>
      <c r="G41" s="848">
        <v>319</v>
      </c>
      <c r="H41" s="848">
        <v>198.18</v>
      </c>
      <c r="I41" s="848">
        <v>128983</v>
      </c>
      <c r="J41" s="848">
        <v>193.986</v>
      </c>
      <c r="K41" s="849">
        <v>127785</v>
      </c>
      <c r="L41" s="850"/>
      <c r="M41" s="851"/>
      <c r="N41" s="728"/>
      <c r="O41" s="729"/>
      <c r="P41" s="852"/>
      <c r="Q41" s="852"/>
      <c r="R41" s="852"/>
      <c r="S41" s="853"/>
      <c r="T41" s="854" t="s">
        <v>423</v>
      </c>
      <c r="U41" s="8" t="s">
        <v>423</v>
      </c>
      <c r="V41" s="8" t="s">
        <v>423</v>
      </c>
      <c r="W41" s="8" t="s">
        <v>423</v>
      </c>
      <c r="X41" s="854" t="s">
        <v>423</v>
      </c>
      <c r="Y41" s="8" t="s">
        <v>423</v>
      </c>
      <c r="Z41" s="8" t="s">
        <v>423</v>
      </c>
      <c r="AA41" s="855" t="s">
        <v>423</v>
      </c>
      <c r="AB41" s="2" t="s">
        <v>227</v>
      </c>
      <c r="AC41" s="189" t="s">
        <v>369</v>
      </c>
      <c r="AD41" s="187" t="s">
        <v>194</v>
      </c>
      <c r="AE41" s="958"/>
      <c r="AF41" s="958"/>
      <c r="AG41" s="958"/>
      <c r="AH41" s="958"/>
      <c r="AI41" s="958"/>
      <c r="AJ41" s="958"/>
      <c r="AK41" s="958"/>
      <c r="AL41" s="959"/>
      <c r="AT41" s="310" t="s">
        <v>227</v>
      </c>
      <c r="AU41" s="189" t="s">
        <v>270</v>
      </c>
      <c r="AV41" s="190" t="s">
        <v>140</v>
      </c>
      <c r="AW41" s="571">
        <v>669.7819314641745</v>
      </c>
      <c r="AX41" s="571">
        <v>393.82716049382714</v>
      </c>
      <c r="AY41" s="571">
        <v>650.8376223635079</v>
      </c>
      <c r="AZ41" s="572">
        <v>658.7331044508367</v>
      </c>
      <c r="BB41" s="1062" t="s">
        <v>464</v>
      </c>
      <c r="BC41" s="1062" t="s">
        <v>155</v>
      </c>
    </row>
    <row r="42" spans="1:55" s="88" customFormat="1" ht="15" customHeight="1">
      <c r="A42" s="868" t="s">
        <v>228</v>
      </c>
      <c r="B42" s="429" t="s">
        <v>92</v>
      </c>
      <c r="C42" s="595" t="s">
        <v>57</v>
      </c>
      <c r="D42" s="848">
        <v>0.155</v>
      </c>
      <c r="E42" s="848">
        <v>135</v>
      </c>
      <c r="F42" s="848">
        <v>0.184</v>
      </c>
      <c r="G42" s="848">
        <v>141</v>
      </c>
      <c r="H42" s="848">
        <v>0.525</v>
      </c>
      <c r="I42" s="848">
        <v>114</v>
      </c>
      <c r="J42" s="848">
        <v>0.37</v>
      </c>
      <c r="K42" s="849">
        <v>88</v>
      </c>
      <c r="L42" s="850"/>
      <c r="M42" s="851"/>
      <c r="N42" s="728"/>
      <c r="O42" s="729"/>
      <c r="P42" s="852"/>
      <c r="Q42" s="852"/>
      <c r="R42" s="852"/>
      <c r="S42" s="853"/>
      <c r="T42" s="854" t="s">
        <v>423</v>
      </c>
      <c r="U42" s="8" t="s">
        <v>423</v>
      </c>
      <c r="V42" s="8" t="s">
        <v>423</v>
      </c>
      <c r="W42" s="8" t="s">
        <v>423</v>
      </c>
      <c r="X42" s="854" t="s">
        <v>423</v>
      </c>
      <c r="Y42" s="8" t="s">
        <v>423</v>
      </c>
      <c r="Z42" s="8" t="s">
        <v>423</v>
      </c>
      <c r="AA42" s="855" t="s">
        <v>423</v>
      </c>
      <c r="AB42" s="3" t="s">
        <v>228</v>
      </c>
      <c r="AC42" s="195" t="s">
        <v>92</v>
      </c>
      <c r="AD42" s="187" t="s">
        <v>194</v>
      </c>
      <c r="AE42" s="966"/>
      <c r="AF42" s="966"/>
      <c r="AG42" s="966"/>
      <c r="AH42" s="966"/>
      <c r="AI42" s="966"/>
      <c r="AJ42" s="966"/>
      <c r="AK42" s="966"/>
      <c r="AL42" s="967"/>
      <c r="AT42" s="311" t="s">
        <v>228</v>
      </c>
      <c r="AU42" s="195" t="s">
        <v>92</v>
      </c>
      <c r="AV42" s="192" t="s">
        <v>140</v>
      </c>
      <c r="AW42" s="571">
        <v>870.9677419354839</v>
      </c>
      <c r="AX42" s="571">
        <v>766.304347826087</v>
      </c>
      <c r="AY42" s="571">
        <v>217.14285714285714</v>
      </c>
      <c r="AZ42" s="572">
        <v>237.83783783783784</v>
      </c>
      <c r="BB42" s="1062" t="s">
        <v>464</v>
      </c>
      <c r="BC42" s="1062" t="s">
        <v>155</v>
      </c>
    </row>
    <row r="43" spans="1:55" s="373" customFormat="1" ht="15" customHeight="1">
      <c r="A43" s="890">
        <v>7</v>
      </c>
      <c r="B43" s="589" t="s">
        <v>252</v>
      </c>
      <c r="C43" s="600" t="s">
        <v>298</v>
      </c>
      <c r="D43" s="421">
        <v>199.865</v>
      </c>
      <c r="E43" s="421">
        <v>142297</v>
      </c>
      <c r="F43" s="421">
        <v>242.56599999999997</v>
      </c>
      <c r="G43" s="421">
        <v>143508</v>
      </c>
      <c r="H43" s="421">
        <v>18.221000000000004</v>
      </c>
      <c r="I43" s="421">
        <v>11807</v>
      </c>
      <c r="J43" s="421">
        <v>38.79500000000001</v>
      </c>
      <c r="K43" s="858">
        <v>23349</v>
      </c>
      <c r="L43" s="859" t="s">
        <v>423</v>
      </c>
      <c r="M43" s="860" t="s">
        <v>423</v>
      </c>
      <c r="N43" s="861" t="s">
        <v>423</v>
      </c>
      <c r="O43" s="862" t="s">
        <v>423</v>
      </c>
      <c r="P43" s="863" t="s">
        <v>423</v>
      </c>
      <c r="Q43" s="863" t="s">
        <v>423</v>
      </c>
      <c r="R43" s="863" t="s">
        <v>423</v>
      </c>
      <c r="S43" s="864" t="s">
        <v>423</v>
      </c>
      <c r="T43" s="840" t="s">
        <v>423</v>
      </c>
      <c r="U43" s="704" t="s">
        <v>423</v>
      </c>
      <c r="V43" s="704" t="s">
        <v>423</v>
      </c>
      <c r="W43" s="704" t="s">
        <v>423</v>
      </c>
      <c r="X43" s="840" t="s">
        <v>423</v>
      </c>
      <c r="Y43" s="704" t="s">
        <v>423</v>
      </c>
      <c r="Z43" s="704" t="s">
        <v>423</v>
      </c>
      <c r="AA43" s="841" t="s">
        <v>423</v>
      </c>
      <c r="AB43" s="4">
        <v>7</v>
      </c>
      <c r="AC43" s="953" t="s">
        <v>252</v>
      </c>
      <c r="AD43" s="187" t="s">
        <v>298</v>
      </c>
      <c r="AE43" s="961">
        <v>0</v>
      </c>
      <c r="AF43" s="961">
        <v>0</v>
      </c>
      <c r="AG43" s="961">
        <v>0</v>
      </c>
      <c r="AH43" s="961">
        <v>0</v>
      </c>
      <c r="AI43" s="961">
        <v>0</v>
      </c>
      <c r="AJ43" s="961">
        <v>0</v>
      </c>
      <c r="AK43" s="961">
        <v>0</v>
      </c>
      <c r="AL43" s="962">
        <v>0</v>
      </c>
      <c r="AT43" s="313">
        <v>7</v>
      </c>
      <c r="AU43" s="953" t="s">
        <v>252</v>
      </c>
      <c r="AV43" s="184" t="s">
        <v>141</v>
      </c>
      <c r="AW43" s="568">
        <v>711.9655767643159</v>
      </c>
      <c r="AX43" s="568">
        <v>591.6245475458227</v>
      </c>
      <c r="AY43" s="568">
        <v>647.9885846001864</v>
      </c>
      <c r="AZ43" s="575">
        <v>601.8559092666579</v>
      </c>
      <c r="BB43" s="1062" t="s">
        <v>464</v>
      </c>
      <c r="BC43" s="1062" t="s">
        <v>155</v>
      </c>
    </row>
    <row r="44" spans="1:55" s="88" customFormat="1" ht="15" customHeight="1" thickBot="1">
      <c r="A44" s="892">
        <v>7.1</v>
      </c>
      <c r="B44" s="601" t="s">
        <v>251</v>
      </c>
      <c r="C44" s="602" t="s">
        <v>298</v>
      </c>
      <c r="D44" s="968">
        <v>1.806</v>
      </c>
      <c r="E44" s="968">
        <v>830</v>
      </c>
      <c r="F44" s="968">
        <v>0.61</v>
      </c>
      <c r="G44" s="968">
        <v>282</v>
      </c>
      <c r="H44" s="968">
        <v>0.009</v>
      </c>
      <c r="I44" s="968">
        <v>17</v>
      </c>
      <c r="J44" s="968">
        <v>0.029</v>
      </c>
      <c r="K44" s="1167">
        <v>54</v>
      </c>
      <c r="L44" s="850"/>
      <c r="M44" s="851"/>
      <c r="N44" s="728"/>
      <c r="O44" s="729"/>
      <c r="P44" s="852"/>
      <c r="Q44" s="852"/>
      <c r="R44" s="852"/>
      <c r="S44" s="853"/>
      <c r="T44" s="854" t="s">
        <v>423</v>
      </c>
      <c r="U44" s="8" t="s">
        <v>423</v>
      </c>
      <c r="V44" s="8" t="s">
        <v>423</v>
      </c>
      <c r="W44" s="8" t="s">
        <v>423</v>
      </c>
      <c r="X44" s="854" t="s">
        <v>423</v>
      </c>
      <c r="Y44" s="8" t="s">
        <v>423</v>
      </c>
      <c r="Z44" s="8" t="s">
        <v>423</v>
      </c>
      <c r="AA44" s="855" t="s">
        <v>423</v>
      </c>
      <c r="AB44" s="4">
        <v>7.1</v>
      </c>
      <c r="AC44" s="194" t="s">
        <v>251</v>
      </c>
      <c r="AD44" s="187" t="s">
        <v>298</v>
      </c>
      <c r="AE44" s="958"/>
      <c r="AF44" s="958"/>
      <c r="AG44" s="958"/>
      <c r="AH44" s="958"/>
      <c r="AI44" s="958"/>
      <c r="AJ44" s="958"/>
      <c r="AK44" s="958"/>
      <c r="AL44" s="959"/>
      <c r="AT44" s="313">
        <v>7.1</v>
      </c>
      <c r="AU44" s="197" t="s">
        <v>251</v>
      </c>
      <c r="AV44" s="198" t="s">
        <v>141</v>
      </c>
      <c r="AW44" s="573">
        <v>459.57918050941305</v>
      </c>
      <c r="AX44" s="573">
        <v>462.29508196721315</v>
      </c>
      <c r="AY44" s="573">
        <v>1888.8888888888891</v>
      </c>
      <c r="AZ44" s="574">
        <v>1862.0689655172414</v>
      </c>
      <c r="BB44" s="1062" t="s">
        <v>464</v>
      </c>
      <c r="BC44" s="1062" t="s">
        <v>155</v>
      </c>
    </row>
    <row r="45" spans="1:55" s="88" customFormat="1" ht="15" customHeight="1" thickBot="1">
      <c r="A45" s="892">
        <v>7.2</v>
      </c>
      <c r="B45" s="601" t="s">
        <v>253</v>
      </c>
      <c r="C45" s="1179" t="s">
        <v>298</v>
      </c>
      <c r="D45" s="902">
        <v>0.193</v>
      </c>
      <c r="E45" s="902">
        <v>109</v>
      </c>
      <c r="F45" s="902">
        <v>0.37</v>
      </c>
      <c r="G45" s="902">
        <v>179</v>
      </c>
      <c r="H45" s="902">
        <v>0</v>
      </c>
      <c r="I45" s="902">
        <v>0</v>
      </c>
      <c r="J45" s="902">
        <v>0</v>
      </c>
      <c r="K45" s="1175">
        <v>0</v>
      </c>
      <c r="L45" s="850"/>
      <c r="M45" s="851"/>
      <c r="N45" s="728"/>
      <c r="O45" s="729"/>
      <c r="P45" s="852"/>
      <c r="Q45" s="852"/>
      <c r="R45" s="852"/>
      <c r="S45" s="853"/>
      <c r="T45" s="854" t="s">
        <v>423</v>
      </c>
      <c r="U45" s="8" t="s">
        <v>423</v>
      </c>
      <c r="V45" s="8" t="s">
        <v>423</v>
      </c>
      <c r="W45" s="8" t="s">
        <v>423</v>
      </c>
      <c r="X45" s="854" t="s">
        <v>423</v>
      </c>
      <c r="Y45" s="8" t="s">
        <v>423</v>
      </c>
      <c r="Z45" s="8" t="s">
        <v>423</v>
      </c>
      <c r="AA45" s="855" t="s">
        <v>423</v>
      </c>
      <c r="AB45" s="4">
        <v>7.2</v>
      </c>
      <c r="AC45" s="194" t="s">
        <v>253</v>
      </c>
      <c r="AD45" s="187" t="s">
        <v>298</v>
      </c>
      <c r="AE45" s="958"/>
      <c r="AF45" s="958"/>
      <c r="AG45" s="958"/>
      <c r="AH45" s="958"/>
      <c r="AI45" s="958"/>
      <c r="AJ45" s="958"/>
      <c r="AK45" s="958"/>
      <c r="AL45" s="959"/>
      <c r="AT45" s="313">
        <v>7.2</v>
      </c>
      <c r="AU45" s="197" t="s">
        <v>253</v>
      </c>
      <c r="AV45" s="199" t="s">
        <v>141</v>
      </c>
      <c r="AW45" s="576">
        <v>564.7668393782383</v>
      </c>
      <c r="AX45" s="576">
        <v>483.7837837837838</v>
      </c>
      <c r="AY45" s="576">
        <v>0</v>
      </c>
      <c r="AZ45" s="577">
        <v>0</v>
      </c>
      <c r="BB45" s="1062" t="s">
        <v>155</v>
      </c>
      <c r="BC45" s="1062" t="s">
        <v>464</v>
      </c>
    </row>
    <row r="46" spans="1:55" s="373" customFormat="1" ht="15" customHeight="1">
      <c r="A46" s="890">
        <v>7.3</v>
      </c>
      <c r="B46" s="960" t="s">
        <v>254</v>
      </c>
      <c r="C46" s="973" t="s">
        <v>298</v>
      </c>
      <c r="D46" s="421">
        <v>113.25800000000001</v>
      </c>
      <c r="E46" s="421">
        <v>67937</v>
      </c>
      <c r="F46" s="421">
        <v>190.333</v>
      </c>
      <c r="G46" s="421">
        <v>98599</v>
      </c>
      <c r="H46" s="421">
        <v>16.112000000000002</v>
      </c>
      <c r="I46" s="421">
        <v>10075</v>
      </c>
      <c r="J46" s="421">
        <v>34.653000000000006</v>
      </c>
      <c r="K46" s="858">
        <v>20224</v>
      </c>
      <c r="L46" s="859" t="s">
        <v>423</v>
      </c>
      <c r="M46" s="860" t="s">
        <v>423</v>
      </c>
      <c r="N46" s="861" t="s">
        <v>423</v>
      </c>
      <c r="O46" s="862" t="s">
        <v>423</v>
      </c>
      <c r="P46" s="863" t="s">
        <v>423</v>
      </c>
      <c r="Q46" s="863" t="s">
        <v>423</v>
      </c>
      <c r="R46" s="863" t="s">
        <v>423</v>
      </c>
      <c r="S46" s="864" t="s">
        <v>423</v>
      </c>
      <c r="T46" s="840" t="s">
        <v>423</v>
      </c>
      <c r="U46" s="704" t="s">
        <v>423</v>
      </c>
      <c r="V46" s="704" t="s">
        <v>423</v>
      </c>
      <c r="W46" s="704" t="s">
        <v>423</v>
      </c>
      <c r="X46" s="840" t="s">
        <v>423</v>
      </c>
      <c r="Y46" s="704" t="s">
        <v>423</v>
      </c>
      <c r="Z46" s="704" t="s">
        <v>423</v>
      </c>
      <c r="AA46" s="841" t="s">
        <v>423</v>
      </c>
      <c r="AB46" s="4">
        <v>7.3</v>
      </c>
      <c r="AC46" s="194" t="s">
        <v>254</v>
      </c>
      <c r="AD46" s="187" t="s">
        <v>298</v>
      </c>
      <c r="AE46" s="961">
        <v>5.571931804837504E-15</v>
      </c>
      <c r="AF46" s="961">
        <v>0</v>
      </c>
      <c r="AG46" s="961">
        <v>0</v>
      </c>
      <c r="AH46" s="961">
        <v>0</v>
      </c>
      <c r="AI46" s="961">
        <v>1.1518563880486E-15</v>
      </c>
      <c r="AJ46" s="961">
        <v>0</v>
      </c>
      <c r="AK46" s="961">
        <v>4.690692279041286E-15</v>
      </c>
      <c r="AL46" s="962">
        <v>0</v>
      </c>
      <c r="AT46" s="313">
        <v>7.3</v>
      </c>
      <c r="AU46" s="194" t="s">
        <v>254</v>
      </c>
      <c r="AV46" s="200" t="s">
        <v>141</v>
      </c>
      <c r="AW46" s="568">
        <v>599.8428367091066</v>
      </c>
      <c r="AX46" s="568">
        <v>518.0341821964662</v>
      </c>
      <c r="AY46" s="568">
        <v>625.3103277060575</v>
      </c>
      <c r="AZ46" s="575">
        <v>583.6146942544656</v>
      </c>
      <c r="BB46" s="1062" t="s">
        <v>464</v>
      </c>
      <c r="BC46" s="1062" t="s">
        <v>155</v>
      </c>
    </row>
    <row r="47" spans="1:55" s="88" customFormat="1" ht="15" customHeight="1">
      <c r="A47" s="892" t="s">
        <v>229</v>
      </c>
      <c r="B47" s="357" t="s">
        <v>261</v>
      </c>
      <c r="C47" s="595" t="s">
        <v>298</v>
      </c>
      <c r="D47" s="848">
        <v>0.607</v>
      </c>
      <c r="E47" s="848">
        <v>371</v>
      </c>
      <c r="F47" s="848">
        <v>1.047</v>
      </c>
      <c r="G47" s="848">
        <v>616</v>
      </c>
      <c r="H47" s="848">
        <v>9.63</v>
      </c>
      <c r="I47" s="848">
        <v>5934</v>
      </c>
      <c r="J47" s="848">
        <v>14.276</v>
      </c>
      <c r="K47" s="849">
        <v>8553</v>
      </c>
      <c r="L47" s="850"/>
      <c r="M47" s="851"/>
      <c r="N47" s="728"/>
      <c r="O47" s="729"/>
      <c r="P47" s="852"/>
      <c r="Q47" s="852"/>
      <c r="R47" s="852"/>
      <c r="S47" s="853"/>
      <c r="T47" s="854" t="s">
        <v>423</v>
      </c>
      <c r="U47" s="8" t="s">
        <v>423</v>
      </c>
      <c r="V47" s="8" t="s">
        <v>423</v>
      </c>
      <c r="W47" s="8" t="s">
        <v>423</v>
      </c>
      <c r="X47" s="854" t="s">
        <v>423</v>
      </c>
      <c r="Y47" s="8" t="s">
        <v>423</v>
      </c>
      <c r="Z47" s="8" t="s">
        <v>423</v>
      </c>
      <c r="AA47" s="855" t="s">
        <v>423</v>
      </c>
      <c r="AB47" s="4" t="s">
        <v>229</v>
      </c>
      <c r="AC47" s="189" t="s">
        <v>261</v>
      </c>
      <c r="AD47" s="187" t="s">
        <v>298</v>
      </c>
      <c r="AE47" s="958"/>
      <c r="AF47" s="958"/>
      <c r="AG47" s="958"/>
      <c r="AH47" s="958"/>
      <c r="AI47" s="958"/>
      <c r="AJ47" s="958"/>
      <c r="AK47" s="958"/>
      <c r="AL47" s="959"/>
      <c r="AT47" s="313" t="s">
        <v>229</v>
      </c>
      <c r="AU47" s="189" t="s">
        <v>261</v>
      </c>
      <c r="AV47" s="192" t="s">
        <v>141</v>
      </c>
      <c r="AW47" s="571">
        <v>611.2026359143327</v>
      </c>
      <c r="AX47" s="571">
        <v>588.3476599808978</v>
      </c>
      <c r="AY47" s="571">
        <v>616.1993769470405</v>
      </c>
      <c r="AZ47" s="572">
        <v>599.1173998318857</v>
      </c>
      <c r="BB47" s="1062" t="s">
        <v>464</v>
      </c>
      <c r="BC47" s="1062" t="s">
        <v>155</v>
      </c>
    </row>
    <row r="48" spans="1:55" s="88" customFormat="1" ht="15" customHeight="1">
      <c r="A48" s="892" t="s">
        <v>230</v>
      </c>
      <c r="B48" s="357" t="s">
        <v>255</v>
      </c>
      <c r="C48" s="595" t="s">
        <v>298</v>
      </c>
      <c r="D48" s="848">
        <v>112.629</v>
      </c>
      <c r="E48" s="848">
        <v>67554</v>
      </c>
      <c r="F48" s="848">
        <v>189.286</v>
      </c>
      <c r="G48" s="848">
        <v>97983</v>
      </c>
      <c r="H48" s="848">
        <v>6.436</v>
      </c>
      <c r="I48" s="848">
        <v>4090</v>
      </c>
      <c r="J48" s="848">
        <v>20.347</v>
      </c>
      <c r="K48" s="849">
        <v>11621</v>
      </c>
      <c r="L48" s="850"/>
      <c r="M48" s="851"/>
      <c r="N48" s="728"/>
      <c r="O48" s="729"/>
      <c r="P48" s="852"/>
      <c r="Q48" s="852"/>
      <c r="R48" s="852"/>
      <c r="S48" s="853"/>
      <c r="T48" s="854" t="s">
        <v>423</v>
      </c>
      <c r="U48" s="8" t="s">
        <v>423</v>
      </c>
      <c r="V48" s="8" t="s">
        <v>423</v>
      </c>
      <c r="W48" s="8" t="s">
        <v>423</v>
      </c>
      <c r="X48" s="854" t="s">
        <v>423</v>
      </c>
      <c r="Y48" s="8" t="s">
        <v>423</v>
      </c>
      <c r="Z48" s="8" t="s">
        <v>423</v>
      </c>
      <c r="AA48" s="855" t="s">
        <v>423</v>
      </c>
      <c r="AB48" s="4" t="s">
        <v>230</v>
      </c>
      <c r="AC48" s="189" t="s">
        <v>255</v>
      </c>
      <c r="AD48" s="187" t="s">
        <v>298</v>
      </c>
      <c r="AE48" s="958"/>
      <c r="AF48" s="958"/>
      <c r="AG48" s="958"/>
      <c r="AH48" s="958"/>
      <c r="AI48" s="958"/>
      <c r="AJ48" s="958"/>
      <c r="AK48" s="958"/>
      <c r="AL48" s="959"/>
      <c r="AT48" s="313" t="s">
        <v>230</v>
      </c>
      <c r="AU48" s="189" t="s">
        <v>255</v>
      </c>
      <c r="AV48" s="192" t="s">
        <v>141</v>
      </c>
      <c r="AW48" s="571">
        <v>599.7922382334922</v>
      </c>
      <c r="AX48" s="571">
        <v>517.6452563845187</v>
      </c>
      <c r="AY48" s="571">
        <v>635.4878806712244</v>
      </c>
      <c r="AZ48" s="572">
        <v>571.1407087039859</v>
      </c>
      <c r="BB48" s="1062" t="s">
        <v>464</v>
      </c>
      <c r="BC48" s="1062" t="s">
        <v>155</v>
      </c>
    </row>
    <row r="49" spans="1:55" s="88" customFormat="1" ht="15" customHeight="1">
      <c r="A49" s="892" t="s">
        <v>231</v>
      </c>
      <c r="B49" s="357" t="s">
        <v>262</v>
      </c>
      <c r="C49" s="595" t="s">
        <v>298</v>
      </c>
      <c r="D49" s="848">
        <v>0</v>
      </c>
      <c r="E49" s="848">
        <v>0</v>
      </c>
      <c r="F49" s="848">
        <v>0</v>
      </c>
      <c r="G49" s="848">
        <v>0</v>
      </c>
      <c r="H49" s="848">
        <v>0.022</v>
      </c>
      <c r="I49" s="848">
        <v>15</v>
      </c>
      <c r="J49" s="848">
        <v>0</v>
      </c>
      <c r="K49" s="849">
        <v>0</v>
      </c>
      <c r="L49" s="850"/>
      <c r="M49" s="851"/>
      <c r="N49" s="728"/>
      <c r="O49" s="729"/>
      <c r="P49" s="852"/>
      <c r="Q49" s="852"/>
      <c r="R49" s="852"/>
      <c r="S49" s="853"/>
      <c r="T49" s="854" t="s">
        <v>423</v>
      </c>
      <c r="U49" s="8" t="s">
        <v>423</v>
      </c>
      <c r="V49" s="8" t="s">
        <v>423</v>
      </c>
      <c r="W49" s="8" t="s">
        <v>423</v>
      </c>
      <c r="X49" s="854" t="s">
        <v>423</v>
      </c>
      <c r="Y49" s="8" t="s">
        <v>423</v>
      </c>
      <c r="Z49" s="8" t="s">
        <v>423</v>
      </c>
      <c r="AA49" s="855" t="s">
        <v>423</v>
      </c>
      <c r="AB49" s="4" t="s">
        <v>231</v>
      </c>
      <c r="AC49" s="189" t="s">
        <v>262</v>
      </c>
      <c r="AD49" s="187" t="s">
        <v>298</v>
      </c>
      <c r="AE49" s="958"/>
      <c r="AF49" s="958"/>
      <c r="AG49" s="958"/>
      <c r="AH49" s="958"/>
      <c r="AI49" s="958"/>
      <c r="AJ49" s="958"/>
      <c r="AK49" s="958"/>
      <c r="AL49" s="959"/>
      <c r="AT49" s="313" t="s">
        <v>231</v>
      </c>
      <c r="AU49" s="189" t="s">
        <v>262</v>
      </c>
      <c r="AV49" s="192" t="s">
        <v>141</v>
      </c>
      <c r="AW49" s="571">
        <v>0</v>
      </c>
      <c r="AX49" s="571">
        <v>0</v>
      </c>
      <c r="AY49" s="571">
        <v>681.8181818181819</v>
      </c>
      <c r="AZ49" s="572">
        <v>0</v>
      </c>
      <c r="BB49" s="1062" t="s">
        <v>155</v>
      </c>
      <c r="BC49" s="1062" t="s">
        <v>464</v>
      </c>
    </row>
    <row r="50" spans="1:55" s="88" customFormat="1" ht="15" customHeight="1" thickBot="1">
      <c r="A50" s="892" t="s">
        <v>232</v>
      </c>
      <c r="B50" s="603" t="s">
        <v>256</v>
      </c>
      <c r="C50" s="591" t="s">
        <v>298</v>
      </c>
      <c r="D50" s="968">
        <v>0.022</v>
      </c>
      <c r="E50" s="968">
        <v>12</v>
      </c>
      <c r="F50" s="968">
        <v>0</v>
      </c>
      <c r="G50" s="968">
        <v>0</v>
      </c>
      <c r="H50" s="968">
        <v>0.024</v>
      </c>
      <c r="I50" s="968">
        <v>36</v>
      </c>
      <c r="J50" s="968">
        <v>0.03</v>
      </c>
      <c r="K50" s="1167">
        <v>50</v>
      </c>
      <c r="L50" s="850"/>
      <c r="M50" s="851"/>
      <c r="N50" s="728"/>
      <c r="O50" s="729"/>
      <c r="P50" s="852"/>
      <c r="Q50" s="852"/>
      <c r="R50" s="852"/>
      <c r="S50" s="853"/>
      <c r="T50" s="854" t="s">
        <v>423</v>
      </c>
      <c r="U50" s="8" t="s">
        <v>423</v>
      </c>
      <c r="V50" s="8" t="s">
        <v>423</v>
      </c>
      <c r="W50" s="8" t="s">
        <v>423</v>
      </c>
      <c r="X50" s="854" t="s">
        <v>423</v>
      </c>
      <c r="Y50" s="8" t="s">
        <v>423</v>
      </c>
      <c r="Z50" s="8" t="s">
        <v>423</v>
      </c>
      <c r="AA50" s="855" t="s">
        <v>423</v>
      </c>
      <c r="AB50" s="4" t="s">
        <v>232</v>
      </c>
      <c r="AC50" s="189" t="s">
        <v>256</v>
      </c>
      <c r="AD50" s="187" t="s">
        <v>298</v>
      </c>
      <c r="AE50" s="958"/>
      <c r="AF50" s="958"/>
      <c r="AG50" s="958"/>
      <c r="AH50" s="958"/>
      <c r="AI50" s="958"/>
      <c r="AJ50" s="958"/>
      <c r="AK50" s="958"/>
      <c r="AL50" s="959"/>
      <c r="AT50" s="313" t="s">
        <v>232</v>
      </c>
      <c r="AU50" s="201" t="s">
        <v>256</v>
      </c>
      <c r="AV50" s="186" t="s">
        <v>141</v>
      </c>
      <c r="AW50" s="573">
        <v>545.4545454545455</v>
      </c>
      <c r="AX50" s="573">
        <v>0</v>
      </c>
      <c r="AY50" s="573">
        <v>1500</v>
      </c>
      <c r="AZ50" s="574">
        <v>1666.6666666666667</v>
      </c>
      <c r="BB50" s="1062" t="s">
        <v>155</v>
      </c>
      <c r="BC50" s="1062" t="s">
        <v>155</v>
      </c>
    </row>
    <row r="51" spans="1:55" s="88" customFormat="1" ht="15" customHeight="1">
      <c r="A51" s="875">
        <v>7.4</v>
      </c>
      <c r="B51" s="604" t="s">
        <v>257</v>
      </c>
      <c r="C51" s="588" t="s">
        <v>298</v>
      </c>
      <c r="D51" s="970">
        <v>84.608</v>
      </c>
      <c r="E51" s="970">
        <v>73421</v>
      </c>
      <c r="F51" s="970">
        <v>51.253</v>
      </c>
      <c r="G51" s="970">
        <v>44448</v>
      </c>
      <c r="H51" s="970">
        <v>2.1</v>
      </c>
      <c r="I51" s="970">
        <v>1715</v>
      </c>
      <c r="J51" s="970">
        <v>4.113</v>
      </c>
      <c r="K51" s="1176">
        <v>3071</v>
      </c>
      <c r="L51" s="850"/>
      <c r="M51" s="851"/>
      <c r="N51" s="728"/>
      <c r="O51" s="729"/>
      <c r="P51" s="852"/>
      <c r="Q51" s="852"/>
      <c r="R51" s="852"/>
      <c r="S51" s="853"/>
      <c r="T51" s="854" t="s">
        <v>423</v>
      </c>
      <c r="U51" s="8" t="s">
        <v>423</v>
      </c>
      <c r="V51" s="8" t="s">
        <v>423</v>
      </c>
      <c r="W51" s="8" t="s">
        <v>423</v>
      </c>
      <c r="X51" s="854" t="s">
        <v>423</v>
      </c>
      <c r="Y51" s="8" t="s">
        <v>423</v>
      </c>
      <c r="Z51" s="8" t="s">
        <v>423</v>
      </c>
      <c r="AA51" s="855" t="s">
        <v>423</v>
      </c>
      <c r="AB51" s="4">
        <v>7.4</v>
      </c>
      <c r="AC51" s="194" t="s">
        <v>257</v>
      </c>
      <c r="AD51" s="187" t="s">
        <v>298</v>
      </c>
      <c r="AE51" s="966"/>
      <c r="AF51" s="966"/>
      <c r="AG51" s="966"/>
      <c r="AH51" s="966"/>
      <c r="AI51" s="966"/>
      <c r="AJ51" s="966"/>
      <c r="AK51" s="966"/>
      <c r="AL51" s="967"/>
      <c r="AT51" s="314">
        <v>7.4</v>
      </c>
      <c r="AU51" s="202" t="s">
        <v>257</v>
      </c>
      <c r="AV51" s="184" t="s">
        <v>141</v>
      </c>
      <c r="AW51" s="568">
        <v>867.778460665658</v>
      </c>
      <c r="AX51" s="568">
        <v>867.2272842565313</v>
      </c>
      <c r="AY51" s="568">
        <v>816.6666666666666</v>
      </c>
      <c r="AZ51" s="575">
        <v>746.6569414053002</v>
      </c>
      <c r="BB51" s="1062" t="s">
        <v>464</v>
      </c>
      <c r="BC51" s="1062" t="s">
        <v>155</v>
      </c>
    </row>
    <row r="52" spans="1:55" s="373" customFormat="1" ht="15" customHeight="1">
      <c r="A52" s="890">
        <v>8</v>
      </c>
      <c r="B52" s="589" t="s">
        <v>266</v>
      </c>
      <c r="C52" s="600" t="s">
        <v>298</v>
      </c>
      <c r="D52" s="421">
        <v>9.721</v>
      </c>
      <c r="E52" s="421">
        <v>5052</v>
      </c>
      <c r="F52" s="421">
        <v>10.157</v>
      </c>
      <c r="G52" s="421">
        <v>5279</v>
      </c>
      <c r="H52" s="421">
        <v>0.392</v>
      </c>
      <c r="I52" s="421">
        <v>360</v>
      </c>
      <c r="J52" s="421">
        <v>0.35700000000000004</v>
      </c>
      <c r="K52" s="858">
        <v>297</v>
      </c>
      <c r="L52" s="859" t="s">
        <v>423</v>
      </c>
      <c r="M52" s="860" t="s">
        <v>423</v>
      </c>
      <c r="N52" s="861" t="s">
        <v>423</v>
      </c>
      <c r="O52" s="862" t="s">
        <v>423</v>
      </c>
      <c r="P52" s="863" t="s">
        <v>423</v>
      </c>
      <c r="Q52" s="863" t="s">
        <v>423</v>
      </c>
      <c r="R52" s="863" t="s">
        <v>423</v>
      </c>
      <c r="S52" s="864" t="s">
        <v>423</v>
      </c>
      <c r="T52" s="840" t="s">
        <v>423</v>
      </c>
      <c r="U52" s="704" t="s">
        <v>423</v>
      </c>
      <c r="V52" s="704" t="s">
        <v>423</v>
      </c>
      <c r="W52" s="704" t="s">
        <v>423</v>
      </c>
      <c r="X52" s="840" t="s">
        <v>423</v>
      </c>
      <c r="Y52" s="704" t="s">
        <v>423</v>
      </c>
      <c r="Z52" s="704" t="s">
        <v>423</v>
      </c>
      <c r="AA52" s="841" t="s">
        <v>423</v>
      </c>
      <c r="AB52" s="895">
        <v>8</v>
      </c>
      <c r="AC52" s="725" t="s">
        <v>266</v>
      </c>
      <c r="AD52" s="187" t="s">
        <v>298</v>
      </c>
      <c r="AE52" s="961">
        <v>0</v>
      </c>
      <c r="AF52" s="961">
        <v>0</v>
      </c>
      <c r="AG52" s="961">
        <v>0</v>
      </c>
      <c r="AH52" s="961">
        <v>0</v>
      </c>
      <c r="AI52" s="961">
        <v>0</v>
      </c>
      <c r="AJ52" s="961">
        <v>0</v>
      </c>
      <c r="AK52" s="961">
        <v>0</v>
      </c>
      <c r="AL52" s="962">
        <v>0</v>
      </c>
      <c r="AT52" s="313">
        <v>8</v>
      </c>
      <c r="AU52" s="953" t="s">
        <v>266</v>
      </c>
      <c r="AV52" s="184" t="s">
        <v>141</v>
      </c>
      <c r="AW52" s="568">
        <v>519.6996193807222</v>
      </c>
      <c r="AX52" s="568">
        <v>519.7400807324998</v>
      </c>
      <c r="AY52" s="568">
        <v>918.3673469387754</v>
      </c>
      <c r="AZ52" s="575">
        <v>831.9327731092436</v>
      </c>
      <c r="BB52" s="1062" t="s">
        <v>464</v>
      </c>
      <c r="BC52" s="1062" t="s">
        <v>155</v>
      </c>
    </row>
    <row r="53" spans="1:55" s="88" customFormat="1" ht="15" customHeight="1">
      <c r="A53" s="845">
        <v>8.1</v>
      </c>
      <c r="B53" s="597" t="s">
        <v>285</v>
      </c>
      <c r="C53" s="595" t="s">
        <v>298</v>
      </c>
      <c r="D53" s="848">
        <v>0.001</v>
      </c>
      <c r="E53" s="848">
        <v>6</v>
      </c>
      <c r="F53" s="848">
        <v>0.001</v>
      </c>
      <c r="G53" s="848">
        <v>7</v>
      </c>
      <c r="H53" s="848">
        <v>0.028</v>
      </c>
      <c r="I53" s="848">
        <v>143</v>
      </c>
      <c r="J53" s="848">
        <v>0.015</v>
      </c>
      <c r="K53" s="849">
        <v>87</v>
      </c>
      <c r="L53" s="850"/>
      <c r="M53" s="851"/>
      <c r="N53" s="728"/>
      <c r="O53" s="729"/>
      <c r="P53" s="852"/>
      <c r="Q53" s="852"/>
      <c r="R53" s="852"/>
      <c r="S53" s="853"/>
      <c r="T53" s="854" t="s">
        <v>423</v>
      </c>
      <c r="U53" s="8" t="s">
        <v>423</v>
      </c>
      <c r="V53" s="8" t="s">
        <v>423</v>
      </c>
      <c r="W53" s="8" t="s">
        <v>423</v>
      </c>
      <c r="X53" s="854" t="s">
        <v>423</v>
      </c>
      <c r="Y53" s="8" t="s">
        <v>423</v>
      </c>
      <c r="Z53" s="8" t="s">
        <v>423</v>
      </c>
      <c r="AA53" s="855" t="s">
        <v>423</v>
      </c>
      <c r="AB53" s="2">
        <v>8.1</v>
      </c>
      <c r="AC53" s="194" t="s">
        <v>285</v>
      </c>
      <c r="AD53" s="187" t="s">
        <v>298</v>
      </c>
      <c r="AE53" s="958"/>
      <c r="AF53" s="958"/>
      <c r="AG53" s="958"/>
      <c r="AH53" s="958"/>
      <c r="AI53" s="958"/>
      <c r="AJ53" s="958"/>
      <c r="AK53" s="958"/>
      <c r="AL53" s="959"/>
      <c r="AT53" s="310">
        <v>8.1</v>
      </c>
      <c r="AU53" s="194" t="s">
        <v>285</v>
      </c>
      <c r="AV53" s="192" t="s">
        <v>141</v>
      </c>
      <c r="AW53" s="571">
        <v>6000</v>
      </c>
      <c r="AX53" s="571">
        <v>7000</v>
      </c>
      <c r="AY53" s="571">
        <v>5107.142857142857</v>
      </c>
      <c r="AZ53" s="572">
        <v>5800</v>
      </c>
      <c r="BB53" s="1062" t="s">
        <v>464</v>
      </c>
      <c r="BC53" s="1062" t="s">
        <v>155</v>
      </c>
    </row>
    <row r="54" spans="1:55" s="88" customFormat="1" ht="15" customHeight="1">
      <c r="A54" s="868">
        <v>8.2</v>
      </c>
      <c r="B54" s="604" t="s">
        <v>268</v>
      </c>
      <c r="C54" s="595" t="s">
        <v>298</v>
      </c>
      <c r="D54" s="848">
        <v>9.72</v>
      </c>
      <c r="E54" s="848">
        <v>5046</v>
      </c>
      <c r="F54" s="848">
        <v>10.156</v>
      </c>
      <c r="G54" s="848">
        <v>5272</v>
      </c>
      <c r="H54" s="848">
        <v>0.364</v>
      </c>
      <c r="I54" s="848">
        <v>217</v>
      </c>
      <c r="J54" s="848">
        <v>0.342</v>
      </c>
      <c r="K54" s="849">
        <v>210</v>
      </c>
      <c r="L54" s="850"/>
      <c r="M54" s="851"/>
      <c r="N54" s="728"/>
      <c r="O54" s="729"/>
      <c r="P54" s="852"/>
      <c r="Q54" s="852"/>
      <c r="R54" s="852"/>
      <c r="S54" s="853"/>
      <c r="T54" s="854" t="s">
        <v>423</v>
      </c>
      <c r="U54" s="8" t="s">
        <v>423</v>
      </c>
      <c r="V54" s="8" t="s">
        <v>423</v>
      </c>
      <c r="W54" s="8" t="s">
        <v>423</v>
      </c>
      <c r="X54" s="854" t="s">
        <v>423</v>
      </c>
      <c r="Y54" s="8" t="s">
        <v>423</v>
      </c>
      <c r="Z54" s="8" t="s">
        <v>423</v>
      </c>
      <c r="AA54" s="855" t="s">
        <v>423</v>
      </c>
      <c r="AB54" s="3">
        <v>8.2</v>
      </c>
      <c r="AC54" s="202" t="s">
        <v>268</v>
      </c>
      <c r="AD54" s="187" t="s">
        <v>298</v>
      </c>
      <c r="AE54" s="958"/>
      <c r="AF54" s="958"/>
      <c r="AG54" s="958"/>
      <c r="AH54" s="958"/>
      <c r="AI54" s="958"/>
      <c r="AJ54" s="958"/>
      <c r="AK54" s="958"/>
      <c r="AL54" s="959"/>
      <c r="AT54" s="311">
        <v>8.2</v>
      </c>
      <c r="AU54" s="202" t="s">
        <v>268</v>
      </c>
      <c r="AV54" s="192" t="s">
        <v>141</v>
      </c>
      <c r="AW54" s="571">
        <v>519.1358024691358</v>
      </c>
      <c r="AX54" s="571">
        <v>519.1020086648286</v>
      </c>
      <c r="AY54" s="571">
        <v>596.1538461538462</v>
      </c>
      <c r="AZ54" s="572">
        <v>614.0350877192982</v>
      </c>
      <c r="BB54" s="1062" t="s">
        <v>464</v>
      </c>
      <c r="BC54" s="1062" t="s">
        <v>155</v>
      </c>
    </row>
    <row r="55" spans="1:55" s="88" customFormat="1" ht="15" customHeight="1">
      <c r="A55" s="869">
        <v>9</v>
      </c>
      <c r="B55" s="964" t="s">
        <v>258</v>
      </c>
      <c r="C55" s="595" t="s">
        <v>298</v>
      </c>
      <c r="D55" s="848">
        <v>49.512</v>
      </c>
      <c r="E55" s="848">
        <v>7642</v>
      </c>
      <c r="F55" s="848">
        <v>41.044</v>
      </c>
      <c r="G55" s="848">
        <v>7067</v>
      </c>
      <c r="H55" s="848">
        <v>11.947</v>
      </c>
      <c r="I55" s="848">
        <v>1517</v>
      </c>
      <c r="J55" s="848">
        <v>8.669</v>
      </c>
      <c r="K55" s="849">
        <v>1279</v>
      </c>
      <c r="L55" s="850"/>
      <c r="M55" s="851"/>
      <c r="N55" s="728"/>
      <c r="O55" s="729"/>
      <c r="P55" s="852"/>
      <c r="Q55" s="852"/>
      <c r="R55" s="852"/>
      <c r="S55" s="853"/>
      <c r="T55" s="854" t="s">
        <v>423</v>
      </c>
      <c r="U55" s="8" t="s">
        <v>423</v>
      </c>
      <c r="V55" s="8" t="s">
        <v>423</v>
      </c>
      <c r="W55" s="8" t="s">
        <v>423</v>
      </c>
      <c r="X55" s="854" t="s">
        <v>423</v>
      </c>
      <c r="Y55" s="8" t="s">
        <v>423</v>
      </c>
      <c r="Z55" s="8" t="s">
        <v>423</v>
      </c>
      <c r="AA55" s="855" t="s">
        <v>423</v>
      </c>
      <c r="AB55" s="876">
        <v>9</v>
      </c>
      <c r="AC55" s="726" t="s">
        <v>258</v>
      </c>
      <c r="AD55" s="187" t="s">
        <v>298</v>
      </c>
      <c r="AE55" s="966"/>
      <c r="AF55" s="966"/>
      <c r="AG55" s="966"/>
      <c r="AH55" s="966"/>
      <c r="AI55" s="966"/>
      <c r="AJ55" s="966"/>
      <c r="AK55" s="966"/>
      <c r="AL55" s="967"/>
      <c r="AT55" s="874">
        <v>9</v>
      </c>
      <c r="AU55" s="724" t="s">
        <v>258</v>
      </c>
      <c r="AV55" s="192" t="s">
        <v>141</v>
      </c>
      <c r="AW55" s="571">
        <v>154.3464210696397</v>
      </c>
      <c r="AX55" s="571">
        <v>172.1810739693987</v>
      </c>
      <c r="AY55" s="571">
        <v>126.97748388716833</v>
      </c>
      <c r="AZ55" s="572">
        <v>147.53720152266698</v>
      </c>
      <c r="BB55" s="1062" t="s">
        <v>464</v>
      </c>
      <c r="BC55" s="1062" t="s">
        <v>155</v>
      </c>
    </row>
    <row r="56" spans="1:55" s="373" customFormat="1" ht="15" customHeight="1" thickBot="1">
      <c r="A56" s="890">
        <v>10</v>
      </c>
      <c r="B56" s="605" t="s">
        <v>259</v>
      </c>
      <c r="C56" s="606" t="s">
        <v>298</v>
      </c>
      <c r="D56" s="433">
        <v>87.112</v>
      </c>
      <c r="E56" s="433">
        <v>67087</v>
      </c>
      <c r="F56" s="433">
        <v>69.034</v>
      </c>
      <c r="G56" s="433">
        <v>57064</v>
      </c>
      <c r="H56" s="433">
        <v>833.277</v>
      </c>
      <c r="I56" s="433">
        <v>713043</v>
      </c>
      <c r="J56" s="433">
        <v>745.097</v>
      </c>
      <c r="K56" s="1177">
        <v>656683</v>
      </c>
      <c r="L56" s="859" t="s">
        <v>423</v>
      </c>
      <c r="M56" s="860" t="s">
        <v>423</v>
      </c>
      <c r="N56" s="861" t="s">
        <v>423</v>
      </c>
      <c r="O56" s="862" t="s">
        <v>423</v>
      </c>
      <c r="P56" s="863" t="s">
        <v>423</v>
      </c>
      <c r="Q56" s="863" t="s">
        <v>423</v>
      </c>
      <c r="R56" s="863" t="s">
        <v>423</v>
      </c>
      <c r="S56" s="864" t="s">
        <v>423</v>
      </c>
      <c r="T56" s="840" t="s">
        <v>423</v>
      </c>
      <c r="U56" s="704" t="s">
        <v>423</v>
      </c>
      <c r="V56" s="704" t="s">
        <v>423</v>
      </c>
      <c r="W56" s="704" t="s">
        <v>423</v>
      </c>
      <c r="X56" s="840" t="s">
        <v>423</v>
      </c>
      <c r="Y56" s="704" t="s">
        <v>423</v>
      </c>
      <c r="Z56" s="704" t="s">
        <v>423</v>
      </c>
      <c r="AA56" s="841" t="s">
        <v>423</v>
      </c>
      <c r="AB56" s="4">
        <v>10</v>
      </c>
      <c r="AC56" s="953" t="s">
        <v>259</v>
      </c>
      <c r="AD56" s="187" t="s">
        <v>298</v>
      </c>
      <c r="AE56" s="961">
        <v>3.3306690738754696E-16</v>
      </c>
      <c r="AF56" s="961">
        <v>0</v>
      </c>
      <c r="AG56" s="961">
        <v>2.220446049250313E-16</v>
      </c>
      <c r="AH56" s="961">
        <v>0</v>
      </c>
      <c r="AI56" s="961">
        <v>7.105427357601002E-14</v>
      </c>
      <c r="AJ56" s="961">
        <v>0</v>
      </c>
      <c r="AK56" s="961">
        <v>5.684341886080802E-14</v>
      </c>
      <c r="AL56" s="962">
        <v>0</v>
      </c>
      <c r="AT56" s="313">
        <v>10</v>
      </c>
      <c r="AU56" s="974" t="s">
        <v>259</v>
      </c>
      <c r="AV56" s="186" t="s">
        <v>141</v>
      </c>
      <c r="AW56" s="573">
        <v>770.1235191477639</v>
      </c>
      <c r="AX56" s="573">
        <v>826.6071790711823</v>
      </c>
      <c r="AY56" s="573">
        <v>855.7094459585468</v>
      </c>
      <c r="AZ56" s="574">
        <v>881.3389397622054</v>
      </c>
      <c r="BB56" s="1062" t="s">
        <v>464</v>
      </c>
      <c r="BC56" s="1062" t="s">
        <v>155</v>
      </c>
    </row>
    <row r="57" spans="1:55" s="373" customFormat="1" ht="15" customHeight="1">
      <c r="A57" s="890">
        <v>10.1</v>
      </c>
      <c r="B57" s="960" t="s">
        <v>271</v>
      </c>
      <c r="C57" s="973" t="s">
        <v>298</v>
      </c>
      <c r="D57" s="421">
        <v>18.735</v>
      </c>
      <c r="E57" s="421">
        <v>13937</v>
      </c>
      <c r="F57" s="421">
        <v>11.668</v>
      </c>
      <c r="G57" s="421">
        <v>9861</v>
      </c>
      <c r="H57" s="421">
        <v>599.933</v>
      </c>
      <c r="I57" s="421">
        <v>389399</v>
      </c>
      <c r="J57" s="421">
        <v>598.4649999999999</v>
      </c>
      <c r="K57" s="858">
        <v>381928</v>
      </c>
      <c r="L57" s="859" t="s">
        <v>423</v>
      </c>
      <c r="M57" s="860" t="s">
        <v>423</v>
      </c>
      <c r="N57" s="861" t="s">
        <v>423</v>
      </c>
      <c r="O57" s="862" t="s">
        <v>423</v>
      </c>
      <c r="P57" s="863" t="s">
        <v>423</v>
      </c>
      <c r="Q57" s="863" t="s">
        <v>423</v>
      </c>
      <c r="R57" s="863" t="s">
        <v>423</v>
      </c>
      <c r="S57" s="864" t="s">
        <v>423</v>
      </c>
      <c r="T57" s="840" t="s">
        <v>423</v>
      </c>
      <c r="U57" s="704" t="s">
        <v>423</v>
      </c>
      <c r="V57" s="704" t="s">
        <v>423</v>
      </c>
      <c r="W57" s="704" t="s">
        <v>423</v>
      </c>
      <c r="X57" s="840" t="s">
        <v>423</v>
      </c>
      <c r="Y57" s="704" t="s">
        <v>423</v>
      </c>
      <c r="Z57" s="704" t="s">
        <v>423</v>
      </c>
      <c r="AA57" s="841" t="s">
        <v>423</v>
      </c>
      <c r="AB57" s="4">
        <v>10.1</v>
      </c>
      <c r="AC57" s="194" t="s">
        <v>271</v>
      </c>
      <c r="AD57" s="187" t="s">
        <v>298</v>
      </c>
      <c r="AE57" s="954">
        <v>0</v>
      </c>
      <c r="AF57" s="954">
        <v>0</v>
      </c>
      <c r="AG57" s="954">
        <v>0</v>
      </c>
      <c r="AH57" s="954">
        <v>0</v>
      </c>
      <c r="AI57" s="954">
        <v>0</v>
      </c>
      <c r="AJ57" s="954">
        <v>0</v>
      </c>
      <c r="AK57" s="954">
        <v>0</v>
      </c>
      <c r="AL57" s="955">
        <v>0</v>
      </c>
      <c r="AT57" s="313">
        <v>10.1</v>
      </c>
      <c r="AU57" s="194" t="s">
        <v>271</v>
      </c>
      <c r="AV57" s="200" t="s">
        <v>141</v>
      </c>
      <c r="AW57" s="568">
        <v>743.9017880971444</v>
      </c>
      <c r="AX57" s="568">
        <v>845.1319849160096</v>
      </c>
      <c r="AY57" s="568">
        <v>649.0708129074413</v>
      </c>
      <c r="AZ57" s="575">
        <v>638.1793421503347</v>
      </c>
      <c r="BB57" s="1062" t="s">
        <v>464</v>
      </c>
      <c r="BC57" s="1062" t="s">
        <v>155</v>
      </c>
    </row>
    <row r="58" spans="1:55" s="88" customFormat="1" ht="15" customHeight="1">
      <c r="A58" s="892" t="s">
        <v>272</v>
      </c>
      <c r="B58" s="357" t="s">
        <v>260</v>
      </c>
      <c r="C58" s="595" t="s">
        <v>298</v>
      </c>
      <c r="D58" s="848">
        <v>3.923</v>
      </c>
      <c r="E58" s="848">
        <v>1772</v>
      </c>
      <c r="F58" s="848">
        <v>2.21</v>
      </c>
      <c r="G58" s="848">
        <v>1089</v>
      </c>
      <c r="H58" s="848">
        <v>43.49</v>
      </c>
      <c r="I58" s="848">
        <v>18227</v>
      </c>
      <c r="J58" s="848">
        <v>28.417</v>
      </c>
      <c r="K58" s="849">
        <v>11956</v>
      </c>
      <c r="L58" s="850"/>
      <c r="M58" s="851"/>
      <c r="N58" s="728"/>
      <c r="O58" s="729"/>
      <c r="P58" s="852"/>
      <c r="Q58" s="852"/>
      <c r="R58" s="852"/>
      <c r="S58" s="853"/>
      <c r="T58" s="854" t="s">
        <v>423</v>
      </c>
      <c r="U58" s="8" t="s">
        <v>423</v>
      </c>
      <c r="V58" s="8" t="s">
        <v>423</v>
      </c>
      <c r="W58" s="8" t="s">
        <v>423</v>
      </c>
      <c r="X58" s="854" t="s">
        <v>423</v>
      </c>
      <c r="Y58" s="8" t="s">
        <v>423</v>
      </c>
      <c r="Z58" s="8" t="s">
        <v>423</v>
      </c>
      <c r="AA58" s="855" t="s">
        <v>423</v>
      </c>
      <c r="AB58" s="4" t="s">
        <v>272</v>
      </c>
      <c r="AC58" s="189" t="s">
        <v>260</v>
      </c>
      <c r="AD58" s="187" t="s">
        <v>298</v>
      </c>
      <c r="AE58" s="958"/>
      <c r="AF58" s="958"/>
      <c r="AG58" s="958"/>
      <c r="AH58" s="958"/>
      <c r="AI58" s="958"/>
      <c r="AJ58" s="958"/>
      <c r="AK58" s="958"/>
      <c r="AL58" s="959"/>
      <c r="AT58" s="313" t="s">
        <v>272</v>
      </c>
      <c r="AU58" s="189" t="s">
        <v>260</v>
      </c>
      <c r="AV58" s="192" t="s">
        <v>141</v>
      </c>
      <c r="AW58" s="571">
        <v>451.6951312770839</v>
      </c>
      <c r="AX58" s="571">
        <v>492.76018099547514</v>
      </c>
      <c r="AY58" s="571">
        <v>419.10784088296157</v>
      </c>
      <c r="AZ58" s="572">
        <v>420.7340676355702</v>
      </c>
      <c r="BB58" s="1062" t="s">
        <v>464</v>
      </c>
      <c r="BC58" s="1062" t="s">
        <v>155</v>
      </c>
    </row>
    <row r="59" spans="1:55" s="88" customFormat="1" ht="15" customHeight="1">
      <c r="A59" s="892" t="s">
        <v>273</v>
      </c>
      <c r="B59" s="607" t="s">
        <v>274</v>
      </c>
      <c r="C59" s="595" t="s">
        <v>298</v>
      </c>
      <c r="D59" s="848">
        <v>0.027</v>
      </c>
      <c r="E59" s="848">
        <v>52</v>
      </c>
      <c r="F59" s="848">
        <v>0.239</v>
      </c>
      <c r="G59" s="848">
        <v>156</v>
      </c>
      <c r="H59" s="848">
        <v>61.234</v>
      </c>
      <c r="I59" s="848">
        <v>30906</v>
      </c>
      <c r="J59" s="848">
        <v>79.344</v>
      </c>
      <c r="K59" s="849">
        <v>34959</v>
      </c>
      <c r="L59" s="850"/>
      <c r="M59" s="851"/>
      <c r="N59" s="728"/>
      <c r="O59" s="729"/>
      <c r="P59" s="852"/>
      <c r="Q59" s="852"/>
      <c r="R59" s="852"/>
      <c r="S59" s="853"/>
      <c r="T59" s="854" t="s">
        <v>423</v>
      </c>
      <c r="U59" s="8" t="s">
        <v>423</v>
      </c>
      <c r="V59" s="8" t="s">
        <v>423</v>
      </c>
      <c r="W59" s="8" t="s">
        <v>423</v>
      </c>
      <c r="X59" s="854" t="s">
        <v>423</v>
      </c>
      <c r="Y59" s="8" t="s">
        <v>423</v>
      </c>
      <c r="Z59" s="8" t="s">
        <v>423</v>
      </c>
      <c r="AA59" s="855" t="s">
        <v>423</v>
      </c>
      <c r="AB59" s="4" t="s">
        <v>273</v>
      </c>
      <c r="AC59" s="189" t="s">
        <v>274</v>
      </c>
      <c r="AD59" s="187" t="s">
        <v>298</v>
      </c>
      <c r="AE59" s="958"/>
      <c r="AF59" s="958"/>
      <c r="AG59" s="958"/>
      <c r="AH59" s="958"/>
      <c r="AI59" s="958"/>
      <c r="AJ59" s="958"/>
      <c r="AK59" s="958"/>
      <c r="AL59" s="959"/>
      <c r="AT59" s="313" t="s">
        <v>273</v>
      </c>
      <c r="AU59" s="203" t="s">
        <v>274</v>
      </c>
      <c r="AV59" s="192" t="s">
        <v>141</v>
      </c>
      <c r="AW59" s="571">
        <v>1925.9259259259259</v>
      </c>
      <c r="AX59" s="571">
        <v>652.7196652719665</v>
      </c>
      <c r="AY59" s="571">
        <v>504.71960022209885</v>
      </c>
      <c r="AZ59" s="572">
        <v>440.60042347247435</v>
      </c>
      <c r="BB59" s="1062" t="s">
        <v>464</v>
      </c>
      <c r="BC59" s="1062" t="s">
        <v>155</v>
      </c>
    </row>
    <row r="60" spans="1:55" s="88" customFormat="1" ht="15" customHeight="1">
      <c r="A60" s="892" t="s">
        <v>275</v>
      </c>
      <c r="B60" s="357" t="s">
        <v>276</v>
      </c>
      <c r="C60" s="595" t="s">
        <v>298</v>
      </c>
      <c r="D60" s="848">
        <v>2.384</v>
      </c>
      <c r="E60" s="848">
        <v>3243</v>
      </c>
      <c r="F60" s="848">
        <v>1.848</v>
      </c>
      <c r="G60" s="848">
        <v>2334</v>
      </c>
      <c r="H60" s="848">
        <v>83.196</v>
      </c>
      <c r="I60" s="848">
        <v>86095</v>
      </c>
      <c r="J60" s="848">
        <v>85.223</v>
      </c>
      <c r="K60" s="849">
        <v>88907</v>
      </c>
      <c r="L60" s="850"/>
      <c r="M60" s="851"/>
      <c r="N60" s="728"/>
      <c r="O60" s="729"/>
      <c r="P60" s="852"/>
      <c r="Q60" s="852"/>
      <c r="R60" s="852"/>
      <c r="S60" s="853"/>
      <c r="T60" s="854" t="s">
        <v>423</v>
      </c>
      <c r="U60" s="8" t="s">
        <v>423</v>
      </c>
      <c r="V60" s="8" t="s">
        <v>423</v>
      </c>
      <c r="W60" s="8" t="s">
        <v>423</v>
      </c>
      <c r="X60" s="854" t="s">
        <v>423</v>
      </c>
      <c r="Y60" s="8" t="s">
        <v>423</v>
      </c>
      <c r="Z60" s="8" t="s">
        <v>423</v>
      </c>
      <c r="AA60" s="855" t="s">
        <v>423</v>
      </c>
      <c r="AB60" s="4" t="s">
        <v>275</v>
      </c>
      <c r="AC60" s="189" t="s">
        <v>276</v>
      </c>
      <c r="AD60" s="187" t="s">
        <v>298</v>
      </c>
      <c r="AE60" s="958"/>
      <c r="AF60" s="958"/>
      <c r="AG60" s="958"/>
      <c r="AH60" s="958"/>
      <c r="AI60" s="958"/>
      <c r="AJ60" s="958"/>
      <c r="AK60" s="958"/>
      <c r="AL60" s="959"/>
      <c r="AT60" s="313" t="s">
        <v>275</v>
      </c>
      <c r="AU60" s="189" t="s">
        <v>276</v>
      </c>
      <c r="AV60" s="192" t="s">
        <v>141</v>
      </c>
      <c r="AW60" s="571">
        <v>1360.3187919463087</v>
      </c>
      <c r="AX60" s="571">
        <v>1262.987012987013</v>
      </c>
      <c r="AY60" s="571">
        <v>1034.8454252608299</v>
      </c>
      <c r="AZ60" s="572">
        <v>1043.2277671520599</v>
      </c>
      <c r="BB60" s="1062" t="s">
        <v>464</v>
      </c>
      <c r="BC60" s="1062" t="s">
        <v>155</v>
      </c>
    </row>
    <row r="61" spans="1:55" s="88" customFormat="1" ht="15" customHeight="1" thickBot="1">
      <c r="A61" s="892" t="s">
        <v>277</v>
      </c>
      <c r="B61" s="603" t="s">
        <v>278</v>
      </c>
      <c r="C61" s="591" t="s">
        <v>298</v>
      </c>
      <c r="D61" s="968">
        <v>12.401</v>
      </c>
      <c r="E61" s="968">
        <v>8870</v>
      </c>
      <c r="F61" s="968">
        <v>7.371</v>
      </c>
      <c r="G61" s="968">
        <v>6282</v>
      </c>
      <c r="H61" s="968">
        <v>412.013</v>
      </c>
      <c r="I61" s="968">
        <v>254171</v>
      </c>
      <c r="J61" s="968">
        <v>405.481</v>
      </c>
      <c r="K61" s="1167">
        <v>246106</v>
      </c>
      <c r="L61" s="850"/>
      <c r="M61" s="851"/>
      <c r="N61" s="728"/>
      <c r="O61" s="729"/>
      <c r="P61" s="852"/>
      <c r="Q61" s="852"/>
      <c r="R61" s="852"/>
      <c r="S61" s="853"/>
      <c r="T61" s="854" t="s">
        <v>423</v>
      </c>
      <c r="U61" s="8" t="s">
        <v>423</v>
      </c>
      <c r="V61" s="8" t="s">
        <v>423</v>
      </c>
      <c r="W61" s="8" t="s">
        <v>423</v>
      </c>
      <c r="X61" s="854" t="s">
        <v>423</v>
      </c>
      <c r="Y61" s="8" t="s">
        <v>423</v>
      </c>
      <c r="Z61" s="8" t="s">
        <v>423</v>
      </c>
      <c r="AA61" s="855" t="s">
        <v>423</v>
      </c>
      <c r="AB61" s="4" t="s">
        <v>277</v>
      </c>
      <c r="AC61" s="189" t="s">
        <v>278</v>
      </c>
      <c r="AD61" s="187" t="s">
        <v>298</v>
      </c>
      <c r="AE61" s="958"/>
      <c r="AF61" s="958"/>
      <c r="AG61" s="958"/>
      <c r="AH61" s="958"/>
      <c r="AI61" s="958"/>
      <c r="AJ61" s="958"/>
      <c r="AK61" s="958"/>
      <c r="AL61" s="959"/>
      <c r="AT61" s="313" t="s">
        <v>277</v>
      </c>
      <c r="AU61" s="201" t="s">
        <v>278</v>
      </c>
      <c r="AV61" s="186" t="s">
        <v>141</v>
      </c>
      <c r="AW61" s="573">
        <v>715.2648979920974</v>
      </c>
      <c r="AX61" s="573">
        <v>852.2588522588522</v>
      </c>
      <c r="AY61" s="573">
        <v>616.9004376075512</v>
      </c>
      <c r="AZ61" s="574">
        <v>606.9482910419971</v>
      </c>
      <c r="BB61" s="1062" t="s">
        <v>464</v>
      </c>
      <c r="BC61" s="1062" t="s">
        <v>155</v>
      </c>
    </row>
    <row r="62" spans="1:55" s="88" customFormat="1" ht="15" customHeight="1" thickBot="1">
      <c r="A62" s="845">
        <v>10.2</v>
      </c>
      <c r="B62" s="601" t="s">
        <v>279</v>
      </c>
      <c r="C62" s="1179" t="s">
        <v>298</v>
      </c>
      <c r="D62" s="902">
        <v>3.053</v>
      </c>
      <c r="E62" s="902">
        <v>3495</v>
      </c>
      <c r="F62" s="902">
        <v>2.661</v>
      </c>
      <c r="G62" s="902">
        <v>3465</v>
      </c>
      <c r="H62" s="902">
        <v>0.023</v>
      </c>
      <c r="I62" s="902">
        <v>76</v>
      </c>
      <c r="J62" s="902">
        <v>0.029</v>
      </c>
      <c r="K62" s="1175">
        <v>101</v>
      </c>
      <c r="L62" s="850"/>
      <c r="M62" s="851"/>
      <c r="N62" s="728"/>
      <c r="O62" s="729"/>
      <c r="P62" s="852"/>
      <c r="Q62" s="852"/>
      <c r="R62" s="852"/>
      <c r="S62" s="853"/>
      <c r="T62" s="854" t="s">
        <v>423</v>
      </c>
      <c r="U62" s="8" t="s">
        <v>423</v>
      </c>
      <c r="V62" s="8" t="s">
        <v>423</v>
      </c>
      <c r="W62" s="8" t="s">
        <v>423</v>
      </c>
      <c r="X62" s="854" t="s">
        <v>423</v>
      </c>
      <c r="Y62" s="8" t="s">
        <v>423</v>
      </c>
      <c r="Z62" s="8" t="s">
        <v>423</v>
      </c>
      <c r="AA62" s="855" t="s">
        <v>423</v>
      </c>
      <c r="AB62" s="2">
        <v>10.2</v>
      </c>
      <c r="AC62" s="194" t="s">
        <v>279</v>
      </c>
      <c r="AD62" s="187" t="s">
        <v>298</v>
      </c>
      <c r="AE62" s="958"/>
      <c r="AF62" s="958"/>
      <c r="AG62" s="958"/>
      <c r="AH62" s="958"/>
      <c r="AI62" s="958"/>
      <c r="AJ62" s="958"/>
      <c r="AK62" s="958"/>
      <c r="AL62" s="959"/>
      <c r="AT62" s="310">
        <v>10.2</v>
      </c>
      <c r="AU62" s="204" t="s">
        <v>279</v>
      </c>
      <c r="AV62" s="199" t="s">
        <v>141</v>
      </c>
      <c r="AW62" s="576">
        <v>1144.7756305273501</v>
      </c>
      <c r="AX62" s="576">
        <v>1302.1420518602029</v>
      </c>
      <c r="AY62" s="576">
        <v>3304.3478260869565</v>
      </c>
      <c r="AZ62" s="577">
        <v>3482.758620689655</v>
      </c>
      <c r="BB62" s="1062" t="s">
        <v>464</v>
      </c>
      <c r="BC62" s="1062" t="s">
        <v>155</v>
      </c>
    </row>
    <row r="63" spans="1:55" s="373" customFormat="1" ht="15" customHeight="1">
      <c r="A63" s="890">
        <v>10.3</v>
      </c>
      <c r="B63" s="960" t="s">
        <v>280</v>
      </c>
      <c r="C63" s="973" t="s">
        <v>298</v>
      </c>
      <c r="D63" s="421">
        <v>65.19</v>
      </c>
      <c r="E63" s="421">
        <v>48626</v>
      </c>
      <c r="F63" s="421">
        <v>54.574000000000005</v>
      </c>
      <c r="G63" s="421">
        <v>42128</v>
      </c>
      <c r="H63" s="421">
        <v>200.12099999999998</v>
      </c>
      <c r="I63" s="421">
        <v>151651</v>
      </c>
      <c r="J63" s="421">
        <v>116.19500000000001</v>
      </c>
      <c r="K63" s="858">
        <v>110870</v>
      </c>
      <c r="L63" s="859" t="s">
        <v>423</v>
      </c>
      <c r="M63" s="860" t="s">
        <v>423</v>
      </c>
      <c r="N63" s="861" t="s">
        <v>423</v>
      </c>
      <c r="O63" s="862" t="s">
        <v>423</v>
      </c>
      <c r="P63" s="863" t="s">
        <v>423</v>
      </c>
      <c r="Q63" s="863" t="s">
        <v>423</v>
      </c>
      <c r="R63" s="863" t="s">
        <v>423</v>
      </c>
      <c r="S63" s="864" t="s">
        <v>423</v>
      </c>
      <c r="T63" s="840" t="s">
        <v>423</v>
      </c>
      <c r="U63" s="704" t="s">
        <v>423</v>
      </c>
      <c r="V63" s="704" t="s">
        <v>423</v>
      </c>
      <c r="W63" s="704" t="s">
        <v>423</v>
      </c>
      <c r="X63" s="840" t="s">
        <v>423</v>
      </c>
      <c r="Y63" s="704" t="s">
        <v>423</v>
      </c>
      <c r="Z63" s="704" t="s">
        <v>423</v>
      </c>
      <c r="AA63" s="841" t="s">
        <v>423</v>
      </c>
      <c r="AB63" s="4">
        <v>10.3</v>
      </c>
      <c r="AC63" s="194" t="s">
        <v>280</v>
      </c>
      <c r="AD63" s="187" t="s">
        <v>298</v>
      </c>
      <c r="AE63" s="961">
        <v>-4.996003610813204E-16</v>
      </c>
      <c r="AF63" s="961">
        <v>0</v>
      </c>
      <c r="AG63" s="961">
        <v>2.220446049250313E-15</v>
      </c>
      <c r="AH63" s="961">
        <v>0</v>
      </c>
      <c r="AI63" s="961">
        <v>-2.19824158875781E-14</v>
      </c>
      <c r="AJ63" s="961">
        <v>0</v>
      </c>
      <c r="AK63" s="961">
        <v>7.105427357601002E-15</v>
      </c>
      <c r="AL63" s="962">
        <v>0</v>
      </c>
      <c r="AT63" s="313">
        <v>10.3</v>
      </c>
      <c r="AU63" s="194" t="s">
        <v>280</v>
      </c>
      <c r="AV63" s="200" t="s">
        <v>141</v>
      </c>
      <c r="AW63" s="568">
        <v>745.9119496855346</v>
      </c>
      <c r="AX63" s="568">
        <v>771.9426833290577</v>
      </c>
      <c r="AY63" s="568">
        <v>757.7965330974761</v>
      </c>
      <c r="AZ63" s="575">
        <v>954.1718662593054</v>
      </c>
      <c r="BB63" s="1062" t="s">
        <v>464</v>
      </c>
      <c r="BC63" s="1062" t="s">
        <v>155</v>
      </c>
    </row>
    <row r="64" spans="1:55" s="88" customFormat="1" ht="15" customHeight="1">
      <c r="A64" s="892" t="s">
        <v>233</v>
      </c>
      <c r="B64" s="357" t="s">
        <v>281</v>
      </c>
      <c r="C64" s="595" t="s">
        <v>298</v>
      </c>
      <c r="D64" s="848">
        <v>50.836</v>
      </c>
      <c r="E64" s="848">
        <v>28408</v>
      </c>
      <c r="F64" s="970">
        <v>46.139</v>
      </c>
      <c r="G64" s="975">
        <v>26659</v>
      </c>
      <c r="H64" s="848">
        <v>41.422</v>
      </c>
      <c r="I64" s="848">
        <v>21461</v>
      </c>
      <c r="J64" s="848">
        <v>55.642</v>
      </c>
      <c r="K64" s="849">
        <v>29413</v>
      </c>
      <c r="L64" s="850"/>
      <c r="M64" s="851"/>
      <c r="N64" s="728"/>
      <c r="O64" s="729"/>
      <c r="P64" s="852"/>
      <c r="Q64" s="852"/>
      <c r="R64" s="852"/>
      <c r="S64" s="853"/>
      <c r="T64" s="854" t="s">
        <v>423</v>
      </c>
      <c r="U64" s="8" t="s">
        <v>423</v>
      </c>
      <c r="V64" s="8" t="s">
        <v>423</v>
      </c>
      <c r="W64" s="8" t="s">
        <v>423</v>
      </c>
      <c r="X64" s="854" t="s">
        <v>423</v>
      </c>
      <c r="Y64" s="8" t="s">
        <v>423</v>
      </c>
      <c r="Z64" s="8" t="s">
        <v>423</v>
      </c>
      <c r="AA64" s="855" t="s">
        <v>423</v>
      </c>
      <c r="AB64" s="4" t="s">
        <v>233</v>
      </c>
      <c r="AC64" s="189" t="s">
        <v>281</v>
      </c>
      <c r="AD64" s="187" t="s">
        <v>298</v>
      </c>
      <c r="AE64" s="958"/>
      <c r="AF64" s="958"/>
      <c r="AG64" s="958"/>
      <c r="AH64" s="958"/>
      <c r="AI64" s="958"/>
      <c r="AJ64" s="958"/>
      <c r="AK64" s="958"/>
      <c r="AL64" s="959"/>
      <c r="AT64" s="313" t="s">
        <v>233</v>
      </c>
      <c r="AU64" s="189" t="s">
        <v>281</v>
      </c>
      <c r="AV64" s="192" t="s">
        <v>141</v>
      </c>
      <c r="AW64" s="568">
        <v>558.8165866708632</v>
      </c>
      <c r="AX64" s="568">
        <v>577.7975248705</v>
      </c>
      <c r="AY64" s="571">
        <v>518.1063203128773</v>
      </c>
      <c r="AZ64" s="572">
        <v>528.6114805362855</v>
      </c>
      <c r="BB64" s="1062" t="s">
        <v>464</v>
      </c>
      <c r="BC64" s="1062" t="s">
        <v>155</v>
      </c>
    </row>
    <row r="65" spans="1:55" s="88" customFormat="1" ht="15" customHeight="1">
      <c r="A65" s="892" t="s">
        <v>234</v>
      </c>
      <c r="B65" s="357" t="s">
        <v>93</v>
      </c>
      <c r="C65" s="595" t="s">
        <v>298</v>
      </c>
      <c r="D65" s="848">
        <v>7.419</v>
      </c>
      <c r="E65" s="848">
        <v>13970</v>
      </c>
      <c r="F65" s="970">
        <v>6.005</v>
      </c>
      <c r="G65" s="975">
        <v>11579</v>
      </c>
      <c r="H65" s="848">
        <v>38.468</v>
      </c>
      <c r="I65" s="848">
        <v>43470</v>
      </c>
      <c r="J65" s="848">
        <v>43.413</v>
      </c>
      <c r="K65" s="849">
        <v>41259</v>
      </c>
      <c r="L65" s="850"/>
      <c r="M65" s="851"/>
      <c r="N65" s="728"/>
      <c r="O65" s="729"/>
      <c r="P65" s="852"/>
      <c r="Q65" s="852"/>
      <c r="R65" s="852"/>
      <c r="S65" s="853"/>
      <c r="T65" s="854" t="s">
        <v>423</v>
      </c>
      <c r="U65" s="8" t="s">
        <v>423</v>
      </c>
      <c r="V65" s="8" t="s">
        <v>423</v>
      </c>
      <c r="W65" s="8" t="s">
        <v>423</v>
      </c>
      <c r="X65" s="854" t="s">
        <v>423</v>
      </c>
      <c r="Y65" s="8" t="s">
        <v>423</v>
      </c>
      <c r="Z65" s="8" t="s">
        <v>423</v>
      </c>
      <c r="AA65" s="855" t="s">
        <v>423</v>
      </c>
      <c r="AB65" s="4" t="s">
        <v>234</v>
      </c>
      <c r="AC65" s="189" t="s">
        <v>93</v>
      </c>
      <c r="AD65" s="187" t="s">
        <v>298</v>
      </c>
      <c r="AE65" s="958"/>
      <c r="AF65" s="958"/>
      <c r="AG65" s="958"/>
      <c r="AH65" s="958"/>
      <c r="AI65" s="958"/>
      <c r="AJ65" s="958"/>
      <c r="AK65" s="958"/>
      <c r="AL65" s="959"/>
      <c r="AT65" s="313" t="s">
        <v>234</v>
      </c>
      <c r="AU65" s="189" t="s">
        <v>93</v>
      </c>
      <c r="AV65" s="192" t="s">
        <v>141</v>
      </c>
      <c r="AW65" s="568">
        <v>1883.003100148268</v>
      </c>
      <c r="AX65" s="568">
        <v>1928.2264779350542</v>
      </c>
      <c r="AY65" s="571">
        <v>1130.030154933971</v>
      </c>
      <c r="AZ65" s="572">
        <v>950.3835256720338</v>
      </c>
      <c r="BB65" s="1062" t="s">
        <v>464</v>
      </c>
      <c r="BC65" s="1062" t="s">
        <v>155</v>
      </c>
    </row>
    <row r="66" spans="1:55" s="88" customFormat="1" ht="15" customHeight="1">
      <c r="A66" s="892" t="s">
        <v>235</v>
      </c>
      <c r="B66" s="357" t="s">
        <v>282</v>
      </c>
      <c r="C66" s="595" t="s">
        <v>298</v>
      </c>
      <c r="D66" s="848">
        <v>6.62</v>
      </c>
      <c r="E66" s="848">
        <v>5517</v>
      </c>
      <c r="F66" s="848">
        <v>2.297</v>
      </c>
      <c r="G66" s="848">
        <v>3650</v>
      </c>
      <c r="H66" s="848">
        <v>118.56</v>
      </c>
      <c r="I66" s="848">
        <v>85617</v>
      </c>
      <c r="J66" s="976">
        <v>15.752</v>
      </c>
      <c r="K66" s="1178">
        <v>39201</v>
      </c>
      <c r="L66" s="850"/>
      <c r="M66" s="851"/>
      <c r="N66" s="728"/>
      <c r="O66" s="729"/>
      <c r="P66" s="852"/>
      <c r="Q66" s="852"/>
      <c r="R66" s="852"/>
      <c r="S66" s="853"/>
      <c r="T66" s="854" t="s">
        <v>423</v>
      </c>
      <c r="U66" s="8" t="s">
        <v>423</v>
      </c>
      <c r="V66" s="8" t="s">
        <v>423</v>
      </c>
      <c r="W66" s="8" t="s">
        <v>423</v>
      </c>
      <c r="X66" s="854" t="s">
        <v>423</v>
      </c>
      <c r="Y66" s="8" t="s">
        <v>423</v>
      </c>
      <c r="Z66" s="8" t="s">
        <v>423</v>
      </c>
      <c r="AA66" s="855" t="s">
        <v>423</v>
      </c>
      <c r="AB66" s="4" t="s">
        <v>235</v>
      </c>
      <c r="AC66" s="189" t="s">
        <v>282</v>
      </c>
      <c r="AD66" s="187" t="s">
        <v>298</v>
      </c>
      <c r="AE66" s="958"/>
      <c r="AF66" s="958"/>
      <c r="AG66" s="958"/>
      <c r="AH66" s="958"/>
      <c r="AI66" s="958"/>
      <c r="AJ66" s="958"/>
      <c r="AK66" s="958"/>
      <c r="AL66" s="959"/>
      <c r="AT66" s="313" t="s">
        <v>235</v>
      </c>
      <c r="AU66" s="189" t="s">
        <v>282</v>
      </c>
      <c r="AV66" s="192" t="s">
        <v>141</v>
      </c>
      <c r="AW66" s="571">
        <v>833.3836858006042</v>
      </c>
      <c r="AX66" s="571">
        <v>1589.0291684806268</v>
      </c>
      <c r="AY66" s="578">
        <v>722.1406882591093</v>
      </c>
      <c r="AZ66" s="579">
        <v>2488.6363636363635</v>
      </c>
      <c r="BB66" s="1062" t="s">
        <v>464</v>
      </c>
      <c r="BC66" s="1062" t="s">
        <v>155</v>
      </c>
    </row>
    <row r="67" spans="1:55" s="88" customFormat="1" ht="15" customHeight="1" thickBot="1">
      <c r="A67" s="892" t="s">
        <v>283</v>
      </c>
      <c r="B67" s="603" t="s">
        <v>284</v>
      </c>
      <c r="C67" s="591" t="s">
        <v>298</v>
      </c>
      <c r="D67" s="968">
        <v>0.315</v>
      </c>
      <c r="E67" s="968">
        <v>731</v>
      </c>
      <c r="F67" s="968">
        <v>0.133</v>
      </c>
      <c r="G67" s="968">
        <v>240</v>
      </c>
      <c r="H67" s="968">
        <v>1.671</v>
      </c>
      <c r="I67" s="968">
        <v>1103</v>
      </c>
      <c r="J67" s="968">
        <v>1.388</v>
      </c>
      <c r="K67" s="1167">
        <v>997</v>
      </c>
      <c r="L67" s="850"/>
      <c r="M67" s="851"/>
      <c r="N67" s="728"/>
      <c r="O67" s="729"/>
      <c r="P67" s="852"/>
      <c r="Q67" s="852"/>
      <c r="R67" s="852"/>
      <c r="S67" s="853"/>
      <c r="T67" s="854" t="s">
        <v>423</v>
      </c>
      <c r="U67" s="8" t="s">
        <v>423</v>
      </c>
      <c r="V67" s="8" t="s">
        <v>423</v>
      </c>
      <c r="W67" s="8" t="s">
        <v>423</v>
      </c>
      <c r="X67" s="854" t="s">
        <v>423</v>
      </c>
      <c r="Y67" s="8" t="s">
        <v>423</v>
      </c>
      <c r="Z67" s="8" t="s">
        <v>423</v>
      </c>
      <c r="AA67" s="855" t="s">
        <v>423</v>
      </c>
      <c r="AB67" s="4" t="s">
        <v>283</v>
      </c>
      <c r="AC67" s="189" t="s">
        <v>284</v>
      </c>
      <c r="AD67" s="187" t="s">
        <v>298</v>
      </c>
      <c r="AE67" s="958"/>
      <c r="AF67" s="958"/>
      <c r="AG67" s="958"/>
      <c r="AH67" s="958"/>
      <c r="AI67" s="958"/>
      <c r="AJ67" s="958"/>
      <c r="AK67" s="958"/>
      <c r="AL67" s="959"/>
      <c r="AT67" s="313" t="s">
        <v>283</v>
      </c>
      <c r="AU67" s="201" t="s">
        <v>284</v>
      </c>
      <c r="AV67" s="186" t="s">
        <v>141</v>
      </c>
      <c r="AW67" s="573">
        <v>2320.6349206349205</v>
      </c>
      <c r="AX67" s="573">
        <v>1804.5112781954886</v>
      </c>
      <c r="AY67" s="573">
        <v>660.0837821663674</v>
      </c>
      <c r="AZ67" s="574">
        <v>718.299711815562</v>
      </c>
      <c r="BB67" s="1062" t="s">
        <v>464</v>
      </c>
      <c r="BC67" s="1062" t="s">
        <v>155</v>
      </c>
    </row>
    <row r="68" spans="1:55" s="88" customFormat="1" ht="15" customHeight="1" thickBot="1">
      <c r="A68" s="900">
        <v>10.4</v>
      </c>
      <c r="B68" s="601" t="s">
        <v>18</v>
      </c>
      <c r="C68" s="1179" t="s">
        <v>298</v>
      </c>
      <c r="D68" s="902">
        <v>0.134</v>
      </c>
      <c r="E68" s="902">
        <v>1029</v>
      </c>
      <c r="F68" s="902">
        <v>0.131</v>
      </c>
      <c r="G68" s="902">
        <v>1610</v>
      </c>
      <c r="H68" s="902">
        <v>33.2</v>
      </c>
      <c r="I68" s="902">
        <v>171917</v>
      </c>
      <c r="J68" s="902">
        <v>30.408</v>
      </c>
      <c r="K68" s="1175">
        <v>163784</v>
      </c>
      <c r="L68" s="850"/>
      <c r="M68" s="851"/>
      <c r="N68" s="728"/>
      <c r="O68" s="729"/>
      <c r="P68" s="852"/>
      <c r="Q68" s="852"/>
      <c r="R68" s="852"/>
      <c r="S68" s="853"/>
      <c r="T68" s="854" t="s">
        <v>423</v>
      </c>
      <c r="U68" s="8" t="s">
        <v>423</v>
      </c>
      <c r="V68" s="8" t="s">
        <v>423</v>
      </c>
      <c r="W68" s="8" t="s">
        <v>423</v>
      </c>
      <c r="X68" s="854" t="s">
        <v>423</v>
      </c>
      <c r="Y68" s="8" t="s">
        <v>423</v>
      </c>
      <c r="Z68" s="8" t="s">
        <v>423</v>
      </c>
      <c r="AA68" s="855" t="s">
        <v>423</v>
      </c>
      <c r="AB68" s="13">
        <v>10.4</v>
      </c>
      <c r="AC68" s="197" t="s">
        <v>18</v>
      </c>
      <c r="AD68" s="205" t="s">
        <v>298</v>
      </c>
      <c r="AE68" s="977"/>
      <c r="AF68" s="977"/>
      <c r="AG68" s="977"/>
      <c r="AH68" s="977"/>
      <c r="AI68" s="977"/>
      <c r="AJ68" s="977"/>
      <c r="AK68" s="977"/>
      <c r="AL68" s="978"/>
      <c r="AT68" s="316">
        <v>10.4</v>
      </c>
      <c r="AU68" s="197" t="s">
        <v>18</v>
      </c>
      <c r="AV68" s="322" t="s">
        <v>141</v>
      </c>
      <c r="AW68" s="565">
        <v>7679.10447761194</v>
      </c>
      <c r="AX68" s="565">
        <v>12290.076335877862</v>
      </c>
      <c r="AY68" s="565">
        <v>5178.2228915662645</v>
      </c>
      <c r="AZ68" s="567">
        <v>5386.214154169955</v>
      </c>
      <c r="BB68" s="1062" t="s">
        <v>464</v>
      </c>
      <c r="BC68" s="1062" t="s">
        <v>155</v>
      </c>
    </row>
    <row r="69" spans="1:53" ht="15" customHeight="1" thickBot="1">
      <c r="A69" s="206"/>
      <c r="B69" s="1347"/>
      <c r="C69" s="1348"/>
      <c r="D69" s="34"/>
      <c r="E69" s="34"/>
      <c r="F69" s="34"/>
      <c r="G69" s="34"/>
      <c r="H69" s="34"/>
      <c r="I69" s="34"/>
      <c r="J69" s="34"/>
      <c r="K69" s="34"/>
      <c r="M69" s="10"/>
      <c r="N69" s="10"/>
      <c r="O69" s="91"/>
      <c r="P69" s="10"/>
      <c r="Q69" s="10"/>
      <c r="R69" s="10"/>
      <c r="T69" s="344"/>
      <c r="AT69" s="88"/>
      <c r="AU69" s="88"/>
      <c r="AV69" s="88"/>
      <c r="AW69" s="88"/>
      <c r="AX69" s="88"/>
      <c r="AY69" s="88"/>
      <c r="AZ69" s="88"/>
      <c r="BA69" s="88"/>
    </row>
    <row r="70" spans="1:28" ht="12.75" customHeight="1" thickBot="1">
      <c r="A70" s="1345"/>
      <c r="B70" s="1346"/>
      <c r="C70" s="400" t="s">
        <v>157</v>
      </c>
      <c r="D70" s="326">
        <v>0</v>
      </c>
      <c r="E70" s="326">
        <v>0</v>
      </c>
      <c r="F70" s="326">
        <v>0</v>
      </c>
      <c r="G70" s="326">
        <v>0</v>
      </c>
      <c r="H70" s="326">
        <v>0</v>
      </c>
      <c r="I70" s="326">
        <v>0</v>
      </c>
      <c r="J70" s="326">
        <v>0</v>
      </c>
      <c r="K70" s="327">
        <v>0</v>
      </c>
      <c r="M70" s="10"/>
      <c r="N70" s="10"/>
      <c r="O70" s="10"/>
      <c r="P70" s="10"/>
      <c r="Q70" s="10"/>
      <c r="R70" s="10"/>
      <c r="T70" s="344"/>
      <c r="AB70" s="88"/>
    </row>
    <row r="71" spans="3:28" ht="12.75" customHeight="1" thickBot="1">
      <c r="C71" s="400" t="s">
        <v>174</v>
      </c>
      <c r="D71" s="326">
        <v>-4</v>
      </c>
      <c r="E71" s="326">
        <v>-4</v>
      </c>
      <c r="F71" s="326">
        <v>-4</v>
      </c>
      <c r="G71" s="326">
        <v>-4</v>
      </c>
      <c r="H71" s="326">
        <v>-4</v>
      </c>
      <c r="I71" s="326">
        <v>-4</v>
      </c>
      <c r="J71" s="326">
        <v>-4</v>
      </c>
      <c r="K71" s="326">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5"/>
    </row>
    <row r="93" ht="12.75" customHeight="1">
      <c r="AM93" s="285"/>
    </row>
    <row r="94" ht="12.75" customHeight="1">
      <c r="AM94" s="285"/>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J6" sqref="J6"/>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13"/>
      <c r="B2" s="614"/>
      <c r="C2" s="614"/>
      <c r="D2" s="615" t="s">
        <v>9</v>
      </c>
      <c r="E2" s="979" t="s">
        <v>357</v>
      </c>
      <c r="F2" s="1148">
        <v>42865</v>
      </c>
      <c r="G2" s="178"/>
      <c r="H2" s="178"/>
      <c r="I2" s="178"/>
      <c r="J2" s="178"/>
    </row>
    <row r="3" spans="1:10" ht="12.75" customHeight="1">
      <c r="A3" s="616"/>
      <c r="B3" s="207"/>
      <c r="C3" s="207"/>
      <c r="D3" s="329" t="s">
        <v>210</v>
      </c>
      <c r="E3" s="208"/>
      <c r="F3" s="129" t="s">
        <v>410</v>
      </c>
      <c r="G3" s="178"/>
      <c r="H3" s="178"/>
      <c r="I3" s="178"/>
      <c r="J3" s="178"/>
    </row>
    <row r="4" spans="1:10" ht="12.75" customHeight="1">
      <c r="A4" s="616"/>
      <c r="B4" s="207"/>
      <c r="C4" s="207"/>
      <c r="D4" s="1196" t="s">
        <v>195</v>
      </c>
      <c r="E4" s="1199"/>
      <c r="F4" s="1200"/>
      <c r="G4" s="178"/>
      <c r="H4" s="178"/>
      <c r="I4" s="178"/>
      <c r="J4" s="178"/>
    </row>
    <row r="5" spans="1:10" ht="12.75" customHeight="1">
      <c r="A5" s="616"/>
      <c r="B5" s="617"/>
      <c r="C5" s="207"/>
      <c r="D5" s="329" t="s">
        <v>208</v>
      </c>
      <c r="E5" s="130"/>
      <c r="F5" s="129"/>
      <c r="G5" s="178"/>
      <c r="H5" s="178"/>
      <c r="I5" s="178"/>
      <c r="J5" s="178"/>
    </row>
    <row r="6" spans="1:10" ht="12.75" customHeight="1">
      <c r="A6" s="618" t="s">
        <v>195</v>
      </c>
      <c r="B6" s="207"/>
      <c r="C6" s="207"/>
      <c r="D6" s="1196" t="s">
        <v>411</v>
      </c>
      <c r="E6" s="1199"/>
      <c r="F6" s="1200"/>
      <c r="G6" s="178"/>
      <c r="H6" s="178"/>
      <c r="I6" s="178"/>
      <c r="J6" s="178"/>
    </row>
    <row r="7" spans="1:10" ht="12.75" customHeight="1">
      <c r="A7" s="616"/>
      <c r="B7" s="207"/>
      <c r="C7" s="207"/>
      <c r="D7" s="619" t="s">
        <v>175</v>
      </c>
      <c r="E7" s="208" t="s">
        <v>412</v>
      </c>
      <c r="F7" s="671" t="s">
        <v>413</v>
      </c>
      <c r="G7" s="178"/>
      <c r="H7" s="178"/>
      <c r="I7" s="178"/>
      <c r="J7" s="178"/>
    </row>
    <row r="8" spans="1:10" ht="12.75" customHeight="1">
      <c r="A8" s="620"/>
      <c r="B8" s="621"/>
      <c r="C8" s="621"/>
      <c r="D8" s="329" t="s">
        <v>209</v>
      </c>
      <c r="E8" s="208" t="s">
        <v>414</v>
      </c>
      <c r="F8" s="129"/>
      <c r="G8" s="178"/>
      <c r="H8" s="178"/>
      <c r="I8" s="178"/>
      <c r="J8" s="178"/>
    </row>
    <row r="9" spans="1:13" ht="12.75" customHeight="1">
      <c r="A9" s="620"/>
      <c r="B9" s="1352" t="s">
        <v>10</v>
      </c>
      <c r="C9" s="1352"/>
      <c r="D9" s="622"/>
      <c r="E9" s="623"/>
      <c r="F9" s="624"/>
      <c r="G9" s="178"/>
      <c r="H9" s="178"/>
      <c r="I9" s="178"/>
      <c r="J9" s="178"/>
      <c r="K9" s="1201" t="s">
        <v>179</v>
      </c>
      <c r="L9" s="1201"/>
      <c r="M9" s="1201"/>
    </row>
    <row r="10" spans="1:13" s="87" customFormat="1" ht="12.75" customHeight="1">
      <c r="A10" s="625"/>
      <c r="B10" s="1352"/>
      <c r="C10" s="1352"/>
      <c r="D10" s="626"/>
      <c r="E10" s="207"/>
      <c r="F10" s="627"/>
      <c r="G10" s="207"/>
      <c r="H10" s="207"/>
      <c r="I10" s="207"/>
      <c r="J10" s="207"/>
      <c r="K10" s="1201"/>
      <c r="L10" s="1201"/>
      <c r="M10" s="1201"/>
    </row>
    <row r="11" spans="1:13" s="87" customFormat="1" ht="12.75" customHeight="1">
      <c r="A11" s="625"/>
      <c r="B11" s="1363" t="s">
        <v>202</v>
      </c>
      <c r="C11" s="1363"/>
      <c r="D11" s="626"/>
      <c r="E11" s="207"/>
      <c r="F11" s="627"/>
      <c r="G11" s="207"/>
      <c r="H11" s="207"/>
      <c r="I11" s="207"/>
      <c r="J11" s="207"/>
      <c r="K11" s="1201"/>
      <c r="L11" s="1201"/>
      <c r="M11" s="1201"/>
    </row>
    <row r="12" spans="1:13" s="87" customFormat="1" ht="12.75" customHeight="1">
      <c r="A12" s="625"/>
      <c r="B12" s="628"/>
      <c r="C12" s="629"/>
      <c r="D12" s="626"/>
      <c r="E12" s="207"/>
      <c r="F12" s="627"/>
      <c r="G12" s="207"/>
      <c r="H12" s="207"/>
      <c r="I12" s="207"/>
      <c r="J12" s="207"/>
      <c r="K12" s="1201"/>
      <c r="L12" s="1201"/>
      <c r="M12" s="1201"/>
    </row>
    <row r="13" spans="1:13" s="87" customFormat="1" ht="12" customHeight="1">
      <c r="A13" s="625"/>
      <c r="B13" s="1363" t="s">
        <v>11</v>
      </c>
      <c r="C13" s="1363"/>
      <c r="D13" s="626"/>
      <c r="E13" s="207"/>
      <c r="F13" s="627"/>
      <c r="G13" s="207"/>
      <c r="H13" s="207"/>
      <c r="I13" s="207"/>
      <c r="J13" s="207"/>
      <c r="L13" s="1215" t="s">
        <v>32</v>
      </c>
      <c r="M13" s="1215"/>
    </row>
    <row r="14" spans="1:13" s="87" customFormat="1" ht="12.75" customHeight="1" thickBot="1">
      <c r="A14" s="630"/>
      <c r="B14" s="631"/>
      <c r="C14" s="631"/>
      <c r="D14" s="631"/>
      <c r="E14" s="632"/>
      <c r="F14" s="633"/>
      <c r="G14" s="684" t="s">
        <v>180</v>
      </c>
      <c r="H14" s="684" t="s">
        <v>180</v>
      </c>
      <c r="I14" s="684" t="s">
        <v>181</v>
      </c>
      <c r="J14" s="684" t="s">
        <v>181</v>
      </c>
      <c r="L14" s="1215"/>
      <c r="M14" s="1215"/>
    </row>
    <row r="15" spans="1:16" ht="12.75" customHeight="1">
      <c r="A15" s="1378" t="s">
        <v>60</v>
      </c>
      <c r="B15" s="1364" t="s">
        <v>12</v>
      </c>
      <c r="C15" s="1365"/>
      <c r="D15" s="634"/>
      <c r="E15" s="635"/>
      <c r="F15" s="636"/>
      <c r="G15" s="800"/>
      <c r="H15" s="800"/>
      <c r="I15" s="800"/>
      <c r="J15" s="800"/>
      <c r="K15" s="1373" t="s">
        <v>60</v>
      </c>
      <c r="L15" s="1376" t="s">
        <v>12</v>
      </c>
      <c r="M15" s="1377"/>
      <c r="N15" s="980"/>
      <c r="O15" s="981"/>
      <c r="P15" s="982"/>
    </row>
    <row r="16" spans="1:16" ht="12.75" customHeight="1">
      <c r="A16" s="1374"/>
      <c r="B16" s="1366"/>
      <c r="C16" s="1367"/>
      <c r="D16" s="637" t="s">
        <v>206</v>
      </c>
      <c r="E16" s="637">
        <v>2015</v>
      </c>
      <c r="F16" s="983">
        <v>2016</v>
      </c>
      <c r="G16" s="680">
        <v>2015</v>
      </c>
      <c r="H16" s="681">
        <v>2016</v>
      </c>
      <c r="I16" s="681">
        <v>2015</v>
      </c>
      <c r="J16" s="208">
        <v>2016</v>
      </c>
      <c r="K16" s="1374"/>
      <c r="L16" s="1366"/>
      <c r="M16" s="1367"/>
      <c r="N16" s="637" t="s">
        <v>206</v>
      </c>
      <c r="O16" s="637">
        <v>2015</v>
      </c>
      <c r="P16" s="983">
        <v>2016</v>
      </c>
    </row>
    <row r="17" spans="1:16" ht="12.75" customHeight="1">
      <c r="A17" s="1375"/>
      <c r="B17" s="1368"/>
      <c r="C17" s="1369"/>
      <c r="D17" s="638" t="s">
        <v>195</v>
      </c>
      <c r="E17" s="638" t="s">
        <v>204</v>
      </c>
      <c r="F17" s="639" t="s">
        <v>204</v>
      </c>
      <c r="G17" s="682"/>
      <c r="H17" s="683"/>
      <c r="I17" s="683"/>
      <c r="J17" s="684"/>
      <c r="K17" s="1375"/>
      <c r="L17" s="1368"/>
      <c r="M17" s="1369"/>
      <c r="N17" s="638" t="s">
        <v>195</v>
      </c>
      <c r="O17" s="638" t="s">
        <v>204</v>
      </c>
      <c r="P17" s="639" t="s">
        <v>204</v>
      </c>
    </row>
    <row r="18" spans="1:16" ht="12.75" customHeight="1">
      <c r="A18" s="1370" t="s">
        <v>343</v>
      </c>
      <c r="B18" s="1371"/>
      <c r="C18" s="1371"/>
      <c r="D18" s="1371"/>
      <c r="E18" s="1371"/>
      <c r="F18" s="1372"/>
      <c r="G18" s="984"/>
      <c r="H18" s="985"/>
      <c r="I18" s="985"/>
      <c r="J18" s="986"/>
      <c r="K18" s="1370" t="s">
        <v>74</v>
      </c>
      <c r="L18" s="1371"/>
      <c r="M18" s="1371"/>
      <c r="N18" s="1371"/>
      <c r="O18" s="1371"/>
      <c r="P18" s="1372"/>
    </row>
    <row r="19" spans="1:16" s="373" customFormat="1" ht="13.5" customHeight="1">
      <c r="A19" s="987">
        <v>1</v>
      </c>
      <c r="B19" s="988" t="s">
        <v>73</v>
      </c>
      <c r="C19" s="989"/>
      <c r="D19" s="990" t="s">
        <v>58</v>
      </c>
      <c r="E19" s="991">
        <v>17549.526</v>
      </c>
      <c r="F19" s="991">
        <v>16763.033</v>
      </c>
      <c r="G19" s="689"/>
      <c r="H19" s="690"/>
      <c r="I19" s="690"/>
      <c r="J19" s="691"/>
      <c r="K19" s="640">
        <v>1</v>
      </c>
      <c r="L19" s="641" t="s">
        <v>73</v>
      </c>
      <c r="M19" s="642"/>
      <c r="N19" s="643" t="s">
        <v>58</v>
      </c>
      <c r="O19" s="992">
        <v>0</v>
      </c>
      <c r="P19" s="993">
        <v>0</v>
      </c>
    </row>
    <row r="20" spans="1:16" s="373" customFormat="1" ht="13.5" customHeight="1">
      <c r="A20" s="994" t="s">
        <v>216</v>
      </c>
      <c r="B20" s="995" t="s">
        <v>199</v>
      </c>
      <c r="C20" s="996"/>
      <c r="D20" s="990" t="s">
        <v>58</v>
      </c>
      <c r="E20" s="991">
        <v>14570.823</v>
      </c>
      <c r="F20" s="991">
        <v>13854.201</v>
      </c>
      <c r="G20" s="689"/>
      <c r="H20" s="690"/>
      <c r="I20" s="690"/>
      <c r="J20" s="691"/>
      <c r="K20" s="644" t="s">
        <v>216</v>
      </c>
      <c r="L20" s="214" t="s">
        <v>199</v>
      </c>
      <c r="M20" s="645"/>
      <c r="N20" s="643" t="s">
        <v>58</v>
      </c>
      <c r="O20" s="992">
        <v>0</v>
      </c>
      <c r="P20" s="993">
        <v>0</v>
      </c>
    </row>
    <row r="21" spans="1:16" s="373" customFormat="1" ht="13.5" customHeight="1">
      <c r="A21" s="997" t="s">
        <v>286</v>
      </c>
      <c r="B21" s="995" t="s">
        <v>13</v>
      </c>
      <c r="C21" s="998"/>
      <c r="D21" s="990" t="s">
        <v>58</v>
      </c>
      <c r="E21" s="999">
        <v>2978.703</v>
      </c>
      <c r="F21" s="999">
        <v>2908.832</v>
      </c>
      <c r="G21" s="689"/>
      <c r="H21" s="690"/>
      <c r="I21" s="690"/>
      <c r="J21" s="691"/>
      <c r="K21" s="646" t="s">
        <v>286</v>
      </c>
      <c r="L21" s="214" t="s">
        <v>13</v>
      </c>
      <c r="M21" s="647"/>
      <c r="N21" s="643" t="s">
        <v>58</v>
      </c>
      <c r="O21" s="992">
        <v>0</v>
      </c>
      <c r="P21" s="993">
        <v>0</v>
      </c>
    </row>
    <row r="22" spans="1:16" s="88" customFormat="1" ht="13.5" customHeight="1">
      <c r="A22" s="640"/>
      <c r="B22" s="641" t="s">
        <v>61</v>
      </c>
      <c r="C22" s="642"/>
      <c r="D22" s="643" t="s">
        <v>58</v>
      </c>
      <c r="E22" s="301">
        <v>1630.659</v>
      </c>
      <c r="F22" s="301">
        <v>1600.049</v>
      </c>
      <c r="G22" s="1000"/>
      <c r="H22" s="1001"/>
      <c r="I22" s="1001"/>
      <c r="J22" s="1002"/>
      <c r="K22" s="640"/>
      <c r="L22" s="641" t="s">
        <v>61</v>
      </c>
      <c r="M22" s="642"/>
      <c r="N22" s="1003" t="s">
        <v>58</v>
      </c>
      <c r="O22" s="1004">
        <v>0</v>
      </c>
      <c r="P22" s="300">
        <v>0</v>
      </c>
    </row>
    <row r="23" spans="1:16" s="88" customFormat="1" ht="13.5" customHeight="1">
      <c r="A23" s="644"/>
      <c r="B23" s="214" t="s">
        <v>199</v>
      </c>
      <c r="C23" s="645"/>
      <c r="D23" s="643" t="s">
        <v>58</v>
      </c>
      <c r="E23" s="300">
        <v>1310.182</v>
      </c>
      <c r="F23" s="300">
        <v>1294.473</v>
      </c>
      <c r="G23" s="1000"/>
      <c r="H23" s="1001"/>
      <c r="I23" s="1001"/>
      <c r="J23" s="1002"/>
      <c r="K23" s="644"/>
      <c r="L23" s="214" t="s">
        <v>199</v>
      </c>
      <c r="M23" s="645"/>
      <c r="N23" s="1003" t="s">
        <v>58</v>
      </c>
      <c r="O23" s="1005"/>
      <c r="P23" s="1006"/>
    </row>
    <row r="24" spans="1:16" s="88" customFormat="1" ht="13.5" customHeight="1">
      <c r="A24" s="644"/>
      <c r="B24" s="648" t="s">
        <v>13</v>
      </c>
      <c r="C24" s="647"/>
      <c r="D24" s="643" t="s">
        <v>58</v>
      </c>
      <c r="E24" s="300">
        <v>320.477</v>
      </c>
      <c r="F24" s="300">
        <v>305.576</v>
      </c>
      <c r="G24" s="1000"/>
      <c r="H24" s="1001"/>
      <c r="I24" s="1001"/>
      <c r="J24" s="1002"/>
      <c r="K24" s="644"/>
      <c r="L24" s="648" t="s">
        <v>13</v>
      </c>
      <c r="M24" s="647"/>
      <c r="N24" s="1003" t="s">
        <v>58</v>
      </c>
      <c r="O24" s="1007"/>
      <c r="P24" s="1006"/>
    </row>
    <row r="25" spans="1:16" s="88" customFormat="1" ht="13.5" customHeight="1">
      <c r="A25" s="644"/>
      <c r="B25" s="641" t="s">
        <v>14</v>
      </c>
      <c r="C25" s="642"/>
      <c r="D25" s="643" t="s">
        <v>58</v>
      </c>
      <c r="E25" s="300">
        <v>0</v>
      </c>
      <c r="F25" s="300">
        <v>0</v>
      </c>
      <c r="G25" s="1000"/>
      <c r="H25" s="1001"/>
      <c r="I25" s="1001" t="s">
        <v>417</v>
      </c>
      <c r="J25" s="1002" t="s">
        <v>417</v>
      </c>
      <c r="K25" s="644"/>
      <c r="L25" s="641" t="s">
        <v>14</v>
      </c>
      <c r="M25" s="642"/>
      <c r="N25" s="1003" t="s">
        <v>58</v>
      </c>
      <c r="O25" s="1004">
        <v>0</v>
      </c>
      <c r="P25" s="300">
        <v>0</v>
      </c>
    </row>
    <row r="26" spans="1:16" s="88" customFormat="1" ht="13.5" customHeight="1">
      <c r="A26" s="644"/>
      <c r="B26" s="214" t="s">
        <v>199</v>
      </c>
      <c r="C26" s="645"/>
      <c r="D26" s="643" t="s">
        <v>58</v>
      </c>
      <c r="E26" s="300">
        <v>0</v>
      </c>
      <c r="F26" s="300">
        <v>0</v>
      </c>
      <c r="G26" s="1000"/>
      <c r="H26" s="1001"/>
      <c r="I26" s="1001" t="s">
        <v>417</v>
      </c>
      <c r="J26" s="1002" t="s">
        <v>417</v>
      </c>
      <c r="K26" s="644"/>
      <c r="L26" s="214" t="s">
        <v>199</v>
      </c>
      <c r="M26" s="645"/>
      <c r="N26" s="1003" t="s">
        <v>58</v>
      </c>
      <c r="O26" s="1007"/>
      <c r="P26" s="1006"/>
    </row>
    <row r="27" spans="1:16" s="88" customFormat="1" ht="13.5" customHeight="1">
      <c r="A27" s="644"/>
      <c r="B27" s="648" t="s">
        <v>13</v>
      </c>
      <c r="C27" s="647"/>
      <c r="D27" s="643" t="s">
        <v>58</v>
      </c>
      <c r="E27" s="300">
        <v>0</v>
      </c>
      <c r="F27" s="300">
        <v>0</v>
      </c>
      <c r="G27" s="1000"/>
      <c r="H27" s="1001"/>
      <c r="I27" s="1001" t="s">
        <v>417</v>
      </c>
      <c r="J27" s="1002" t="s">
        <v>417</v>
      </c>
      <c r="K27" s="644"/>
      <c r="L27" s="648" t="s">
        <v>13</v>
      </c>
      <c r="M27" s="647"/>
      <c r="N27" s="1003" t="s">
        <v>58</v>
      </c>
      <c r="O27" s="1007"/>
      <c r="P27" s="1006"/>
    </row>
    <row r="28" spans="1:16" s="88" customFormat="1" ht="13.5" customHeight="1">
      <c r="A28" s="644"/>
      <c r="B28" s="641" t="s">
        <v>62</v>
      </c>
      <c r="C28" s="642"/>
      <c r="D28" s="643" t="s">
        <v>58</v>
      </c>
      <c r="E28" s="300">
        <v>15918.867</v>
      </c>
      <c r="F28" s="300">
        <v>15162.984</v>
      </c>
      <c r="G28" s="1000"/>
      <c r="H28" s="1001"/>
      <c r="I28" s="1001"/>
      <c r="J28" s="1002"/>
      <c r="K28" s="644"/>
      <c r="L28" s="641" t="s">
        <v>62</v>
      </c>
      <c r="M28" s="642"/>
      <c r="N28" s="1003" t="s">
        <v>58</v>
      </c>
      <c r="O28" s="1004">
        <v>0</v>
      </c>
      <c r="P28" s="300">
        <v>0</v>
      </c>
    </row>
    <row r="29" spans="1:16" s="88" customFormat="1" ht="13.5" customHeight="1">
      <c r="A29" s="644"/>
      <c r="B29" s="214" t="s">
        <v>199</v>
      </c>
      <c r="C29" s="645"/>
      <c r="D29" s="643" t="s">
        <v>58</v>
      </c>
      <c r="E29" s="300">
        <v>13260.641</v>
      </c>
      <c r="F29" s="300">
        <v>12559.728</v>
      </c>
      <c r="G29" s="1000"/>
      <c r="H29" s="1001"/>
      <c r="I29" s="1001"/>
      <c r="J29" s="1002"/>
      <c r="K29" s="644"/>
      <c r="L29" s="214" t="s">
        <v>199</v>
      </c>
      <c r="M29" s="645"/>
      <c r="N29" s="1003" t="s">
        <v>58</v>
      </c>
      <c r="O29" s="1007"/>
      <c r="P29" s="1006"/>
    </row>
    <row r="30" spans="1:16" s="88" customFormat="1" ht="13.5" customHeight="1" thickBot="1">
      <c r="A30" s="649"/>
      <c r="B30" s="650" t="s">
        <v>13</v>
      </c>
      <c r="C30" s="651"/>
      <c r="D30" s="652" t="s">
        <v>58</v>
      </c>
      <c r="E30" s="302">
        <v>2658.226</v>
      </c>
      <c r="F30" s="302">
        <v>2603.256</v>
      </c>
      <c r="G30" s="1000"/>
      <c r="H30" s="1001"/>
      <c r="I30" s="1001"/>
      <c r="J30" s="1002"/>
      <c r="K30" s="649"/>
      <c r="L30" s="650" t="s">
        <v>13</v>
      </c>
      <c r="M30" s="651"/>
      <c r="N30" s="1008" t="s">
        <v>58</v>
      </c>
      <c r="O30" s="1009"/>
      <c r="P30" s="1010"/>
    </row>
    <row r="31" spans="1:11" s="88" customFormat="1" ht="13.5" customHeight="1" thickBot="1">
      <c r="A31" s="660"/>
      <c r="B31" s="214"/>
      <c r="C31" s="661"/>
      <c r="D31" s="400" t="s">
        <v>157</v>
      </c>
      <c r="E31" s="326">
        <v>0</v>
      </c>
      <c r="F31" s="326">
        <v>0</v>
      </c>
      <c r="G31" s="332"/>
      <c r="H31" s="332"/>
      <c r="I31" s="332"/>
      <c r="J31" s="214"/>
      <c r="K31" s="661"/>
    </row>
    <row r="32" spans="1:11" s="88" customFormat="1" ht="13.5" customHeight="1" thickBot="1">
      <c r="A32" s="660"/>
      <c r="B32" s="214"/>
      <c r="C32" s="661"/>
      <c r="D32" s="400" t="s">
        <v>174</v>
      </c>
      <c r="E32" s="326">
        <v>0</v>
      </c>
      <c r="F32" s="326">
        <v>0</v>
      </c>
      <c r="G32" s="332"/>
      <c r="H32" s="332"/>
      <c r="I32" s="332"/>
      <c r="J32" s="214"/>
      <c r="K32" s="661"/>
    </row>
    <row r="33" spans="1:10" s="88" customFormat="1" ht="19.5" customHeight="1">
      <c r="A33" s="662" t="s">
        <v>21</v>
      </c>
      <c r="B33" s="663"/>
      <c r="C33" s="663"/>
      <c r="D33" s="664"/>
      <c r="E33" s="665"/>
      <c r="F33" s="666"/>
      <c r="G33" s="86"/>
      <c r="H33" s="86"/>
      <c r="I33" s="86"/>
      <c r="J33" s="86"/>
    </row>
    <row r="34" spans="1:6" ht="18.75" customHeight="1">
      <c r="A34" s="608" t="s">
        <v>63</v>
      </c>
      <c r="B34" s="609" t="s">
        <v>64</v>
      </c>
      <c r="C34" s="210"/>
      <c r="D34" s="210"/>
      <c r="E34" s="210"/>
      <c r="F34" s="209"/>
    </row>
    <row r="35" spans="1:6" ht="17.25" customHeight="1">
      <c r="A35" s="215"/>
      <c r="B35" s="610" t="s">
        <v>66</v>
      </c>
      <c r="C35" s="210"/>
      <c r="D35" s="210"/>
      <c r="E35" s="210"/>
      <c r="F35" s="209"/>
    </row>
    <row r="36" spans="1:6" ht="17.25" customHeight="1">
      <c r="A36" s="215"/>
      <c r="B36" s="610" t="s">
        <v>67</v>
      </c>
      <c r="C36" s="210"/>
      <c r="D36" s="210"/>
      <c r="E36" s="210"/>
      <c r="F36" s="209"/>
    </row>
    <row r="37" spans="1:6" ht="17.25" customHeight="1">
      <c r="A37" s="216"/>
      <c r="B37" s="213" t="s">
        <v>68</v>
      </c>
      <c r="C37" s="611"/>
      <c r="D37" s="611"/>
      <c r="E37" s="611"/>
      <c r="F37" s="612"/>
    </row>
    <row r="38" spans="1:6" ht="18" customHeight="1" thickBot="1">
      <c r="A38" s="217" t="s">
        <v>63</v>
      </c>
      <c r="B38" s="218" t="s">
        <v>59</v>
      </c>
      <c r="C38" s="211"/>
      <c r="D38" s="211"/>
      <c r="E38" s="211"/>
      <c r="F38" s="212"/>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cols>
    <col min="1" max="16384" width="11.00390625" style="0" customWidth="1"/>
  </cols>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cols>
    <col min="1" max="16384" width="11.00390625" style="0" customWidth="1"/>
  </cols>
  <sheetData>
    <row r="1" ht="12">
      <c r="B1" t="s">
        <v>40</v>
      </c>
    </row>
    <row r="2" ht="12">
      <c r="B2" s="98">
        <f>'JQ1 Production'!D13+'JQ2 TTrade'!D11+'JQ2 TTrade'!H11</f>
        <v>26906.187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2017-05-10T09:22:23Z</cp:lastPrinted>
  <dcterms:created xsi:type="dcterms:W3CDTF">1998-09-16T16:39:33Z</dcterms:created>
  <dcterms:modified xsi:type="dcterms:W3CDTF">2017-11-13T08:49:32Z</dcterms:modified>
  <cp:category/>
  <cp:version/>
  <cp:contentType/>
  <cp:contentStatus/>
</cp:coreProperties>
</file>