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71" windowWidth="9750" windowHeight="7350" tabRatio="59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</sheets>
  <definedNames>
    <definedName name="_xlnm.Print_Area" localSheetId="0">'1'!$A$1:$G$102</definedName>
    <definedName name="_xlnm.Print_Area" localSheetId="9">'10'!$A$1:$G$127</definedName>
    <definedName name="_xlnm.Print_Area" localSheetId="10">'11'!$A$1:$C$128</definedName>
    <definedName name="_xlnm.Print_Area" localSheetId="15">'16'!$A$1:$C$20</definedName>
    <definedName name="_xlnm.Print_Area" localSheetId="16">'17'!$A$1:$G$118</definedName>
    <definedName name="_xlnm.Print_Area" localSheetId="17">'18'!$A$1:$C$118</definedName>
    <definedName name="_xlnm.Print_Area" localSheetId="18">'19'!$A$1:$G$48</definedName>
    <definedName name="_xlnm.Print_Area" localSheetId="1">'2'!$A$1:$K$54</definedName>
    <definedName name="_xlnm.Print_Area" localSheetId="19">'20'!$A$1:$C$47</definedName>
    <definedName name="_xlnm.Print_Area" localSheetId="22">'23'!$A$1:$G$53</definedName>
    <definedName name="_xlnm.Print_Area" localSheetId="23">'24'!$A$1:$G$68</definedName>
    <definedName name="_xlnm.Print_Area" localSheetId="24">'25'!$A$1:$C$67</definedName>
    <definedName name="_xlnm.Print_Area" localSheetId="26">'27'!$A$1:$C$25</definedName>
    <definedName name="_xlnm.Print_Area" localSheetId="27">'28'!$A$1:$G$55</definedName>
    <definedName name="_xlnm.Print_Area" localSheetId="28">'29'!$A$1:$C$56</definedName>
    <definedName name="_xlnm.Print_Area" localSheetId="29">'30'!$A$1:$E$37</definedName>
    <definedName name="_xlnm.Print_Area" localSheetId="30">'31'!$A$1:$G$54</definedName>
    <definedName name="_xlnm.Print_Area" localSheetId="33">'34'!$A$1:$C$50</definedName>
    <definedName name="_xlnm.Print_Area" localSheetId="34">'35'!$A$1:$C$48</definedName>
    <definedName name="_xlnm.Print_Area" localSheetId="35">'36'!$A$1:$G$48</definedName>
    <definedName name="_xlnm.Print_Area" localSheetId="3">'4'!$A$1:$G$52</definedName>
    <definedName name="_xlnm.Print_Area" localSheetId="4">'5'!$A$1:$C$50</definedName>
    <definedName name="_xlnm.Print_Area" localSheetId="5">'6'!$A$1:$H$72</definedName>
    <definedName name="_xlnm.Print_Area" localSheetId="6">'7'!$A$1:$C$72</definedName>
    <definedName name="_xlnm.Print_Area" localSheetId="7">'8'!$A$1:$G$153</definedName>
    <definedName name="_xlnm.Print_Area" localSheetId="8">'9'!$A$1:$C$152</definedName>
  </definedNames>
  <calcPr fullCalcOnLoad="1"/>
</workbook>
</file>

<file path=xl/sharedStrings.xml><?xml version="1.0" encoding="utf-8"?>
<sst xmlns="http://schemas.openxmlformats.org/spreadsheetml/2006/main" count="1734" uniqueCount="602">
  <si>
    <r>
      <t xml:space="preserve">    who had left their parental home by age</t>
    </r>
    <r>
      <rPr>
        <vertAlign val="superscript"/>
        <sz val="10"/>
        <rFont val="Arial"/>
        <family val="2"/>
      </rPr>
      <t>b</t>
    </r>
  </si>
  <si>
    <r>
      <t xml:space="preserve">                                   Median age</t>
    </r>
    <r>
      <rPr>
        <vertAlign val="superscript"/>
        <sz val="10"/>
        <rFont val="Arial"/>
        <family val="2"/>
      </rPr>
      <t>c</t>
    </r>
  </si>
  <si>
    <r>
      <t>a</t>
    </r>
    <r>
      <rPr>
        <sz val="10"/>
        <rFont val="Arial"/>
        <family val="2"/>
      </rPr>
      <t>. Percentage distribution of respondents</t>
    </r>
  </si>
  <si>
    <r>
      <t>b.</t>
    </r>
    <r>
      <rPr>
        <sz val="10"/>
        <rFont val="Arial"/>
        <family val="2"/>
      </rPr>
      <t xml:space="preserve"> Average number of children born to </t>
    </r>
  </si>
  <si>
    <r>
      <t xml:space="preserve">    respondent's mother</t>
    </r>
    <r>
      <rPr>
        <vertAlign val="superscript"/>
        <sz val="10"/>
        <rFont val="Arial"/>
        <family val="2"/>
      </rPr>
      <t>a</t>
    </r>
  </si>
  <si>
    <r>
      <t>c</t>
    </r>
    <r>
      <rPr>
        <sz val="10"/>
        <rFont val="Arial"/>
        <family val="2"/>
      </rPr>
      <t xml:space="preserve">. Percentage distribution of respondents by  </t>
    </r>
  </si>
  <si>
    <r>
      <t xml:space="preserve"> </t>
    </r>
    <r>
      <rPr>
        <sz val="10"/>
        <rFont val="Arial"/>
        <family val="2"/>
      </rPr>
      <t xml:space="preserve">   usual living arrangement up to age 15 </t>
    </r>
  </si>
  <si>
    <r>
      <t>e</t>
    </r>
    <r>
      <rPr>
        <sz val="10"/>
        <rFont val="Arial"/>
        <family val="2"/>
      </rPr>
      <t xml:space="preserve">. Cumulative percentage of respondents   </t>
    </r>
  </si>
  <si>
    <r>
      <t xml:space="preserve">    who had left their parental home, by age</t>
    </r>
    <r>
      <rPr>
        <vertAlign val="superscript"/>
        <sz val="10"/>
        <rFont val="Arial"/>
        <family val="2"/>
      </rPr>
      <t>b</t>
    </r>
  </si>
  <si>
    <r>
      <t xml:space="preserve">                                    Median age</t>
    </r>
    <r>
      <rPr>
        <vertAlign val="superscript"/>
        <sz val="10"/>
        <rFont val="Arial"/>
        <family val="2"/>
      </rPr>
      <t>c</t>
    </r>
  </si>
  <si>
    <r>
      <t>Position in the household,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male sample</t>
    </r>
  </si>
  <si>
    <r>
      <t>b</t>
    </r>
    <r>
      <rPr>
        <sz val="10"/>
        <rFont val="Arial"/>
        <family val="2"/>
      </rPr>
      <t>. Without children, with partner (subtotal)</t>
    </r>
  </si>
  <si>
    <r>
      <t>c</t>
    </r>
    <r>
      <rPr>
        <sz val="10"/>
        <rFont val="Arial"/>
        <family val="2"/>
      </rPr>
      <t>. With children, without partner (subtotal)</t>
    </r>
  </si>
  <si>
    <r>
      <t>d.</t>
    </r>
    <r>
      <rPr>
        <sz val="10"/>
        <rFont val="Arial"/>
        <family val="2"/>
      </rPr>
      <t xml:space="preserve"> Without children or partner (subtotal)</t>
    </r>
  </si>
  <si>
    <r>
      <t>e</t>
    </r>
    <r>
      <rPr>
        <sz val="10"/>
        <rFont val="Arial"/>
        <family val="2"/>
      </rPr>
      <t>. With parent(s)</t>
    </r>
    <r>
      <rPr>
        <vertAlign val="superscript"/>
        <sz val="10"/>
        <rFont val="Arial"/>
        <family val="2"/>
      </rPr>
      <t>c</t>
    </r>
  </si>
  <si>
    <r>
      <t>f</t>
    </r>
    <r>
      <rPr>
        <sz val="10"/>
        <rFont val="Arial"/>
        <family val="2"/>
      </rPr>
      <t>. With other relatives</t>
    </r>
    <r>
      <rPr>
        <vertAlign val="superscript"/>
        <sz val="10"/>
        <rFont val="Arial"/>
        <family val="2"/>
      </rPr>
      <t>d</t>
    </r>
  </si>
  <si>
    <r>
      <t>g</t>
    </r>
    <r>
      <rPr>
        <sz val="10"/>
        <rFont val="Arial"/>
        <family val="2"/>
      </rPr>
      <t>. With others, not related</t>
    </r>
  </si>
  <si>
    <r>
      <t>h</t>
    </r>
    <r>
      <rPr>
        <sz val="10"/>
        <rFont val="Arial"/>
        <family val="2"/>
      </rPr>
      <t>. Alone</t>
    </r>
  </si>
  <si>
    <r>
      <t>i.</t>
    </r>
    <r>
      <rPr>
        <sz val="10"/>
        <rFont val="Arial"/>
        <family val="2"/>
      </rPr>
      <t xml:space="preserve"> With at least two other generations</t>
    </r>
  </si>
  <si>
    <r>
      <t>j.</t>
    </r>
    <r>
      <rPr>
        <sz val="10"/>
        <rFont val="Arial"/>
        <family val="2"/>
      </rPr>
      <t xml:space="preserve"> Average household size</t>
    </r>
  </si>
  <si>
    <r>
      <t>Position in the household,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female sample</t>
    </r>
  </si>
  <si>
    <r>
      <t>a.</t>
    </r>
    <r>
      <rPr>
        <sz val="10"/>
        <rFont val="Arial"/>
        <family val="2"/>
      </rPr>
      <t xml:space="preserve"> With children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and partner (subtotal)</t>
    </r>
  </si>
  <si>
    <r>
      <t>c.</t>
    </r>
    <r>
      <rPr>
        <sz val="10"/>
        <rFont val="Arial"/>
        <family val="2"/>
      </rPr>
      <t xml:space="preserve"> With children, without partner (subtotal)</t>
    </r>
  </si>
  <si>
    <r>
      <t>d</t>
    </r>
    <r>
      <rPr>
        <sz val="10"/>
        <rFont val="Arial"/>
        <family val="2"/>
      </rPr>
      <t>. Without children or partner (subtotal)</t>
    </r>
  </si>
  <si>
    <r>
      <t>e.</t>
    </r>
    <r>
      <rPr>
        <sz val="10"/>
        <rFont val="Arial"/>
        <family val="2"/>
      </rPr>
      <t xml:space="preserve"> With parent(s)</t>
    </r>
    <r>
      <rPr>
        <vertAlign val="superscript"/>
        <sz val="10"/>
        <rFont val="Arial"/>
        <family val="2"/>
      </rPr>
      <t>c</t>
    </r>
  </si>
  <si>
    <r>
      <t>g.</t>
    </r>
    <r>
      <rPr>
        <sz val="10"/>
        <rFont val="Arial"/>
        <family val="2"/>
      </rPr>
      <t xml:space="preserve"> With others, not related</t>
    </r>
  </si>
  <si>
    <r>
      <t xml:space="preserve">j. </t>
    </r>
    <r>
      <rPr>
        <sz val="10"/>
        <rFont val="Arial"/>
        <family val="2"/>
      </rPr>
      <t>Average household size</t>
    </r>
  </si>
  <si>
    <r>
      <t>a.</t>
    </r>
    <r>
      <rPr>
        <sz val="10"/>
        <rFont val="Arial"/>
        <family val="2"/>
      </rPr>
      <t xml:space="preserve"> Total population (thousands)</t>
    </r>
  </si>
  <si>
    <r>
      <t>b</t>
    </r>
    <r>
      <rPr>
        <sz val="10"/>
        <rFont val="Arial"/>
        <family val="2"/>
      </rPr>
      <t>. Per cent of population</t>
    </r>
  </si>
  <si>
    <r>
      <t>c.</t>
    </r>
    <r>
      <rPr>
        <sz val="10"/>
        <rFont val="Arial"/>
        <family val="2"/>
      </rPr>
      <t xml:space="preserve"> Period total fertility rate</t>
    </r>
  </si>
  <si>
    <r>
      <t>d</t>
    </r>
    <r>
      <rPr>
        <sz val="10"/>
        <rFont val="Arial"/>
        <family val="2"/>
      </rPr>
      <t>. Mean age of mother at first live birth</t>
    </r>
  </si>
  <si>
    <r>
      <t>e</t>
    </r>
    <r>
      <rPr>
        <sz val="10"/>
        <rFont val="Arial"/>
        <family val="2"/>
      </rPr>
      <t xml:space="preserve">. First parity births as a percentage of </t>
    </r>
  </si>
  <si>
    <r>
      <t xml:space="preserve">    all live births</t>
    </r>
    <r>
      <rPr>
        <vertAlign val="superscript"/>
        <sz val="10"/>
        <rFont val="Arial"/>
        <family val="2"/>
      </rPr>
      <t>a</t>
    </r>
  </si>
  <si>
    <r>
      <t>f</t>
    </r>
    <r>
      <rPr>
        <sz val="10"/>
        <rFont val="Arial"/>
        <family val="2"/>
      </rPr>
      <t xml:space="preserve">. Per cent of first live births occurring </t>
    </r>
  </si>
  <si>
    <r>
      <t xml:space="preserve">g. </t>
    </r>
    <r>
      <rPr>
        <sz val="10"/>
        <rFont val="Arial"/>
        <family val="2"/>
      </rPr>
      <t>Non-marital births as a percentage</t>
    </r>
  </si>
  <si>
    <r>
      <t>h.</t>
    </r>
    <r>
      <rPr>
        <sz val="10"/>
        <rFont val="Arial"/>
        <family val="2"/>
      </rPr>
      <t xml:space="preserve"> Female mean age at first marriage</t>
    </r>
    <r>
      <rPr>
        <vertAlign val="superscript"/>
        <sz val="10"/>
        <rFont val="Arial"/>
        <family val="2"/>
      </rPr>
      <t>b</t>
    </r>
  </si>
  <si>
    <r>
      <t>i</t>
    </r>
    <r>
      <rPr>
        <sz val="10"/>
        <rFont val="Arial"/>
        <family val="2"/>
      </rPr>
      <t>. Female total first marriage rate</t>
    </r>
    <r>
      <rPr>
        <vertAlign val="superscript"/>
        <sz val="10"/>
        <rFont val="Arial"/>
        <family val="2"/>
      </rPr>
      <t>c</t>
    </r>
  </si>
  <si>
    <r>
      <t>j</t>
    </r>
    <r>
      <rPr>
        <sz val="10"/>
        <rFont val="Arial"/>
        <family val="2"/>
      </rPr>
      <t>. General divorce rate</t>
    </r>
    <r>
      <rPr>
        <vertAlign val="superscript"/>
        <sz val="10"/>
        <rFont val="Arial"/>
        <family val="2"/>
      </rPr>
      <t>d</t>
    </r>
  </si>
  <si>
    <r>
      <t>k</t>
    </r>
    <r>
      <rPr>
        <sz val="10"/>
        <rFont val="Arial"/>
        <family val="2"/>
      </rPr>
      <t>. Percentage of women aged 20-44</t>
    </r>
  </si>
  <si>
    <r>
      <t xml:space="preserve">    in consensual unions </t>
    </r>
    <r>
      <rPr>
        <vertAlign val="superscript"/>
        <sz val="10"/>
        <rFont val="Arial"/>
        <family val="2"/>
      </rPr>
      <t>e</t>
    </r>
  </si>
  <si>
    <r>
      <t>l</t>
    </r>
    <r>
      <rPr>
        <sz val="10"/>
        <rFont val="Arial"/>
        <family val="2"/>
      </rPr>
      <t>. Life expectancy at birth</t>
    </r>
    <r>
      <rPr>
        <vertAlign val="superscript"/>
        <sz val="10"/>
        <rFont val="Arial"/>
        <family val="2"/>
      </rPr>
      <t>f</t>
    </r>
  </si>
  <si>
    <r>
      <t>m</t>
    </r>
    <r>
      <rPr>
        <sz val="10"/>
        <rFont val="Arial"/>
        <family val="2"/>
      </rPr>
      <t>. Infant mortality rate</t>
    </r>
    <r>
      <rPr>
        <vertAlign val="superscript"/>
        <sz val="10"/>
        <rFont val="Arial"/>
        <family val="2"/>
      </rPr>
      <t>g</t>
    </r>
  </si>
  <si>
    <r>
      <t>n</t>
    </r>
    <r>
      <rPr>
        <sz val="10"/>
        <rFont val="Arial"/>
        <family val="2"/>
      </rPr>
      <t xml:space="preserve">. Total number of households </t>
    </r>
  </si>
  <si>
    <r>
      <t>o.</t>
    </r>
    <r>
      <rPr>
        <sz val="10"/>
        <rFont val="Arial"/>
        <family val="2"/>
      </rPr>
      <t xml:space="preserve"> One-person  households as a </t>
    </r>
  </si>
  <si>
    <r>
      <t>p</t>
    </r>
    <r>
      <rPr>
        <sz val="10"/>
        <rFont val="Arial"/>
        <family val="2"/>
      </rPr>
      <t xml:space="preserve">. Average number of persons per </t>
    </r>
  </si>
  <si>
    <r>
      <t>d.</t>
    </r>
    <r>
      <rPr>
        <sz val="10"/>
        <rFont val="Arial"/>
        <family val="2"/>
      </rPr>
      <t xml:space="preserve"> Percentage of target sample not interviewed </t>
    </r>
    <r>
      <rPr>
        <vertAlign val="superscript"/>
        <sz val="10"/>
        <rFont val="Arial"/>
        <family val="2"/>
      </rPr>
      <t>a</t>
    </r>
  </si>
  <si>
    <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Computed as 100 * (b - c)/b.</t>
    </r>
  </si>
  <si>
    <r>
      <t>a.</t>
    </r>
    <r>
      <rPr>
        <sz val="10"/>
        <rFont val="Arial"/>
        <family val="2"/>
      </rPr>
      <t xml:space="preserve"> completed their current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highest level of education by age</t>
    </r>
  </si>
  <si>
    <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Education completed at the time of interview.</t>
    </r>
  </si>
  <si>
    <r>
      <t>a.</t>
    </r>
    <r>
      <rPr>
        <sz val="10"/>
        <rFont val="Arial"/>
        <family val="2"/>
      </rPr>
      <t xml:space="preserve"> completed their current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highest level of education by age</t>
    </r>
  </si>
  <si>
    <r>
      <t>a</t>
    </r>
    <r>
      <rPr>
        <sz val="10"/>
        <rFont val="Arial"/>
        <family val="2"/>
      </rPr>
      <t>. Percentage currently employed, by number of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at home</t>
    </r>
  </si>
  <si>
    <r>
      <t>c</t>
    </r>
    <r>
      <rPr>
        <sz val="10"/>
        <rFont val="Arial"/>
        <family val="2"/>
      </rPr>
      <t>. Percentage of women with a youngest child of nursery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employed, by time worked</t>
    </r>
  </si>
  <si>
    <r>
      <t>d</t>
    </r>
    <r>
      <rPr>
        <sz val="10"/>
        <rFont val="Arial"/>
        <family val="2"/>
      </rPr>
      <t>. Percentage of women with a youngest child of kindergarten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employed, by time worked</t>
    </r>
  </si>
  <si>
    <r>
      <t>e.</t>
    </r>
    <r>
      <rPr>
        <sz val="10"/>
        <rFont val="Arial"/>
        <family val="2"/>
      </rPr>
      <t xml:space="preserve"> Percentage of women with a youngest child of primary school age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>who are employed, by time worked</t>
    </r>
  </si>
  <si>
    <r>
      <t xml:space="preserve">    by number of children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at home</t>
    </r>
  </si>
  <si>
    <r>
      <t xml:space="preserve">     nursery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</si>
  <si>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 xml:space="preserve">     kindergarten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</si>
  <si>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 xml:space="preserve">     primary school age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who are currently studying</t>
    </r>
  </si>
  <si>
    <r>
      <t>a</t>
    </r>
    <r>
      <rPr>
        <sz val="10"/>
        <rFont val="Arial"/>
        <family val="2"/>
      </rPr>
      <t xml:space="preserve">. Percentage distribution of respondents, by number of children ultimately expected </t>
    </r>
  </si>
  <si>
    <r>
      <t>b</t>
    </r>
    <r>
      <rPr>
        <sz val="10"/>
        <rFont val="Arial"/>
        <family val="2"/>
      </rPr>
      <t xml:space="preserve">. Average number of children </t>
    </r>
  </si>
  <si>
    <r>
      <t>c</t>
    </r>
    <r>
      <rPr>
        <sz val="10"/>
        <rFont val="Arial"/>
        <family val="2"/>
      </rPr>
      <t>. Percentage distribution of respondents with no children,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</si>
  <si>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d</t>
    </r>
    <r>
      <rPr>
        <sz val="10"/>
        <rFont val="Arial"/>
        <family val="2"/>
      </rPr>
      <t>. Percentage distribution of respondents with one child,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</si>
  <si>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e</t>
    </r>
    <r>
      <rPr>
        <sz val="10"/>
        <rFont val="Arial"/>
        <family val="2"/>
      </rPr>
      <t>. Percentage distribution of respondents with two children,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</si>
  <si>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>f</t>
    </r>
    <r>
      <rPr>
        <sz val="10"/>
        <rFont val="Arial"/>
        <family val="2"/>
      </rPr>
      <t>. Percentage distribution of respondents with three children, by number ultimately expected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</si>
  <si>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The number of children a respondent had, is the number alive, plus one for all those pregnant at the time of the interview.</t>
    </r>
  </si>
  <si>
    <r>
      <t xml:space="preserve"> a</t>
    </r>
    <r>
      <rPr>
        <sz val="10"/>
        <rFont val="Arial"/>
        <family val="2"/>
      </rPr>
      <t xml:space="preserve"> Respondents with unknown age at first sexual intercourse are excluded.</t>
    </r>
  </si>
  <si>
    <r>
      <t>a</t>
    </r>
    <r>
      <rPr>
        <sz val="10"/>
        <rFont val="Arial"/>
        <family val="2"/>
      </rPr>
      <t xml:space="preserve"> Respondents with unknown age at first sexual intercourse are excluded.</t>
    </r>
  </si>
  <si>
    <r>
      <t>e</t>
    </r>
    <r>
      <rPr>
        <sz val="10"/>
        <rFont val="Arial"/>
        <family val="2"/>
      </rPr>
      <t>. Fecund, partner not pregnant, sexually active,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 </t>
    </r>
  </si>
  <si>
    <r>
      <t xml:space="preserve">      not pregnant, not sexually active</t>
    </r>
    <r>
      <rPr>
        <vertAlign val="superscript"/>
        <sz val="10"/>
        <rFont val="Arial"/>
        <family val="2"/>
      </rPr>
      <t>c</t>
    </r>
  </si>
  <si>
    <r>
      <t>d</t>
    </r>
    <r>
      <rPr>
        <sz val="10"/>
        <rFont val="Arial"/>
        <family val="2"/>
      </rPr>
      <t>. Fecund, not pregnant, sexually active,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 </t>
    </r>
  </si>
  <si>
    <r>
      <t>e</t>
    </r>
    <r>
      <rPr>
        <sz val="10"/>
        <rFont val="Arial"/>
        <family val="2"/>
      </rPr>
      <t>. Fecund, not pregnant, sexually active,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</si>
  <si>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>. Cumulative percentage of all first partnerships which dissolved, by total duration (in completed years)</t>
    </r>
  </si>
  <si>
    <r>
      <t>b</t>
    </r>
    <r>
      <rPr>
        <sz val="10"/>
        <rFont val="Arial"/>
        <family val="2"/>
      </rPr>
      <t xml:space="preserve">. Cumulative percentage of  first partnerships that were marriages not preceded by cohabitation, </t>
    </r>
  </si>
  <si>
    <r>
      <t>c</t>
    </r>
    <r>
      <rPr>
        <sz val="10"/>
        <rFont val="Arial"/>
        <family val="2"/>
      </rPr>
      <t xml:space="preserve">. Cumulative percentage of first partnerships that were consensual unions which dissolved, </t>
    </r>
  </si>
  <si>
    <r>
      <t xml:space="preserve">     by duration (in completed years) of the union</t>
    </r>
    <r>
      <rPr>
        <vertAlign val="superscript"/>
        <sz val="10"/>
        <rFont val="Arial"/>
        <family val="2"/>
      </rPr>
      <t>a</t>
    </r>
  </si>
  <si>
    <r>
      <t>d</t>
    </r>
    <r>
      <rPr>
        <sz val="10"/>
        <rFont val="Arial"/>
        <family val="2"/>
      </rPr>
      <t xml:space="preserve">. Cumulative percentage of  first partnerships that were consensual unions converted into marriage, </t>
    </r>
  </si>
  <si>
    <r>
      <t>e</t>
    </r>
    <r>
      <rPr>
        <sz val="10"/>
        <rFont val="Arial"/>
        <family val="2"/>
      </rPr>
      <t>. Average total number of dissolutions</t>
    </r>
  </si>
  <si>
    <r>
      <t>a</t>
    </r>
    <r>
      <rPr>
        <sz val="10"/>
        <rFont val="Arial"/>
        <family val="2"/>
      </rPr>
      <t xml:space="preserve">. Cumulative percentage of all first partnerships which dissolved, by total duration (in completed </t>
    </r>
  </si>
  <si>
    <r>
      <t>b</t>
    </r>
    <r>
      <rPr>
        <sz val="10"/>
        <rFont val="Arial"/>
        <family val="2"/>
      </rPr>
      <t xml:space="preserve">. Cumulative percentage of first partnerships that were marriages not preceded by consensual union </t>
    </r>
  </si>
  <si>
    <r>
      <t>c</t>
    </r>
    <r>
      <rPr>
        <sz val="10"/>
        <rFont val="Arial"/>
        <family val="2"/>
      </rPr>
      <t xml:space="preserve">. Cumulative percentage of  first partnerships that were consensual unions which dissolved, </t>
    </r>
  </si>
  <si>
    <r>
      <t>d</t>
    </r>
    <r>
      <rPr>
        <sz val="10"/>
        <rFont val="Arial"/>
        <family val="2"/>
      </rPr>
      <t>. Cumulative percentage of  first partnerships that were consensual unions converted into marriage,</t>
    </r>
  </si>
  <si>
    <r>
      <t>a</t>
    </r>
    <r>
      <rPr>
        <sz val="10"/>
        <rFont val="Arial"/>
        <family val="2"/>
      </rPr>
      <t xml:space="preserve">. Cumulative percentage of respondents who had entered any first partnership, </t>
    </r>
  </si>
  <si>
    <r>
      <t>b</t>
    </r>
    <r>
      <rPr>
        <sz val="10"/>
        <rFont val="Arial"/>
        <family val="2"/>
      </rPr>
      <t xml:space="preserve">. Cumulative percentage of respondents who had entered first partnerships that were marriages not preceded  </t>
    </r>
  </si>
  <si>
    <r>
      <t>c</t>
    </r>
    <r>
      <rPr>
        <sz val="10"/>
        <rFont val="Arial"/>
        <family val="2"/>
      </rPr>
      <t xml:space="preserve">. Cumulative percentage of respondents who had entered first partnerships that were consensual unions, </t>
    </r>
  </si>
  <si>
    <r>
      <t>d</t>
    </r>
    <r>
      <rPr>
        <sz val="10"/>
        <rFont val="Arial"/>
        <family val="2"/>
      </rPr>
      <t xml:space="preserve">. Cumulative percentage of first partnerships that were consensual unions which converted </t>
    </r>
  </si>
  <si>
    <r>
      <t xml:space="preserve">    to marriages, by completed years from the start of the consensual union to marriage</t>
    </r>
    <r>
      <rPr>
        <vertAlign val="superscript"/>
        <sz val="10"/>
        <rFont val="Arial"/>
        <family val="2"/>
      </rPr>
      <t>a</t>
    </r>
  </si>
  <si>
    <r>
      <t>e</t>
    </r>
    <r>
      <rPr>
        <sz val="10"/>
        <rFont val="Arial"/>
        <family val="2"/>
      </rPr>
      <t>. Average  number of:</t>
    </r>
  </si>
  <si>
    <r>
      <t>c</t>
    </r>
    <r>
      <rPr>
        <sz val="10"/>
        <rFont val="Arial"/>
        <family val="2"/>
      </rPr>
      <t xml:space="preserve">. Cumulative percentage of respondents who had entered first partnerships that were </t>
    </r>
  </si>
  <si>
    <r>
      <t xml:space="preserve">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Marital status in a and b is that of the respondent, not the partner.</t>
    </r>
  </si>
  <si>
    <r>
      <t xml:space="preserve">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Including adopted/foster children and partner's children.</t>
    </r>
  </si>
  <si>
    <r>
      <t xml:space="preserve">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Parents or step-parents.</t>
    </r>
  </si>
  <si>
    <r>
      <t xml:space="preserve"> 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Grandparents, partner's parents, siblings, son/daughter's partners, grandchildren and other relatives.</t>
    </r>
  </si>
  <si>
    <r>
      <t xml:space="preserve"> 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Marital status in a and b is that of the respondent, not the partner.</t>
    </r>
  </si>
  <si>
    <r>
      <t xml:space="preserve"> c </t>
    </r>
    <r>
      <rPr>
        <sz val="10"/>
        <rFont val="Arial"/>
        <family val="2"/>
      </rPr>
      <t>Parents or step-parents.</t>
    </r>
  </si>
  <si>
    <r>
      <t xml:space="preserve">a </t>
    </r>
    <r>
      <rPr>
        <sz val="10"/>
        <rFont val="Arial"/>
        <family val="2"/>
      </rPr>
      <t>In constant prices of domestic currency unit. 1985-NOK.</t>
    </r>
  </si>
  <si>
    <r>
      <t>c</t>
    </r>
    <r>
      <rPr>
        <sz val="10"/>
        <rFont val="Arial"/>
        <family val="2"/>
      </rPr>
      <t xml:space="preserve"> Number of unemployed individuals divided by the number of individuals in the labour force. </t>
    </r>
  </si>
  <si>
    <r>
      <t xml:space="preserve">e </t>
    </r>
    <r>
      <rPr>
        <sz val="10"/>
        <rFont val="Arial"/>
        <family val="2"/>
      </rPr>
      <t>Excluding Turkey</t>
    </r>
  </si>
  <si>
    <r>
      <t xml:space="preserve">d  </t>
    </r>
    <r>
      <rPr>
        <sz val="10"/>
        <rFont val="Arial"/>
        <family val="2"/>
      </rPr>
      <t xml:space="preserve">National standard built on a time (duration) criterion. Low: secondary level, first stage </t>
    </r>
  </si>
  <si>
    <t xml:space="preserve">(duration of education 9 years or less), medium: secondary level, second stage (10 to 12 years), </t>
  </si>
  <si>
    <t xml:space="preserve">high: third level (duration of 13 years or more). For comparison </t>
  </si>
  <si>
    <r>
      <t xml:space="preserve">b </t>
    </r>
    <r>
      <rPr>
        <sz val="10"/>
        <rFont val="Arial"/>
        <family val="2"/>
      </rPr>
      <t>Number of employed and unemployed individuals aged 16-74 years, divided by the total number</t>
    </r>
  </si>
  <si>
    <t xml:space="preserve"> of  individuals aged 16-74 years.  </t>
  </si>
  <si>
    <r>
      <t>b</t>
    </r>
    <r>
      <rPr>
        <sz val="10"/>
        <rFont val="Arial"/>
        <family val="2"/>
      </rPr>
      <t xml:space="preserve"> From 1950-1970 the figures represent the average for the five-year period ending that year.</t>
    </r>
  </si>
  <si>
    <r>
      <t xml:space="preserve">e </t>
    </r>
    <r>
      <rPr>
        <sz val="10"/>
        <rFont val="Arial"/>
        <family val="2"/>
      </rPr>
      <t xml:space="preserve"> Survey data from 1977, 1988 and 1993, respectively. In 1993, 12.4 per cent of all women aged 16 and older were living in consensual unions.</t>
    </r>
  </si>
  <si>
    <r>
      <t xml:space="preserve">f </t>
    </r>
    <r>
      <rPr>
        <sz val="10"/>
        <rFont val="Arial"/>
        <family val="2"/>
      </rPr>
      <t xml:space="preserve">  1950-1980: Average of the five-year period ending that year. 1985: Average for the years 1984-1985.</t>
    </r>
  </si>
  <si>
    <r>
      <t xml:space="preserve">g </t>
    </r>
    <r>
      <rPr>
        <sz val="10"/>
        <rFont val="Arial"/>
        <family val="2"/>
      </rPr>
      <t xml:space="preserve"> 1950-1960: Average of the five-year period ending that year.</t>
    </r>
  </si>
  <si>
    <r>
      <t xml:space="preserve">a </t>
    </r>
    <r>
      <rPr>
        <sz val="10"/>
        <rFont val="Arial"/>
        <family val="2"/>
      </rPr>
      <t xml:space="preserve">From 1950-1985 the figures represent the average for the five-year period ending that year. From 1950-1967 parity status </t>
    </r>
  </si>
  <si>
    <t xml:space="preserve">refers to current and previous marriages. </t>
  </si>
  <si>
    <r>
      <t>c</t>
    </r>
    <r>
      <rPr>
        <sz val="10"/>
        <rFont val="Arial"/>
        <family val="2"/>
      </rPr>
      <t xml:space="preserve"> The sum of age-specific female first marriage rates; the female first marriage rate for a given age (group) equals  the number</t>
    </r>
  </si>
  <si>
    <t xml:space="preserve"> of women who marry for the first time at that age (group), divided by the total number of women  of that age (group).</t>
  </si>
  <si>
    <r>
      <t xml:space="preserve">d </t>
    </r>
    <r>
      <rPr>
        <sz val="10"/>
        <rFont val="Arial"/>
        <family val="2"/>
      </rPr>
      <t xml:space="preserve"> Number of divorces per 1 000 married and separated women. 1960: Average for the years 1951-1960.  1970: Average for </t>
    </r>
  </si>
  <si>
    <t>the years 1961-1970. 1975 and 1980: Average of the five-year period ending that year.</t>
  </si>
  <si>
    <r>
      <t>a</t>
    </r>
    <r>
      <rPr>
        <sz val="10"/>
        <rFont val="Arial"/>
        <family val="2"/>
      </rPr>
      <t xml:space="preserve"> Based on a question about number of siblings, including adopted children and stepchildren, </t>
    </r>
  </si>
  <si>
    <t xml:space="preserve">    but omitting children who  died before one year of age.</t>
  </si>
  <si>
    <r>
      <t xml:space="preserve">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Most recent departure.</t>
    </r>
  </si>
  <si>
    <r>
      <t xml:space="preserve"> c</t>
    </r>
    <r>
      <rPr>
        <sz val="10"/>
        <rFont val="Arial"/>
        <family val="2"/>
      </rPr>
      <t xml:space="preserve"> Median age was calculated using both month and year. </t>
    </r>
  </si>
  <si>
    <t>but omitting children who died before one year of age.</t>
  </si>
  <si>
    <t xml:space="preserve">Although consensual unions, once dissolved, can no longer be converted into marriage, they are kept in </t>
  </si>
  <si>
    <t>the denominators for this panel. The dissolution of consensual union is dealth with in table 10 c.</t>
  </si>
  <si>
    <r>
      <t xml:space="preserve"> a </t>
    </r>
    <r>
      <rPr>
        <sz val="10"/>
        <rFont val="Arial"/>
        <family val="2"/>
      </rPr>
      <t xml:space="preserve">In terms of competing risks, consensual unions can be dissolved, be converted into marriage, or continue. </t>
    </r>
  </si>
  <si>
    <t>the denominators for this panel. The dissolution of consensual union is dealth with in table 11 c.</t>
  </si>
  <si>
    <t xml:space="preserve">Although consensual unions, once converted into marriage, can no longer be dissolved, they are kept in </t>
  </si>
  <si>
    <r>
      <t>a</t>
    </r>
    <r>
      <rPr>
        <sz val="10"/>
        <rFont val="Arial"/>
        <family val="2"/>
      </rPr>
      <t xml:space="preserve"> In terms of competing risks, consensual unions can be dissolved, be converted into marriage or continue. </t>
    </r>
  </si>
  <si>
    <t>the denominators for these figures. The conversion of consensual unions into marriage is dealth with in table 8, d.</t>
  </si>
  <si>
    <t>the denominators for these figures. The conversion of consensual unions into marriage is dealth with in table 9, d.</t>
  </si>
  <si>
    <t xml:space="preserve"> a Education preceding the first level of the International Standard Classification of Education (ISCED, category 0),</t>
  </si>
  <si>
    <t xml:space="preserve"> where it is provided, usually begins at age 3, 4, or 5 and lasts from one to three years. ISCED category 1 comprises </t>
  </si>
  <si>
    <t xml:space="preserve">primary education which generally begins at age 5, 6, or 7 and lasts about five years.  ISCED categories 2 and 3 </t>
  </si>
  <si>
    <t xml:space="preserve">correspond to the first and second stages of secondary education. The first stage begins at the age of 11 or 12 </t>
  </si>
  <si>
    <t xml:space="preserve">and lasts about three years, while the second stage begins at age 14 or 15 and also lasts about three years. A period </t>
  </si>
  <si>
    <t xml:space="preserve">of on-the-job training and experience may be necessary, sometimes formalised in apprenticeships. This period may </t>
  </si>
  <si>
    <t xml:space="preserve">supplement the formal training or replace it partly or, in some cases, wholly.   ISCED category 4 stands for </t>
  </si>
  <si>
    <t>post-secondary education, which usually begins at age 17 or 18, lasts about four years, and leads to an award not</t>
  </si>
  <si>
    <t xml:space="preserve"> equivalent to a first university degree. ISCED categories 5 and 6 also refer to university or postgraduate university </t>
  </si>
  <si>
    <t xml:space="preserve">degree or equivalent. </t>
  </si>
  <si>
    <r>
      <t>b</t>
    </r>
    <r>
      <rPr>
        <sz val="10"/>
        <rFont val="Arial"/>
        <family val="2"/>
      </rPr>
      <t xml:space="preserve"> All who perceived themselves or their partner to be infecund for reasons other than sterilization.</t>
    </r>
  </si>
  <si>
    <r>
      <t xml:space="preserve">c </t>
    </r>
    <r>
      <rPr>
        <sz val="10"/>
        <rFont val="Arial"/>
        <family val="2"/>
      </rPr>
      <t>Here, "sexually active" is defined as having had intercourse during the four weeks prior to interview.</t>
    </r>
  </si>
  <si>
    <r>
      <t xml:space="preserve"> e </t>
    </r>
    <r>
      <rPr>
        <sz val="10"/>
        <rFont val="Arial"/>
        <family val="2"/>
      </rPr>
      <t xml:space="preserve">Including injection. </t>
    </r>
  </si>
  <si>
    <r>
      <t xml:space="preserve">d </t>
    </r>
    <r>
      <rPr>
        <sz val="10"/>
        <rFont val="Arial"/>
        <family val="2"/>
      </rPr>
      <t xml:space="preserve"> If a combination of methods was being used, only the most effective method is shown; the methods </t>
    </r>
  </si>
  <si>
    <t>are listed in descending order of efficacy.</t>
  </si>
  <si>
    <r>
      <t xml:space="preserve">a </t>
    </r>
    <r>
      <rPr>
        <sz val="10"/>
        <rFont val="Arial"/>
        <family val="2"/>
      </rPr>
      <t xml:space="preserve">Sterilized, includes both contraceptive and medical reasons. In a few cases both respondent and  </t>
    </r>
  </si>
  <si>
    <t>partner had been sterilized;  these are tabulated under "respondent sterilized" only.</t>
  </si>
  <si>
    <t xml:space="preserve">  abortion, spontaneous abortion, stillbirth or live birth).</t>
  </si>
  <si>
    <r>
      <t xml:space="preserve"> a</t>
    </r>
    <r>
      <rPr>
        <sz val="10"/>
        <rFont val="Arial"/>
        <family val="2"/>
      </rPr>
      <t xml:space="preserve"> Total number of induced abortions per 1,000 pregnancies (including those ending in an induced </t>
    </r>
  </si>
  <si>
    <r>
      <t>a</t>
    </r>
    <r>
      <rPr>
        <sz val="10"/>
        <rFont val="Arial"/>
        <family val="2"/>
      </rPr>
      <t xml:space="preserve"> The number of children a respondent had, is the number alive, plus one for all those whose partners were pregnant at the time of the interview.</t>
    </r>
  </si>
  <si>
    <t xml:space="preserve"> runs from  0 to 2 years, kindergarten age (c) from 3 to 6 years, and primary school age (d) from 7 to 12 years.</t>
  </si>
  <si>
    <r>
      <t xml:space="preserve"> 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Refers to the youngest child currently living with the woman. Nursery school age (b) usually  runs from</t>
    </r>
  </si>
  <si>
    <r>
      <t xml:space="preserve"> a</t>
    </r>
    <r>
      <rPr>
        <sz val="10"/>
        <rFont val="Arial"/>
        <family val="2"/>
      </rPr>
      <t xml:space="preserve"> Biological children, adopted/foster children and partner's children.</t>
    </r>
  </si>
  <si>
    <t xml:space="preserve"> spent in two or more jobs/curricula simultaneously counted equally.</t>
  </si>
  <si>
    <r>
      <t>a</t>
    </r>
    <r>
      <rPr>
        <sz val="10"/>
        <rFont val="Arial"/>
        <family val="2"/>
      </rPr>
      <t xml:space="preserve"> Time spent in part-time employment/education, time spent in full-time employment/education, and time</t>
    </r>
  </si>
  <si>
    <r>
      <t xml:space="preserve">b </t>
    </r>
    <r>
      <rPr>
        <sz val="10"/>
        <rFont val="Arial"/>
        <family val="2"/>
      </rPr>
      <t>From first year in school to October of the year the respondent turned  age 28.</t>
    </r>
  </si>
  <si>
    <r>
      <t xml:space="preserve">c </t>
    </r>
    <r>
      <rPr>
        <sz val="10"/>
        <rFont val="Arial"/>
        <family val="2"/>
      </rPr>
      <t>From 14 years of age  to October of the year the respondent turned age 28.</t>
    </r>
  </si>
  <si>
    <r>
      <t>d</t>
    </r>
    <r>
      <rPr>
        <sz val="10"/>
        <rFont val="Arial"/>
        <family val="2"/>
      </rPr>
      <t xml:space="preserve"> About 20 per cent of the women born in 1960 were interviewed 1-3 months before they turned 28 years old. </t>
    </r>
  </si>
  <si>
    <t xml:space="preserve">Table 1 </t>
  </si>
  <si>
    <t xml:space="preserve"> Selected economic, social and cultural indicators</t>
  </si>
  <si>
    <t>37 289</t>
  </si>
  <si>
    <t>49 481</t>
  </si>
  <si>
    <t>68 878</t>
  </si>
  <si>
    <t>103 837</t>
  </si>
  <si>
    <t>127 521</t>
  </si>
  <si>
    <t xml:space="preserve">    Product (GDP) by sector </t>
  </si>
  <si>
    <t xml:space="preserve">      agriculture</t>
  </si>
  <si>
    <t xml:space="preserve">      industry</t>
  </si>
  <si>
    <t xml:space="preserve">      services</t>
  </si>
  <si>
    <t xml:space="preserve">      correction items</t>
  </si>
  <si>
    <t xml:space="preserve">      total</t>
  </si>
  <si>
    <t xml:space="preserve">      men</t>
  </si>
  <si>
    <t xml:space="preserve">      women</t>
  </si>
  <si>
    <t xml:space="preserve">    by sector</t>
  </si>
  <si>
    <t xml:space="preserve">      men  </t>
  </si>
  <si>
    <t>agriculture</t>
  </si>
  <si>
    <t>industry</t>
  </si>
  <si>
    <t>services</t>
  </si>
  <si>
    <t xml:space="preserve">       </t>
  </si>
  <si>
    <t xml:space="preserve">      women </t>
  </si>
  <si>
    <t xml:space="preserve"> .. </t>
  </si>
  <si>
    <t>low</t>
  </si>
  <si>
    <t>medium</t>
  </si>
  <si>
    <t>high</t>
  </si>
  <si>
    <t xml:space="preserve">      women  </t>
  </si>
  <si>
    <t xml:space="preserve">Table 1 (cont.) </t>
  </si>
  <si>
    <t xml:space="preserve">             2 000</t>
  </si>
  <si>
    <t xml:space="preserve">         10 000</t>
  </si>
  <si>
    <t xml:space="preserve">       100 000 </t>
  </si>
  <si>
    <t>1 000 000</t>
  </si>
  <si>
    <t xml:space="preserve"> - </t>
  </si>
  <si>
    <t xml:space="preserve">                             total</t>
  </si>
  <si>
    <t xml:space="preserve">     Church of Norway</t>
  </si>
  <si>
    <t xml:space="preserve">     other religious affiliations</t>
  </si>
  <si>
    <t xml:space="preserve">     no religious affiliation</t>
  </si>
  <si>
    <t>-</t>
  </si>
  <si>
    <t xml:space="preserve">     not stated</t>
  </si>
  <si>
    <t xml:space="preserve">     total</t>
  </si>
  <si>
    <t xml:space="preserve">     Norway</t>
  </si>
  <si>
    <t xml:space="preserve">     born abroad, total</t>
  </si>
  <si>
    <t xml:space="preserve">       Scandinavia</t>
  </si>
  <si>
    <t xml:space="preserve">       Eastern Europe</t>
  </si>
  <si>
    <t xml:space="preserve">       North America, Oceania</t>
  </si>
  <si>
    <t>1 077</t>
  </si>
  <si>
    <t>1 297</t>
  </si>
  <si>
    <t>1 524</t>
  </si>
  <si>
    <t>1 751</t>
  </si>
  <si>
    <t xml:space="preserve">   </t>
  </si>
  <si>
    <t xml:space="preserve">Table 2  </t>
  </si>
  <si>
    <t>Selected demographic indicators</t>
  </si>
  <si>
    <t>3 280</t>
  </si>
  <si>
    <t>3 444</t>
  </si>
  <si>
    <t>3 595</t>
  </si>
  <si>
    <t>3 738</t>
  </si>
  <si>
    <t>3 888</t>
  </si>
  <si>
    <t>4 017</t>
  </si>
  <si>
    <t>4 092</t>
  </si>
  <si>
    <t>4 159</t>
  </si>
  <si>
    <t>4 250</t>
  </si>
  <si>
    <t>4 299</t>
  </si>
  <si>
    <t xml:space="preserve">        0-14 years</t>
  </si>
  <si>
    <t xml:space="preserve">        65+   years</t>
  </si>
  <si>
    <t>..</t>
  </si>
  <si>
    <t xml:space="preserve">    to women aged 30+ years</t>
  </si>
  <si>
    <t xml:space="preserve">    of all live births</t>
  </si>
  <si>
    <t xml:space="preserve">      male</t>
  </si>
  <si>
    <t xml:space="preserve">      female</t>
  </si>
  <si>
    <t xml:space="preserve">    (thousands)</t>
  </si>
  <si>
    <t>1 139</t>
  </si>
  <si>
    <t xml:space="preserve">    percentage of all households</t>
  </si>
  <si>
    <t xml:space="preserve">     household </t>
  </si>
  <si>
    <r>
      <t xml:space="preserve"> </t>
    </r>
  </si>
  <si>
    <t xml:space="preserve">     </t>
  </si>
  <si>
    <t>Table 3</t>
  </si>
  <si>
    <t xml:space="preserve"> Percentage distribution of the Norwegian population by age and sex:  </t>
  </si>
  <si>
    <t>1 December 1950 and 1 January 1991.</t>
  </si>
  <si>
    <t>Male</t>
  </si>
  <si>
    <t>Female</t>
  </si>
  <si>
    <t>Age group</t>
  </si>
  <si>
    <t>0- 4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</si>
  <si>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</si>
  <si>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</si>
  <si>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</si>
  <si>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</si>
  <si>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</si>
  <si>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</si>
  <si>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</si>
  <si>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</si>
  <si>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</si>
  <si>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</si>
  <si>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</si>
  <si>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</si>
  <si>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</si>
  <si>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</si>
  <si>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</si>
  <si>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</si>
  <si>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total</t>
  </si>
  <si>
    <t>Table 4</t>
  </si>
  <si>
    <t>Age group (at interview)</t>
  </si>
  <si>
    <t xml:space="preserve">Birth cohort </t>
  </si>
  <si>
    <t xml:space="preserve">Percentage distribution of respondents </t>
  </si>
  <si>
    <t>by presence of children and/or partners</t>
  </si>
  <si>
    <t xml:space="preserve">       single</t>
  </si>
  <si>
    <t xml:space="preserve">       married</t>
  </si>
  <si>
    <t xml:space="preserve">       previously married</t>
  </si>
  <si>
    <t xml:space="preserve">       total</t>
  </si>
  <si>
    <t xml:space="preserve">       base</t>
  </si>
  <si>
    <t>Percentage distribution of respondents according to living arrangements</t>
  </si>
  <si>
    <t xml:space="preserve"> </t>
  </si>
  <si>
    <t>Table 5</t>
  </si>
  <si>
    <t>by presence of children and\or partner</t>
  </si>
  <si>
    <t>Table 6</t>
  </si>
  <si>
    <t>The parental home , female sample</t>
  </si>
  <si>
    <t>Age group  (at interview)</t>
  </si>
  <si>
    <t>Birth cohort of woman</t>
  </si>
  <si>
    <t>Birth cohort</t>
  </si>
  <si>
    <t xml:space="preserve">      one  (respondent)</t>
  </si>
  <si>
    <t xml:space="preserve">      two </t>
  </si>
  <si>
    <t xml:space="preserve">      three </t>
  </si>
  <si>
    <t xml:space="preserve">      four or more </t>
  </si>
  <si>
    <t xml:space="preserve">      base</t>
  </si>
  <si>
    <t xml:space="preserve">      lived with both parents</t>
  </si>
  <si>
    <t xml:space="preserve">      ''          ''       father only</t>
  </si>
  <si>
    <t xml:space="preserve">      ''          ''       mother only</t>
  </si>
  <si>
    <t xml:space="preserve">      ''          ''       neither parent</t>
  </si>
  <si>
    <t xml:space="preserve">    whose parents divorced or separated, by  age</t>
  </si>
  <si>
    <t xml:space="preserve">                                    base</t>
  </si>
  <si>
    <t xml:space="preserve">    </t>
  </si>
  <si>
    <t>Table 7</t>
  </si>
  <si>
    <t>The parental home, male sample</t>
  </si>
  <si>
    <t xml:space="preserve">    by usual living arrangement up to age 15</t>
  </si>
  <si>
    <t xml:space="preserve">      ''           ''       father only</t>
  </si>
  <si>
    <t xml:space="preserve">      ''           ''      mother only</t>
  </si>
  <si>
    <t xml:space="preserve">      ''           ''      neither parent</t>
  </si>
  <si>
    <t xml:space="preserve">    total</t>
  </si>
  <si>
    <t xml:space="preserve">    whose parents divorced or separated, by age</t>
  </si>
  <si>
    <t xml:space="preserve">                                   base</t>
  </si>
  <si>
    <t>Table 8</t>
  </si>
  <si>
    <t>Partnership formation, female sample</t>
  </si>
  <si>
    <t xml:space="preserve">    by age at entry</t>
  </si>
  <si>
    <t>base</t>
  </si>
  <si>
    <t xml:space="preserve">     by cohabitation, by age at entry</t>
  </si>
  <si>
    <t>Table 8  (cont.)</t>
  </si>
  <si>
    <t xml:space="preserve">    consensual unions, by age at entry</t>
  </si>
  <si>
    <t xml:space="preserve">      marriages without premarital    </t>
  </si>
  <si>
    <t xml:space="preserve">      cohabitation</t>
  </si>
  <si>
    <t xml:space="preserve">      consensual unions</t>
  </si>
  <si>
    <t xml:space="preserve">      marriages preceded by      </t>
  </si>
  <si>
    <t xml:space="preserve">      all partnerships </t>
  </si>
  <si>
    <t>Table 9</t>
  </si>
  <si>
    <t>Partnership formation, male sample</t>
  </si>
  <si>
    <t>Table 9  (cont.)</t>
  </si>
  <si>
    <t xml:space="preserve">   Age group (at interview)                              </t>
  </si>
  <si>
    <t>Table 10</t>
  </si>
  <si>
    <t>Partnership dissolution, female sample</t>
  </si>
  <si>
    <t xml:space="preserve">    years) of the union</t>
  </si>
  <si>
    <t>0 years</t>
  </si>
  <si>
    <t>1 years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</si>
  <si>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</si>
  <si>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</si>
  <si>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</si>
  <si>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</si>
  <si>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</si>
  <si>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</si>
  <si>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</si>
  <si>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</si>
  <si>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</si>
  <si>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</si>
  <si>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</si>
  <si>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</si>
  <si>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</si>
  <si>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</si>
  <si>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</si>
  <si>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</si>
  <si>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</si>
  <si>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</si>
  <si>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</si>
  <si>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 xml:space="preserve">     which dissolved, by duration (in completed years) of the marriage</t>
  </si>
  <si>
    <t xml:space="preserve">Table 10 (cont.)  </t>
  </si>
  <si>
    <t xml:space="preserve">      which dissolved, by duration (in completed years) of the marriage</t>
  </si>
  <si>
    <t xml:space="preserve">        marriages without premarital</t>
  </si>
  <si>
    <t xml:space="preserve">         cohabitation</t>
  </si>
  <si>
    <t xml:space="preserve">        consensual unions</t>
  </si>
  <si>
    <t xml:space="preserve">        marriages preceded by</t>
  </si>
  <si>
    <t xml:space="preserve">        cohabitation</t>
  </si>
  <si>
    <t xml:space="preserve">        all partnerships</t>
  </si>
  <si>
    <t>Table 11</t>
  </si>
  <si>
    <t>Partnership dissolution, male sample</t>
  </si>
  <si>
    <t xml:space="preserve">    of the union.</t>
  </si>
  <si>
    <t xml:space="preserve">    which dissolved, by duration (in completed years) of the marriage</t>
  </si>
  <si>
    <t xml:space="preserve">Table 11 (cont.)  </t>
  </si>
  <si>
    <t xml:space="preserve">          cohabitation</t>
  </si>
  <si>
    <t>Table 12</t>
  </si>
  <si>
    <t>Number of live births, female sample</t>
  </si>
  <si>
    <t xml:space="preserve">    by number of live births</t>
  </si>
  <si>
    <t>5+</t>
  </si>
  <si>
    <t xml:space="preserve">                       total</t>
  </si>
  <si>
    <t xml:space="preserve">                       base</t>
  </si>
  <si>
    <t>Table 13</t>
  </si>
  <si>
    <t>Number of live births, male sample</t>
  </si>
  <si>
    <t>Table 14</t>
  </si>
  <si>
    <t>The timing of fertility, female sample</t>
  </si>
  <si>
    <t xml:space="preserve">Table 14 (cont.)  </t>
  </si>
  <si>
    <t xml:space="preserve">      15-19</t>
  </si>
  <si>
    <t xml:space="preserve">      20-24</t>
  </si>
  <si>
    <t xml:space="preserve">      25-29</t>
  </si>
  <si>
    <t xml:space="preserve">      30-34</t>
  </si>
  <si>
    <t xml:space="preserve">      35-39</t>
  </si>
  <si>
    <t xml:space="preserve">      40-44</t>
  </si>
  <si>
    <t xml:space="preserve">      45-49</t>
  </si>
  <si>
    <t>Table 15</t>
  </si>
  <si>
    <t>Partnership status at first birth, female sample</t>
  </si>
  <si>
    <t>Percentage distribution of respondents by partnership status at first birth</t>
  </si>
  <si>
    <t xml:space="preserve">   total</t>
  </si>
  <si>
    <t xml:space="preserve">   base</t>
  </si>
  <si>
    <t xml:space="preserve">Table 16 </t>
  </si>
  <si>
    <t>Partnership status at first birth, male sample</t>
  </si>
  <si>
    <t>Table 17</t>
  </si>
  <si>
    <r>
      <t xml:space="preserve"> Age at first birth by educational level at interview,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female sample</t>
    </r>
  </si>
  <si>
    <t xml:space="preserve">Table 17 (cont.) </t>
  </si>
  <si>
    <t xml:space="preserve">Table 18 </t>
  </si>
  <si>
    <t>Table 18 (cont.)</t>
  </si>
  <si>
    <t>Table 19</t>
  </si>
  <si>
    <t xml:space="preserve"> Contraceptive status of couples, female sample</t>
  </si>
  <si>
    <t xml:space="preserve"> Percentage distribution of couples by contraceptive status</t>
  </si>
  <si>
    <t xml:space="preserve">      pregnant</t>
  </si>
  <si>
    <t xml:space="preserve">      pill</t>
  </si>
  <si>
    <t xml:space="preserve">      IUD</t>
  </si>
  <si>
    <t xml:space="preserve">      diaphragm</t>
  </si>
  <si>
    <t xml:space="preserve">      condom</t>
  </si>
  <si>
    <t xml:space="preserve">      periodic abstinence</t>
  </si>
  <si>
    <t xml:space="preserve">      withdrawal</t>
  </si>
  <si>
    <t xml:space="preserve">    using no contraceptive method </t>
  </si>
  <si>
    <t>Table 20</t>
  </si>
  <si>
    <t>Contraceptive status of couples, male sample</t>
  </si>
  <si>
    <t xml:space="preserve">      partner pregnant</t>
  </si>
  <si>
    <t>Table 21</t>
  </si>
  <si>
    <t xml:space="preserve"> First sexual intercourse and first use of contraception, female sample</t>
  </si>
  <si>
    <t>a. Median age at first sexual intercourse</t>
  </si>
  <si>
    <t>b. Median age at first use of contraception</t>
  </si>
  <si>
    <t xml:space="preserve">c. Percentage of respondents using  </t>
  </si>
  <si>
    <t xml:space="preserve">     contraception at first intercourse</t>
  </si>
  <si>
    <t>Table 22</t>
  </si>
  <si>
    <t xml:space="preserve"> First sexual intercourse and first use of contraception, male sample</t>
  </si>
  <si>
    <t>a. Median age at first sexual  intercourse</t>
  </si>
  <si>
    <t>c. Percentage of respondents using contraception</t>
  </si>
  <si>
    <t xml:space="preserve">    at first intercourse</t>
  </si>
  <si>
    <t xml:space="preserve">Table 23 </t>
  </si>
  <si>
    <t>Induced abortion, female sample</t>
  </si>
  <si>
    <t>Table 24</t>
  </si>
  <si>
    <t>Expected ultimate family size, female sample</t>
  </si>
  <si>
    <t xml:space="preserve">      none</t>
  </si>
  <si>
    <t xml:space="preserve">      one </t>
  </si>
  <si>
    <t xml:space="preserve">      does not know</t>
  </si>
  <si>
    <t xml:space="preserve">    ultimately expected</t>
  </si>
  <si>
    <t>Table 25</t>
  </si>
  <si>
    <t>Expected ultimate family size, male sample</t>
  </si>
  <si>
    <t>Table 26</t>
  </si>
  <si>
    <t xml:space="preserve">Average number of children ultimately expected, already born and expected in </t>
  </si>
  <si>
    <t xml:space="preserve"> the future, by level of education at interview, female sample</t>
  </si>
  <si>
    <t xml:space="preserve">ISCED 0-2 </t>
  </si>
  <si>
    <t>Table 27</t>
  </si>
  <si>
    <t xml:space="preserve">Average number of children ultimately expected, already born and  expected in </t>
  </si>
  <si>
    <t xml:space="preserve"> the future, by level of education at interview, male sample</t>
  </si>
  <si>
    <t>Table 28</t>
  </si>
  <si>
    <t xml:space="preserve"> Values and beliefs, female sample</t>
  </si>
  <si>
    <t xml:space="preserve">     they agreed most strongly</t>
  </si>
  <si>
    <t xml:space="preserve">      "Consensual union is never acceptable"</t>
  </si>
  <si>
    <t xml:space="preserve">      "Consensual union is as acceptable as marriage</t>
  </si>
  <si>
    <t xml:space="preserve">        if the couple does not bear children"</t>
  </si>
  <si>
    <t xml:space="preserve">     "Consensual union is as acceptable as marriage</t>
  </si>
  <si>
    <t xml:space="preserve">      even if the couple bears children"</t>
  </si>
  <si>
    <t xml:space="preserve">      "Consensual union is always preferable to </t>
  </si>
  <si>
    <t xml:space="preserve">       marriage"</t>
  </si>
  <si>
    <t xml:space="preserve">      don't know</t>
  </si>
  <si>
    <t xml:space="preserve">     base</t>
  </si>
  <si>
    <t xml:space="preserve">      yes</t>
  </si>
  <si>
    <t xml:space="preserve">      no</t>
  </si>
  <si>
    <t xml:space="preserve">      agree</t>
  </si>
  <si>
    <t xml:space="preserve">      disagree</t>
  </si>
  <si>
    <t xml:space="preserve">   they agreed most strongly</t>
  </si>
  <si>
    <t xml:space="preserve">     "It is the parents' duty to do their best for their children, </t>
  </si>
  <si>
    <t xml:space="preserve">      even at the expense of their own well-being"</t>
  </si>
  <si>
    <t xml:space="preserve">     "Parents have lives of their own and should not be </t>
  </si>
  <si>
    <t xml:space="preserve">      asked to sacrifice their own well-being </t>
  </si>
  <si>
    <t xml:space="preserve">      for the sake of their children"</t>
  </si>
  <si>
    <t xml:space="preserve">      Neither view</t>
  </si>
  <si>
    <t xml:space="preserve">      Don't know</t>
  </si>
  <si>
    <t>Table 29</t>
  </si>
  <si>
    <t xml:space="preserve"> Values and beliefs, male sample</t>
  </si>
  <si>
    <t xml:space="preserve">    they agreed most strongly</t>
  </si>
  <si>
    <t xml:space="preserve">Table 30  </t>
  </si>
  <si>
    <t>Studying and having children, female sample, 15-34 years of age</t>
  </si>
  <si>
    <t xml:space="preserve">                      total per cent</t>
  </si>
  <si>
    <t xml:space="preserve">                      base</t>
  </si>
  <si>
    <t>Table 31</t>
  </si>
  <si>
    <t xml:space="preserve"> Working and having children, female sample</t>
  </si>
  <si>
    <t xml:space="preserve">  3+</t>
  </si>
  <si>
    <t xml:space="preserve">                               total per cent</t>
  </si>
  <si>
    <t xml:space="preserve">                               base</t>
  </si>
  <si>
    <t xml:space="preserve">    by number of children at home</t>
  </si>
  <si>
    <t xml:space="preserve">      currently employed</t>
  </si>
  <si>
    <t xml:space="preserve">      working full-time</t>
  </si>
  <si>
    <t xml:space="preserve">      working part-time</t>
  </si>
  <si>
    <t xml:space="preserve">Table 32  </t>
  </si>
  <si>
    <t>Selected event histories combined, female sample</t>
  </si>
  <si>
    <t>Cumulative percentage of respondents who</t>
  </si>
  <si>
    <t xml:space="preserve">Table 32 (cont.)  </t>
  </si>
  <si>
    <t xml:space="preserve">Table 33 </t>
  </si>
  <si>
    <t>Selected event histories combined, male sample</t>
  </si>
  <si>
    <t xml:space="preserve">Table 33 (cont.) </t>
  </si>
  <si>
    <t>Table 34</t>
  </si>
  <si>
    <t>Summary measures for selected life events, female sample</t>
  </si>
  <si>
    <t xml:space="preserve">  (up to age 28)</t>
  </si>
  <si>
    <t xml:space="preserve">   Median age at first sexual intercourse   </t>
  </si>
  <si>
    <t xml:space="preserve">   Per cent using contraception at first sexual intercourse </t>
  </si>
  <si>
    <t xml:space="preserve">   Per cent who ever had an induced abortion </t>
  </si>
  <si>
    <t xml:space="preserve">   (up to age 28) </t>
  </si>
  <si>
    <t xml:space="preserve">   Median age at first live birth </t>
  </si>
  <si>
    <t xml:space="preserve">   Per cent living in consensual union at first live birth </t>
  </si>
  <si>
    <t xml:space="preserve">   Per cent not living in any partnership at first live birth </t>
  </si>
  <si>
    <t xml:space="preserve">   Average number of live births </t>
  </si>
  <si>
    <t xml:space="preserve">   (up to age 28)</t>
  </si>
  <si>
    <t xml:space="preserve">   Per cent with no live births </t>
  </si>
  <si>
    <t xml:space="preserve">   Median age at first marriage</t>
  </si>
  <si>
    <t xml:space="preserve">   Median age at first consensual union</t>
  </si>
  <si>
    <t xml:space="preserve">   Median age at first partnership   </t>
  </si>
  <si>
    <t xml:space="preserve">   Average number of years spent in partnership (up to age 28)</t>
  </si>
  <si>
    <t xml:space="preserve">   Per cent of first marriages (up to age 28)   </t>
  </si>
  <si>
    <t xml:space="preserve">   preceded by cohabitation</t>
  </si>
  <si>
    <t>Table 35</t>
  </si>
  <si>
    <t>Summary measures for selected life events, male sample</t>
  </si>
  <si>
    <t xml:space="preserve">   Median age at first partnership  </t>
  </si>
  <si>
    <t xml:space="preserve">   Average number of years spent in partnership   (up to age 28)</t>
  </si>
  <si>
    <t>Table 36</t>
  </si>
  <si>
    <t xml:space="preserve"> The survey population and non response </t>
  </si>
  <si>
    <t>Women</t>
  </si>
  <si>
    <t>Men</t>
  </si>
  <si>
    <t>Single</t>
  </si>
  <si>
    <t>Married</t>
  </si>
  <si>
    <t>Previously</t>
  </si>
  <si>
    <t>married</t>
  </si>
  <si>
    <t>31 351</t>
  </si>
  <si>
    <t xml:space="preserve"> 1 980</t>
  </si>
  <si>
    <t>24 169</t>
  </si>
  <si>
    <t xml:space="preserve"> 7 714</t>
  </si>
  <si>
    <t>11 058</t>
  </si>
  <si>
    <t>17 325</t>
  </si>
  <si>
    <t xml:space="preserve"> 2 217</t>
  </si>
  <si>
    <t>18 339</t>
  </si>
  <si>
    <t>12 772</t>
  </si>
  <si>
    <t xml:space="preserve"> 1 290</t>
  </si>
  <si>
    <t xml:space="preserve"> 5 228</t>
  </si>
  <si>
    <t>22 091</t>
  </si>
  <si>
    <t xml:space="preserve"> 3 432</t>
  </si>
  <si>
    <t xml:space="preserve"> 2 633</t>
  </si>
  <si>
    <t>22 595</t>
  </si>
  <si>
    <t xml:space="preserve"> 4 180</t>
  </si>
  <si>
    <t xml:space="preserve"> 1 834</t>
  </si>
  <si>
    <t>22 783</t>
  </si>
  <si>
    <t xml:space="preserve"> 4 758</t>
  </si>
  <si>
    <t xml:space="preserve"> 3 412</t>
  </si>
  <si>
    <t>23 552</t>
  </si>
  <si>
    <t xml:space="preserve"> 4 060</t>
  </si>
  <si>
    <r>
      <t>b.</t>
    </r>
    <r>
      <rPr>
        <sz val="10"/>
        <rFont val="Arial"/>
        <family val="2"/>
      </rPr>
      <t xml:space="preserve"> Percentage distribution of Gross Domestic </t>
    </r>
  </si>
  <si>
    <r>
      <t>d.</t>
    </r>
    <r>
      <rPr>
        <sz val="10"/>
        <rFont val="Arial"/>
        <family val="2"/>
      </rPr>
      <t xml:space="preserve"> Percentage distribution of employed persons </t>
    </r>
  </si>
  <si>
    <r>
      <t>g.</t>
    </r>
    <r>
      <rPr>
        <sz val="10"/>
        <rFont val="Arial"/>
        <family val="2"/>
      </rPr>
      <t xml:space="preserve"> Percentage distribution of population by size of locality </t>
    </r>
  </si>
  <si>
    <r>
      <t>h.</t>
    </r>
    <r>
      <rPr>
        <sz val="10"/>
        <rFont val="Arial"/>
        <family val="2"/>
      </rPr>
      <t xml:space="preserve"> Percentage distribution of population  by religious affiliation</t>
    </r>
  </si>
  <si>
    <r>
      <t>i.</t>
    </r>
    <r>
      <rPr>
        <sz val="10"/>
        <rFont val="Arial"/>
        <family val="2"/>
      </rPr>
      <t xml:space="preserve"> Percentage distribution of population by country of birth</t>
    </r>
  </si>
  <si>
    <r>
      <t xml:space="preserve">       rest of Western Europe</t>
    </r>
    <r>
      <rPr>
        <vertAlign val="superscript"/>
        <sz val="10"/>
        <rFont val="Arial"/>
        <family val="2"/>
      </rPr>
      <t>e</t>
    </r>
  </si>
  <si>
    <r>
      <t xml:space="preserve">       Africa, Asia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2"/>
      </rPr>
      <t>, South America</t>
    </r>
  </si>
  <si>
    <r>
      <t>j.</t>
    </r>
    <r>
      <rPr>
        <sz val="10"/>
        <rFont val="Arial"/>
        <family val="2"/>
      </rPr>
      <t xml:space="preserve"> Number of dwellings (thousands)</t>
    </r>
  </si>
  <si>
    <r>
      <t>k</t>
    </r>
    <r>
      <rPr>
        <sz val="10"/>
        <rFont val="Arial"/>
        <family val="2"/>
      </rPr>
      <t>. Average number of persons per room</t>
    </r>
  </si>
  <si>
    <r>
      <t>a</t>
    </r>
    <r>
      <rPr>
        <sz val="10"/>
        <rFont val="Arial"/>
        <family val="2"/>
      </rPr>
      <t>. Gross Domestic Product (GDP) per capita</t>
    </r>
    <r>
      <rPr>
        <vertAlign val="superscript"/>
        <sz val="10"/>
        <rFont val="Arial"/>
        <family val="2"/>
      </rPr>
      <t>a</t>
    </r>
  </si>
  <si>
    <r>
      <t>c.</t>
    </r>
    <r>
      <rPr>
        <sz val="10"/>
        <rFont val="Arial"/>
        <family val="2"/>
      </rPr>
      <t xml:space="preserve"> Labour force participation rates</t>
    </r>
    <r>
      <rPr>
        <vertAlign val="superscript"/>
        <sz val="10"/>
        <rFont val="Arial"/>
        <family val="2"/>
      </rPr>
      <t>b</t>
    </r>
  </si>
  <si>
    <r>
      <t>e.</t>
    </r>
    <r>
      <rPr>
        <sz val="10"/>
        <rFont val="Arial"/>
        <family val="2"/>
      </rPr>
      <t xml:space="preserve"> Unemployment rates</t>
    </r>
    <r>
      <rPr>
        <vertAlign val="superscript"/>
        <sz val="10"/>
        <rFont val="Arial"/>
        <family val="2"/>
      </rPr>
      <t>c</t>
    </r>
  </si>
  <si>
    <r>
      <t>f.</t>
    </r>
    <r>
      <rPr>
        <sz val="10"/>
        <rFont val="Arial"/>
        <family val="2"/>
      </rPr>
      <t xml:space="preserve"> Percentage distribution of population by level of education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 </t>
    </r>
  </si>
  <si>
    <r>
      <t>a</t>
    </r>
    <r>
      <rPr>
        <sz val="10"/>
        <rFont val="Arial"/>
        <family val="2"/>
      </rPr>
      <t>. Number of eligible persons according to national statistics</t>
    </r>
  </si>
  <si>
    <r>
      <t>b</t>
    </r>
    <r>
      <rPr>
        <sz val="10"/>
        <rFont val="Arial"/>
        <family val="2"/>
      </rPr>
      <t>. Number of persons in target sample</t>
    </r>
  </si>
  <si>
    <r>
      <t>c</t>
    </r>
    <r>
      <rPr>
        <sz val="10"/>
        <rFont val="Arial"/>
        <family val="2"/>
      </rPr>
      <t>. Number of persons interviewed</t>
    </r>
  </si>
  <si>
    <r>
      <t>a</t>
    </r>
    <r>
      <rPr>
        <sz val="10"/>
        <rFont val="Arial"/>
        <family val="2"/>
      </rPr>
      <t>. Education and employment</t>
    </r>
    <r>
      <rPr>
        <vertAlign val="superscript"/>
        <sz val="10"/>
        <rFont val="Arial"/>
        <family val="2"/>
      </rPr>
      <t>a</t>
    </r>
  </si>
  <si>
    <r>
      <t xml:space="preserve">   Average number of person-years enrolled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</t>
    </r>
  </si>
  <si>
    <r>
      <t xml:space="preserve">   Average number of person-years employed</t>
    </r>
    <r>
      <rPr>
        <vertAlign val="superscript"/>
        <sz val="10"/>
        <rFont val="Arial"/>
        <family val="2"/>
      </rPr>
      <t xml:space="preserve">c </t>
    </r>
    <r>
      <rPr>
        <sz val="10"/>
        <rFont val="Arial"/>
        <family val="2"/>
      </rPr>
      <t xml:space="preserve">  </t>
    </r>
  </si>
  <si>
    <r>
      <t>b.</t>
    </r>
    <r>
      <rPr>
        <sz val="10"/>
        <rFont val="Arial"/>
        <family val="2"/>
      </rPr>
      <t xml:space="preserve"> Sexual activity</t>
    </r>
  </si>
  <si>
    <r>
      <t>c</t>
    </r>
    <r>
      <rPr>
        <sz val="10"/>
        <rFont val="Arial"/>
        <family val="2"/>
      </rPr>
      <t>. Children</t>
    </r>
  </si>
  <si>
    <r>
      <t>d</t>
    </r>
    <r>
      <rPr>
        <sz val="10"/>
        <rFont val="Arial"/>
        <family val="2"/>
      </rPr>
      <t>. Partnerships</t>
    </r>
  </si>
  <si>
    <r>
      <t xml:space="preserve">   Average number of person-years enrolled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 xml:space="preserve"> </t>
    </r>
  </si>
  <si>
    <r>
      <t>b</t>
    </r>
    <r>
      <rPr>
        <sz val="10"/>
        <rFont val="Arial"/>
        <family val="2"/>
      </rPr>
      <t>. Sexual activity</t>
    </r>
  </si>
  <si>
    <r>
      <t>b</t>
    </r>
    <r>
      <rPr>
        <sz val="10"/>
        <rFont val="Arial"/>
        <family val="2"/>
      </rPr>
      <t xml:space="preserve">. first left their parental home by age </t>
    </r>
  </si>
  <si>
    <r>
      <t>c.</t>
    </r>
    <r>
      <rPr>
        <sz val="10"/>
        <rFont val="Arial"/>
        <family val="2"/>
      </rPr>
      <t xml:space="preserve"> first entered the labour market by age</t>
    </r>
  </si>
  <si>
    <r>
      <t>d</t>
    </r>
    <r>
      <rPr>
        <sz val="10"/>
        <rFont val="Arial"/>
        <family val="2"/>
      </rPr>
      <t xml:space="preserve">. entered their first partnership by age </t>
    </r>
  </si>
  <si>
    <r>
      <t>e</t>
    </r>
    <r>
      <rPr>
        <sz val="10"/>
        <rFont val="Arial"/>
        <family val="2"/>
      </rPr>
      <t xml:space="preserve">. had their first live birth by age </t>
    </r>
  </si>
  <si>
    <r>
      <t>b</t>
    </r>
    <r>
      <rPr>
        <sz val="10"/>
        <rFont val="Arial"/>
        <family val="2"/>
      </rPr>
      <t xml:space="preserve">. first left  their parental home by age </t>
    </r>
  </si>
  <si>
    <r>
      <t>b</t>
    </r>
    <r>
      <rPr>
        <sz val="10"/>
        <rFont val="Arial"/>
        <family val="2"/>
      </rPr>
      <t xml:space="preserve">. Percentage of currently employed women who are working part-time, </t>
    </r>
  </si>
  <si>
    <r>
      <t>a</t>
    </r>
    <r>
      <rPr>
        <sz val="10"/>
        <rFont val="Arial"/>
        <family val="2"/>
      </rPr>
      <t xml:space="preserve">. Percentage who are studying,  </t>
    </r>
  </si>
  <si>
    <r>
      <t>b</t>
    </r>
    <r>
      <rPr>
        <sz val="10"/>
        <rFont val="Arial"/>
        <family val="2"/>
      </rPr>
      <t xml:space="preserve">. Percentage of women with a youngest child of </t>
    </r>
  </si>
  <si>
    <r>
      <t>c</t>
    </r>
    <r>
      <rPr>
        <sz val="10"/>
        <rFont val="Arial"/>
        <family val="2"/>
      </rPr>
      <t xml:space="preserve">. Percentage of women with a youngest child of </t>
    </r>
  </si>
  <si>
    <r>
      <t>d</t>
    </r>
    <r>
      <rPr>
        <sz val="10"/>
        <rFont val="Arial"/>
        <family val="2"/>
      </rPr>
      <t xml:space="preserve">. Percentage of women with a youngest child of </t>
    </r>
  </si>
  <si>
    <r>
      <t>a</t>
    </r>
    <r>
      <rPr>
        <sz val="10"/>
        <rFont val="Arial"/>
        <family val="2"/>
      </rPr>
      <t xml:space="preserve">. Percentage distribution of respondents, by statement about consensual union with which </t>
    </r>
  </si>
  <si>
    <r>
      <t>b</t>
    </r>
    <r>
      <rPr>
        <sz val="10"/>
        <rFont val="Arial"/>
        <family val="2"/>
      </rPr>
      <t xml:space="preserve">. "If a woman wants to have a child as a single parent, and she does not want to have a stable </t>
    </r>
  </si>
  <si>
    <r>
      <t xml:space="preserve">    </t>
    </r>
    <r>
      <rPr>
        <sz val="10"/>
        <rFont val="Arial"/>
        <family val="2"/>
      </rPr>
      <t xml:space="preserve"> relationship with a man,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should she be able to have the child"</t>
    </r>
  </si>
  <si>
    <r>
      <t>c</t>
    </r>
    <r>
      <rPr>
        <sz val="10"/>
        <rFont val="Arial"/>
        <family val="2"/>
      </rPr>
      <t>. "It would be a good thing if in the future more emphasis was placed on family life"</t>
    </r>
  </si>
  <si>
    <r>
      <t>d</t>
    </r>
    <r>
      <rPr>
        <sz val="10"/>
        <rFont val="Arial"/>
        <family val="2"/>
      </rPr>
      <t xml:space="preserve">.Percentage distribution of respondents, by statement about parental responsibility with which </t>
    </r>
  </si>
  <si>
    <r>
      <t>a</t>
    </r>
    <r>
      <rPr>
        <sz val="10"/>
        <rFont val="Arial"/>
        <family val="2"/>
      </rPr>
      <t>. Percentage distribution of respondents, by statement about consensual union with which</t>
    </r>
  </si>
  <si>
    <r>
      <t>b</t>
    </r>
    <r>
      <rPr>
        <sz val="10"/>
        <rFont val="Arial"/>
        <family val="2"/>
      </rPr>
      <t>. "Would you consider to have a child on your own, that is, outside any partner relationship?"</t>
    </r>
  </si>
  <si>
    <r>
      <t>a</t>
    </r>
    <r>
      <rPr>
        <sz val="10"/>
        <rFont val="Arial"/>
        <family val="2"/>
      </rPr>
      <t>. Average number ultimately expected</t>
    </r>
  </si>
  <si>
    <r>
      <t>b</t>
    </r>
    <r>
      <rPr>
        <sz val="10"/>
        <rFont val="Arial"/>
        <family val="2"/>
      </rPr>
      <t>. Average number already born</t>
    </r>
  </si>
  <si>
    <r>
      <t>c.</t>
    </r>
    <r>
      <rPr>
        <sz val="10"/>
        <rFont val="Arial"/>
        <family val="2"/>
      </rPr>
      <t xml:space="preserve"> Average number expected in the future</t>
    </r>
  </si>
  <si>
    <r>
      <t>a</t>
    </r>
    <r>
      <rPr>
        <sz val="10"/>
        <rFont val="Arial"/>
        <family val="2"/>
      </rPr>
      <t>. Cumulative percentage of women  having a first induced abortion by age</t>
    </r>
  </si>
  <si>
    <r>
      <t>b</t>
    </r>
    <r>
      <rPr>
        <sz val="10"/>
        <rFont val="Arial"/>
        <family val="2"/>
      </rPr>
      <t>. Age-specific induced abortion  ratio</t>
    </r>
    <r>
      <rPr>
        <vertAlign val="superscript"/>
        <sz val="10"/>
        <rFont val="Arial"/>
        <family val="2"/>
      </rPr>
      <t>a</t>
    </r>
  </si>
  <si>
    <r>
      <t xml:space="preserve">    base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</si>
  <si>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>. Infecund (total)</t>
    </r>
  </si>
  <si>
    <r>
      <t xml:space="preserve">      respondent sterilized</t>
    </r>
    <r>
      <rPr>
        <vertAlign val="superscript"/>
        <sz val="10"/>
        <rFont val="Arial"/>
        <family val="2"/>
      </rPr>
      <t>a</t>
    </r>
  </si>
  <si>
    <r>
      <t xml:space="preserve">      partner sterilized</t>
    </r>
    <r>
      <rPr>
        <vertAlign val="superscript"/>
        <sz val="10"/>
        <rFont val="Arial"/>
        <family val="2"/>
      </rPr>
      <t>a</t>
    </r>
  </si>
  <si>
    <r>
      <t xml:space="preserve">      other reasons</t>
    </r>
    <r>
      <rPr>
        <vertAlign val="superscript"/>
        <sz val="10"/>
        <rFont val="Arial"/>
        <family val="2"/>
      </rPr>
      <t>b</t>
    </r>
  </si>
  <si>
    <r>
      <t>b</t>
    </r>
    <r>
      <rPr>
        <sz val="10"/>
        <rFont val="Arial"/>
        <family val="2"/>
      </rPr>
      <t>. Fecund</t>
    </r>
  </si>
  <si>
    <r>
      <t>c</t>
    </r>
    <r>
      <rPr>
        <sz val="10"/>
        <rFont val="Arial"/>
        <family val="2"/>
      </rPr>
      <t>. Fecund</t>
    </r>
  </si>
  <si>
    <r>
      <t xml:space="preserve">      partner not pregnant, not sexually active</t>
    </r>
    <r>
      <rPr>
        <vertAlign val="superscript"/>
        <sz val="10"/>
        <rFont val="Arial"/>
        <family val="2"/>
      </rPr>
      <t>c</t>
    </r>
  </si>
  <si>
    <r>
      <t>d</t>
    </r>
    <r>
      <rPr>
        <sz val="10"/>
        <rFont val="Arial"/>
        <family val="2"/>
      </rPr>
      <t>. Fecund, partner not pregnant, sexually active,</t>
    </r>
    <r>
      <rPr>
        <vertAlign val="superscript"/>
        <sz val="10"/>
        <rFont val="Arial"/>
        <family val="2"/>
      </rPr>
      <t>c</t>
    </r>
  </si>
  <si>
    <r>
      <t xml:space="preserve">    using contraceptive method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(total)</t>
    </r>
  </si>
  <si>
    <r>
      <t xml:space="preserve">      other methods</t>
    </r>
    <r>
      <rPr>
        <vertAlign val="superscript"/>
        <sz val="10"/>
        <rFont val="Arial"/>
        <family val="2"/>
      </rPr>
      <t>e</t>
    </r>
  </si>
  <si>
    <r>
      <t>f</t>
    </r>
    <r>
      <rPr>
        <sz val="10"/>
        <rFont val="Arial"/>
        <family val="2"/>
      </rPr>
      <t>. Status unknown</t>
    </r>
  </si>
  <si>
    <r>
      <t xml:space="preserve"> Age at first birth by educational level at interview,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male sample</t>
    </r>
  </si>
  <si>
    <r>
      <t>a.</t>
    </r>
    <r>
      <rPr>
        <sz val="10"/>
        <rFont val="Arial"/>
        <family val="2"/>
      </rPr>
      <t xml:space="preserve"> Cumulative percentage of respondents, ISCED 0-2, having a first birth by age</t>
    </r>
  </si>
  <si>
    <r>
      <t>b</t>
    </r>
    <r>
      <rPr>
        <sz val="10"/>
        <rFont val="Arial"/>
        <family val="2"/>
      </rPr>
      <t>. Cumulative percentage of respondents, ISCED 3-4, having a first birth by age</t>
    </r>
  </si>
  <si>
    <r>
      <t>Age at first birth by educational level at interview,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male sample</t>
    </r>
  </si>
  <si>
    <r>
      <t>c</t>
    </r>
    <r>
      <rPr>
        <sz val="10"/>
        <rFont val="Arial"/>
        <family val="2"/>
      </rPr>
      <t>. Cumulative percentage of respondents, ISCED 5-6, having a first birth by age</t>
    </r>
  </si>
  <si>
    <r>
      <t xml:space="preserve"> Age at first birth by educational level at interview,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female sample</t>
    </r>
  </si>
  <si>
    <r>
      <t>a</t>
    </r>
    <r>
      <rPr>
        <sz val="10"/>
        <rFont val="Arial"/>
        <family val="2"/>
      </rPr>
      <t>. married</t>
    </r>
  </si>
  <si>
    <r>
      <t>b</t>
    </r>
    <r>
      <rPr>
        <sz val="10"/>
        <rFont val="Arial"/>
        <family val="2"/>
      </rPr>
      <t>. consensual union</t>
    </r>
  </si>
  <si>
    <r>
      <t>c</t>
    </r>
    <r>
      <rPr>
        <sz val="10"/>
        <rFont val="Arial"/>
        <family val="2"/>
      </rPr>
      <t>. not in any partnership</t>
    </r>
  </si>
  <si>
    <r>
      <t>a</t>
    </r>
    <r>
      <rPr>
        <sz val="10"/>
        <rFont val="Arial"/>
        <family val="2"/>
      </rPr>
      <t>. Cumulative percentage of women having a first live birth by age</t>
    </r>
  </si>
  <si>
    <r>
      <t>b</t>
    </r>
    <r>
      <rPr>
        <sz val="10"/>
        <rFont val="Arial"/>
        <family val="2"/>
      </rPr>
      <t>. Cumulative percentage of women having a second live birth by age (in completed years) of first child</t>
    </r>
  </si>
  <si>
    <r>
      <t>c</t>
    </r>
    <r>
      <rPr>
        <sz val="10"/>
        <rFont val="Arial"/>
        <family val="2"/>
      </rPr>
      <t>. Cumulative percentage of women having a third live birth by age (in completed years) of second child</t>
    </r>
  </si>
  <si>
    <r>
      <t>d</t>
    </r>
    <r>
      <rPr>
        <sz val="10"/>
        <rFont val="Arial"/>
        <family val="2"/>
      </rPr>
      <t>. Age-specific fertility rate</t>
    </r>
  </si>
  <si>
    <r>
      <t>a</t>
    </r>
    <r>
      <rPr>
        <sz val="10"/>
        <rFont val="Arial"/>
        <family val="2"/>
      </rPr>
      <t xml:space="preserve">. Percentage distribution of respondents </t>
    </r>
  </si>
  <si>
    <r>
      <t>b</t>
    </r>
    <r>
      <rPr>
        <sz val="10"/>
        <rFont val="Arial"/>
        <family val="2"/>
      </rPr>
      <t>. Average number of live births</t>
    </r>
  </si>
  <si>
    <r>
      <t xml:space="preserve">    by number of children born to mother</t>
    </r>
    <r>
      <rPr>
        <vertAlign val="superscript"/>
        <sz val="10"/>
        <rFont val="Arial"/>
        <family val="2"/>
      </rPr>
      <t>a</t>
    </r>
  </si>
  <si>
    <r>
      <t xml:space="preserve">      </t>
    </r>
    <r>
      <rPr>
        <sz val="10"/>
        <rFont val="Arial"/>
        <family val="2"/>
      </rPr>
      <t>three</t>
    </r>
    <r>
      <rPr>
        <b/>
        <sz val="10"/>
        <rFont val="Arial"/>
        <family val="2"/>
      </rPr>
      <t xml:space="preserve"> </t>
    </r>
  </si>
  <si>
    <r>
      <t>b</t>
    </r>
    <r>
      <rPr>
        <sz val="10"/>
        <rFont val="Arial"/>
        <family val="2"/>
      </rPr>
      <t xml:space="preserve">. Average number of children born  </t>
    </r>
  </si>
  <si>
    <r>
      <t xml:space="preserve">    to respondent's mother</t>
    </r>
    <r>
      <rPr>
        <vertAlign val="superscript"/>
        <sz val="10"/>
        <rFont val="Arial"/>
        <family val="2"/>
      </rPr>
      <t>a</t>
    </r>
  </si>
  <si>
    <r>
      <t>c</t>
    </r>
    <r>
      <rPr>
        <sz val="10"/>
        <rFont val="Arial"/>
        <family val="2"/>
      </rPr>
      <t xml:space="preserve">. Percentage distribution of respondents </t>
    </r>
  </si>
  <si>
    <r>
      <t>d.</t>
    </r>
    <r>
      <rPr>
        <sz val="10"/>
        <rFont val="Arial"/>
        <family val="2"/>
      </rPr>
      <t xml:space="preserve"> Cumulative percentage of respondents </t>
    </r>
  </si>
  <si>
    <r>
      <t>e.</t>
    </r>
    <r>
      <rPr>
        <sz val="10"/>
        <rFont val="Arial"/>
        <family val="2"/>
      </rPr>
      <t xml:space="preserve"> Cumulative percentage of respondents </t>
    </r>
  </si>
  <si>
    <r>
      <t xml:space="preserve">f </t>
    </r>
    <r>
      <rPr>
        <sz val="10"/>
        <rFont val="Arial"/>
        <family val="2"/>
      </rPr>
      <t>Including Turkey</t>
    </r>
  </si>
  <si>
    <r>
      <t xml:space="preserve">c </t>
    </r>
    <r>
      <rPr>
        <sz val="10"/>
        <rFont val="Arial"/>
        <family val="2"/>
      </rPr>
      <t xml:space="preserve">Median age was calculated using both month and year. </t>
    </r>
  </si>
  <si>
    <r>
      <t>b</t>
    </r>
    <r>
      <rPr>
        <sz val="10"/>
        <rFont val="Arial"/>
        <family val="2"/>
      </rPr>
      <t xml:space="preserve"> Most recent departure.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</si>
</sst>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* #,##0_ ;_ * \-#,##0_ ;_ * &quot;-&quot;_ ;_ @_ "/>
    <numFmt numFmtId="184" formatCode="_ &quot;Fr.&quot;\ * #,##0.00_ ;_ &quot;Fr.&quot;\ * \-#,##0.00_ ;_ &quot;Fr.&quot;\ * &quot;-&quot;??_ ;_ @_ "/>
    <numFmt numFmtId="185" formatCode="_ * #,##0.00_ ;_ * \-#,##0.00_ ;_ * &quot;-&quot;??_ ;_ @_ "/>
    <numFmt numFmtId="186" formatCode="\1"/>
    <numFmt numFmtId="187" formatCode="0.0"/>
    <numFmt numFmtId="188" formatCode="0.000"/>
  </numFmts>
  <fonts count="13"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vertAlign val="superscript"/>
      <sz val="8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name val="Times New Roman"/>
      <family val="0"/>
    </font>
    <font>
      <vertAlign val="superscript"/>
      <sz val="7.5"/>
      <name val="Times New Roman"/>
      <family val="1"/>
    </font>
    <font>
      <sz val="7.5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19" applyFont="1" applyAlignment="1">
      <alignment horizontal="centerContinuous"/>
      <protection/>
    </xf>
    <xf numFmtId="0" fontId="8" fillId="0" borderId="0" xfId="19" applyFont="1" applyAlignment="1">
      <alignment horizontal="centerContinuous"/>
      <protection/>
    </xf>
    <xf numFmtId="0" fontId="8" fillId="0" borderId="0" xfId="19" applyFont="1">
      <alignment/>
      <protection/>
    </xf>
    <xf numFmtId="0" fontId="8" fillId="0" borderId="2" xfId="19" applyFont="1" applyBorder="1">
      <alignment/>
      <protection/>
    </xf>
    <xf numFmtId="0" fontId="8" fillId="0" borderId="0" xfId="19" applyFont="1" applyBorder="1">
      <alignment/>
      <protection/>
    </xf>
    <xf numFmtId="0" fontId="6" fillId="0" borderId="0" xfId="19" applyFont="1">
      <alignment/>
      <protection/>
    </xf>
    <xf numFmtId="0" fontId="8" fillId="0" borderId="0" xfId="19" applyFont="1" applyBorder="1" applyAlignment="1">
      <alignment horizontal="right"/>
      <protection/>
    </xf>
    <xf numFmtId="0" fontId="8" fillId="0" borderId="0" xfId="19" applyFont="1" applyAlignment="1">
      <alignment horizontal="right"/>
      <protection/>
    </xf>
    <xf numFmtId="0" fontId="8" fillId="0" borderId="3" xfId="19" applyFont="1" applyBorder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19" applyFont="1" applyAlignment="1">
      <alignment/>
      <protection/>
    </xf>
    <xf numFmtId="0" fontId="8" fillId="0" borderId="3" xfId="19" applyFont="1" applyBorder="1">
      <alignment/>
      <protection/>
    </xf>
    <xf numFmtId="0" fontId="8" fillId="0" borderId="4" xfId="19" applyFont="1" applyBorder="1">
      <alignment/>
      <protection/>
    </xf>
    <xf numFmtId="0" fontId="8" fillId="0" borderId="4" xfId="19" applyFont="1" applyBorder="1" applyAlignment="1">
      <alignment horizontal="right"/>
      <protection/>
    </xf>
    <xf numFmtId="20" fontId="8" fillId="0" borderId="0" xfId="19" applyNumberFormat="1" applyFont="1" applyAlignment="1">
      <alignment horizontal="right"/>
      <protection/>
    </xf>
    <xf numFmtId="46" fontId="8" fillId="0" borderId="0" xfId="19" applyNumberFormat="1" applyFont="1" applyAlignment="1">
      <alignment horizontal="right"/>
      <protection/>
    </xf>
    <xf numFmtId="21" fontId="8" fillId="0" borderId="0" xfId="19" applyNumberFormat="1" applyFont="1" applyAlignment="1">
      <alignment horizontal="right"/>
      <protection/>
    </xf>
    <xf numFmtId="21" fontId="8" fillId="0" borderId="0" xfId="19" applyNumberFormat="1" applyFont="1" applyBorder="1" applyAlignment="1">
      <alignment horizontal="right"/>
      <protection/>
    </xf>
    <xf numFmtId="21" fontId="8" fillId="0" borderId="0" xfId="19" applyNumberFormat="1" applyFont="1">
      <alignment/>
      <protection/>
    </xf>
    <xf numFmtId="0" fontId="6" fillId="0" borderId="4" xfId="19" applyFont="1" applyBorder="1" applyAlignment="1">
      <alignment horizontal="centerContinuous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0" xfId="19" applyFont="1" applyBorder="1">
      <alignment/>
      <protection/>
    </xf>
    <xf numFmtId="0" fontId="12" fillId="0" borderId="0" xfId="19" applyFont="1">
      <alignment/>
      <protection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right"/>
    </xf>
    <xf numFmtId="18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87" fontId="8" fillId="0" borderId="0" xfId="0" applyNumberFormat="1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right"/>
    </xf>
    <xf numFmtId="16" fontId="8" fillId="0" borderId="0" xfId="0" applyNumberFormat="1" applyFont="1" applyAlignment="1">
      <alignment horizontal="center"/>
    </xf>
    <xf numFmtId="16" fontId="8" fillId="0" borderId="0" xfId="0" applyNumberFormat="1" applyFont="1" applyAlignment="1">
      <alignment/>
    </xf>
    <xf numFmtId="16" fontId="8" fillId="0" borderId="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21" applyFont="1" applyAlignment="1">
      <alignment horizontal="centerContinuous"/>
      <protection/>
    </xf>
    <xf numFmtId="0" fontId="8" fillId="0" borderId="0" xfId="21" applyFont="1" applyAlignment="1">
      <alignment horizontal="centerContinuous"/>
      <protection/>
    </xf>
    <xf numFmtId="0" fontId="8" fillId="0" borderId="0" xfId="21" applyFont="1">
      <alignment/>
      <protection/>
    </xf>
    <xf numFmtId="0" fontId="8" fillId="0" borderId="4" xfId="21" applyFont="1" applyBorder="1" applyAlignment="1">
      <alignment horizontal="center"/>
      <protection/>
    </xf>
    <xf numFmtId="0" fontId="8" fillId="0" borderId="4" xfId="21" applyFont="1" applyBorder="1" applyAlignment="1">
      <alignment horizontal="right"/>
      <protection/>
    </xf>
    <xf numFmtId="0" fontId="8" fillId="0" borderId="4" xfId="21" applyFont="1" applyBorder="1">
      <alignment/>
      <protection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14" fontId="8" fillId="0" borderId="5" xfId="0" applyNumberFormat="1" applyFont="1" applyBorder="1" applyAlignment="1">
      <alignment horizontal="centerContinuous"/>
    </xf>
    <xf numFmtId="0" fontId="8" fillId="0" borderId="2" xfId="0" applyFont="1" applyBorder="1" applyAlignment="1">
      <alignment/>
    </xf>
    <xf numFmtId="0" fontId="12" fillId="0" borderId="0" xfId="0" applyFont="1" applyAlignment="1">
      <alignment/>
    </xf>
    <xf numFmtId="1" fontId="8" fillId="0" borderId="0" xfId="0" applyNumberFormat="1" applyFont="1" applyAlignment="1">
      <alignment horizontal="right"/>
    </xf>
    <xf numFmtId="0" fontId="8" fillId="0" borderId="1" xfId="21" applyFont="1" applyBorder="1">
      <alignment/>
      <protection/>
    </xf>
    <xf numFmtId="0" fontId="8" fillId="0" borderId="1" xfId="21" applyFont="1" applyBorder="1" applyAlignment="1">
      <alignment horizontal="centerContinuous"/>
      <protection/>
    </xf>
    <xf numFmtId="0" fontId="8" fillId="0" borderId="0" xfId="21" applyFont="1" applyBorder="1">
      <alignment/>
      <protection/>
    </xf>
    <xf numFmtId="0" fontId="8" fillId="0" borderId="0" xfId="21" applyFont="1" applyBorder="1" applyAlignment="1">
      <alignment horizontal="centerContinuous"/>
      <protection/>
    </xf>
    <xf numFmtId="0" fontId="6" fillId="0" borderId="0" xfId="21" applyFont="1" applyBorder="1">
      <alignment/>
      <protection/>
    </xf>
    <xf numFmtId="0" fontId="8" fillId="0" borderId="0" xfId="21" applyFont="1" applyAlignment="1">
      <alignment horizontal="center"/>
      <protection/>
    </xf>
    <xf numFmtId="187" fontId="8" fillId="0" borderId="0" xfId="21" applyNumberFormat="1" applyFont="1">
      <alignment/>
      <protection/>
    </xf>
    <xf numFmtId="187" fontId="8" fillId="0" borderId="0" xfId="21" applyNumberFormat="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8" fillId="0" borderId="0" xfId="20" applyFont="1" applyAlignment="1">
      <alignment horizontal="right"/>
      <protection/>
    </xf>
    <xf numFmtId="187" fontId="8" fillId="0" borderId="0" xfId="20" applyNumberFormat="1" applyFont="1" applyAlignment="1">
      <alignment horizontal="right"/>
      <protection/>
    </xf>
    <xf numFmtId="187" fontId="8" fillId="0" borderId="0" xfId="20" applyNumberFormat="1" applyFont="1">
      <alignment/>
      <protection/>
    </xf>
    <xf numFmtId="0" fontId="8" fillId="0" borderId="4" xfId="20" applyFont="1" applyBorder="1">
      <alignment/>
      <protection/>
    </xf>
    <xf numFmtId="0" fontId="6" fillId="0" borderId="0" xfId="20" applyFont="1">
      <alignment/>
      <protection/>
    </xf>
    <xf numFmtId="0" fontId="8" fillId="0" borderId="4" xfId="20" applyFont="1" applyBorder="1" applyAlignment="1">
      <alignment horizontal="right"/>
      <protection/>
    </xf>
    <xf numFmtId="0" fontId="8" fillId="0" borderId="0" xfId="20" applyFont="1" applyBorder="1">
      <alignment/>
      <protection/>
    </xf>
    <xf numFmtId="0" fontId="8" fillId="0" borderId="0" xfId="20" applyFont="1" applyBorder="1" applyAlignment="1">
      <alignment horizontal="right"/>
      <protection/>
    </xf>
    <xf numFmtId="0" fontId="12" fillId="0" borderId="0" xfId="0" applyFont="1" applyBorder="1" applyAlignment="1">
      <alignment/>
    </xf>
    <xf numFmtId="0" fontId="12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Normal_Sheet7" xfId="20"/>
    <cellStyle name="Normal_Sheet8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 Graph to Show the Relationship between the Crude Birth Rate, the Crude Death Rate and the Rate of Natural Increase for the Total Population of Hungary 1982-1994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4!$A$61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4!$B$61:$G$61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4!$A$62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4!$B$62:$G$62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4!$A$63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4!$B$63:$G$63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133350</xdr:rowOff>
    </xdr:from>
    <xdr:to>
      <xdr:col>1</xdr:col>
      <xdr:colOff>0</xdr:colOff>
      <xdr:row>52</xdr:row>
      <xdr:rowOff>133350</xdr:rowOff>
    </xdr:to>
    <xdr:graphicFrame>
      <xdr:nvGraphicFramePr>
        <xdr:cNvPr id="1" name="Chart 3"/>
        <xdr:cNvGraphicFramePr/>
      </xdr:nvGraphicFramePr>
      <xdr:xfrm>
        <a:off x="2371725" y="870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66675</xdr:rowOff>
    </xdr:from>
    <xdr:to>
      <xdr:col>6</xdr:col>
      <xdr:colOff>381000</xdr:colOff>
      <xdr:row>53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86800"/>
          <a:ext cx="51720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5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750" b="0" i="0" u="none" baseline="30000">
              <a:latin typeface="Times New Roman"/>
              <a:ea typeface="Times New Roman"/>
              <a:cs typeface="Times New Roman"/>
            </a:rPr>
            <a:t>a</a:t>
          </a:r>
          <a:r>
            <a:rPr lang="en-US" cap="none" sz="750" b="0" i="0" u="none" baseline="0">
              <a:latin typeface="Times New Roman"/>
              <a:ea typeface="Times New Roman"/>
              <a:cs typeface="Times New Roman"/>
            </a:rPr>
            <a:t> Total number of induced abortions per 1,000 pregnancies (including those ending in an induced abortion, spontaneous abortion, stillbirth or live birth).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40" style="9" customWidth="1"/>
    <col min="2" max="7" width="8.83203125" style="9" customWidth="1"/>
    <col min="8" max="16384" width="10.83203125" style="9" customWidth="1"/>
  </cols>
  <sheetData>
    <row r="1" spans="1:7" ht="12.75">
      <c r="A1" s="7" t="s">
        <v>153</v>
      </c>
      <c r="B1" s="8"/>
      <c r="C1" s="8"/>
      <c r="D1" s="8"/>
      <c r="E1" s="8"/>
      <c r="F1" s="8"/>
      <c r="G1" s="8"/>
    </row>
    <row r="2" spans="1:7" ht="12.75">
      <c r="A2" s="7" t="s">
        <v>154</v>
      </c>
      <c r="B2" s="8"/>
      <c r="C2" s="8"/>
      <c r="D2" s="8"/>
      <c r="E2" s="8"/>
      <c r="F2" s="8"/>
      <c r="G2" s="8"/>
    </row>
    <row r="3" spans="1:7" ht="12.75">
      <c r="A3" s="7"/>
      <c r="B3" s="8"/>
      <c r="C3" s="8"/>
      <c r="D3" s="8"/>
      <c r="E3" s="8"/>
      <c r="F3" s="8"/>
      <c r="G3" s="8"/>
    </row>
    <row r="4" spans="1:7" ht="12.75">
      <c r="A4" s="10"/>
      <c r="B4" s="10"/>
      <c r="C4" s="10">
        <v>1950</v>
      </c>
      <c r="D4" s="10">
        <v>1960</v>
      </c>
      <c r="E4" s="10">
        <v>1970</v>
      </c>
      <c r="F4" s="10">
        <v>1980</v>
      </c>
      <c r="G4" s="10">
        <v>1990</v>
      </c>
    </row>
    <row r="5" spans="1:7" ht="12.75">
      <c r="A5" s="11"/>
      <c r="B5" s="11"/>
      <c r="C5" s="11"/>
      <c r="D5" s="11"/>
      <c r="E5" s="11"/>
      <c r="F5" s="11"/>
      <c r="G5" s="11"/>
    </row>
    <row r="6" spans="1:7" ht="14.25">
      <c r="A6" s="12" t="s">
        <v>528</v>
      </c>
      <c r="C6" s="13" t="s">
        <v>155</v>
      </c>
      <c r="D6" s="13" t="s">
        <v>156</v>
      </c>
      <c r="E6" s="13" t="s">
        <v>157</v>
      </c>
      <c r="F6" s="13" t="s">
        <v>158</v>
      </c>
      <c r="G6" s="13" t="s">
        <v>159</v>
      </c>
    </row>
    <row r="7" ht="12.75">
      <c r="A7" s="12" t="s">
        <v>519</v>
      </c>
    </row>
    <row r="8" ht="12.75">
      <c r="A8" s="9" t="s">
        <v>160</v>
      </c>
    </row>
    <row r="9" spans="1:7" ht="12.75">
      <c r="A9" s="9" t="s">
        <v>161</v>
      </c>
      <c r="C9" s="9">
        <v>13.5</v>
      </c>
      <c r="D9" s="14" t="str">
        <f>"9.0"</f>
        <v>9.0</v>
      </c>
      <c r="E9" s="9">
        <v>5.6</v>
      </c>
      <c r="F9" s="9">
        <v>3.9</v>
      </c>
      <c r="G9" s="9">
        <v>3.1</v>
      </c>
    </row>
    <row r="10" spans="1:7" ht="12.75">
      <c r="A10" s="9" t="s">
        <v>162</v>
      </c>
      <c r="C10" s="14" t="str">
        <f>"34.0"</f>
        <v>34.0</v>
      </c>
      <c r="D10" s="14">
        <v>32.4</v>
      </c>
      <c r="E10" s="14" t="str">
        <f>"32.0"</f>
        <v>32.0</v>
      </c>
      <c r="F10" s="14">
        <v>39.6</v>
      </c>
      <c r="G10" s="9">
        <v>36.4</v>
      </c>
    </row>
    <row r="11" spans="1:7" ht="12.75">
      <c r="A11" s="9" t="s">
        <v>163</v>
      </c>
      <c r="C11" s="9">
        <v>51.7</v>
      </c>
      <c r="D11" s="9">
        <v>57.9</v>
      </c>
      <c r="E11" s="9">
        <v>52.9</v>
      </c>
      <c r="F11" s="9">
        <v>49.1</v>
      </c>
      <c r="G11" s="9">
        <v>54.5</v>
      </c>
    </row>
    <row r="12" spans="1:7" ht="12.75">
      <c r="A12" s="9" t="s">
        <v>164</v>
      </c>
      <c r="C12" s="9">
        <v>0.8</v>
      </c>
      <c r="D12" s="9">
        <v>0.7</v>
      </c>
      <c r="E12" s="9">
        <v>9.5</v>
      </c>
      <c r="F12" s="9">
        <v>7.5</v>
      </c>
      <c r="G12" s="14" t="str">
        <f>"6.0"</f>
        <v>6.0</v>
      </c>
    </row>
    <row r="14" spans="1:7" ht="12.75">
      <c r="A14" s="9" t="s">
        <v>165</v>
      </c>
      <c r="C14" s="15" t="str">
        <f>"100.0"</f>
        <v>100.0</v>
      </c>
      <c r="D14" s="15" t="str">
        <f>"100.0"</f>
        <v>100.0</v>
      </c>
      <c r="E14" s="15" t="str">
        <f>"100.0"</f>
        <v>100.0</v>
      </c>
      <c r="F14" s="15" t="str">
        <f>"100.0"</f>
        <v>100.0</v>
      </c>
      <c r="G14" s="15" t="str">
        <f>"100.0"</f>
        <v>100.0</v>
      </c>
    </row>
    <row r="15" spans="3:7" ht="12.75">
      <c r="C15" s="13"/>
      <c r="D15" s="13"/>
      <c r="E15" s="13"/>
      <c r="F15" s="13"/>
      <c r="G15" s="13"/>
    </row>
    <row r="16" ht="14.25">
      <c r="A16" s="12" t="s">
        <v>529</v>
      </c>
    </row>
    <row r="17" spans="1:7" ht="12.75">
      <c r="A17" s="9" t="s">
        <v>166</v>
      </c>
      <c r="C17" s="9">
        <v>90</v>
      </c>
      <c r="D17" s="9">
        <v>88</v>
      </c>
      <c r="E17" s="9">
        <v>83</v>
      </c>
      <c r="F17" s="9">
        <v>82</v>
      </c>
      <c r="G17" s="9">
        <v>78</v>
      </c>
    </row>
    <row r="18" spans="1:7" ht="12.75">
      <c r="A18" s="9" t="s">
        <v>167</v>
      </c>
      <c r="C18" s="9">
        <v>28</v>
      </c>
      <c r="D18" s="9">
        <v>41</v>
      </c>
      <c r="E18" s="9">
        <v>41</v>
      </c>
      <c r="F18" s="9">
        <v>56</v>
      </c>
      <c r="G18" s="9">
        <v>62</v>
      </c>
    </row>
    <row r="19" ht="12.75">
      <c r="A19" s="12" t="s">
        <v>520</v>
      </c>
    </row>
    <row r="20" ht="12.75">
      <c r="A20" s="9" t="s">
        <v>168</v>
      </c>
    </row>
    <row r="21" spans="1:7" ht="12.75">
      <c r="A21" s="9" t="s">
        <v>169</v>
      </c>
      <c r="B21" s="9" t="s">
        <v>170</v>
      </c>
      <c r="C21" s="9">
        <v>31</v>
      </c>
      <c r="D21" s="9">
        <v>24</v>
      </c>
      <c r="E21" s="9">
        <v>13</v>
      </c>
      <c r="F21" s="9">
        <v>8</v>
      </c>
      <c r="G21" s="9">
        <v>8</v>
      </c>
    </row>
    <row r="22" spans="1:7" ht="12.75">
      <c r="A22" s="16"/>
      <c r="B22" s="17" t="s">
        <v>171</v>
      </c>
      <c r="C22" s="9">
        <v>39</v>
      </c>
      <c r="D22" s="9">
        <v>40</v>
      </c>
      <c r="E22" s="9">
        <v>44</v>
      </c>
      <c r="F22" s="9">
        <v>41</v>
      </c>
      <c r="G22" s="9">
        <v>37</v>
      </c>
    </row>
    <row r="23" spans="1:7" ht="12.75">
      <c r="A23" s="16"/>
      <c r="B23" s="17" t="s">
        <v>172</v>
      </c>
      <c r="C23" s="9">
        <v>30</v>
      </c>
      <c r="D23" s="9">
        <v>36</v>
      </c>
      <c r="E23" s="9">
        <v>43</v>
      </c>
      <c r="F23" s="9">
        <v>51</v>
      </c>
      <c r="G23" s="9">
        <v>55</v>
      </c>
    </row>
    <row r="24" spans="3:7" ht="12.75">
      <c r="C24" s="9" t="s">
        <v>173</v>
      </c>
      <c r="D24" s="9" t="s">
        <v>173</v>
      </c>
      <c r="E24" s="9" t="s">
        <v>173</v>
      </c>
      <c r="F24" s="9" t="s">
        <v>173</v>
      </c>
      <c r="G24" s="9" t="s">
        <v>173</v>
      </c>
    </row>
    <row r="25" spans="1:7" ht="12.75">
      <c r="A25" s="9" t="s">
        <v>165</v>
      </c>
      <c r="B25" s="16"/>
      <c r="C25" s="18">
        <v>100</v>
      </c>
      <c r="D25" s="18">
        <v>100</v>
      </c>
      <c r="E25" s="18">
        <v>100</v>
      </c>
      <c r="F25" s="18">
        <v>100</v>
      </c>
      <c r="G25" s="18">
        <v>100</v>
      </c>
    </row>
    <row r="26" spans="3:7" ht="12.75">
      <c r="C26" s="11"/>
      <c r="D26" s="11"/>
      <c r="E26" s="11"/>
      <c r="F26" s="11"/>
      <c r="G26" s="11"/>
    </row>
    <row r="27" spans="1:7" ht="12.75">
      <c r="A27" s="9" t="s">
        <v>174</v>
      </c>
      <c r="B27" s="9" t="s">
        <v>170</v>
      </c>
      <c r="C27" s="9">
        <v>8</v>
      </c>
      <c r="D27" s="9">
        <v>4</v>
      </c>
      <c r="E27" s="9">
        <v>7</v>
      </c>
      <c r="F27" s="9">
        <v>6</v>
      </c>
      <c r="G27" s="9">
        <v>4</v>
      </c>
    </row>
    <row r="28" spans="1:7" ht="12.75">
      <c r="A28" s="16"/>
      <c r="B28" s="9" t="s">
        <v>171</v>
      </c>
      <c r="C28" s="9">
        <v>26</v>
      </c>
      <c r="D28" s="9">
        <v>22</v>
      </c>
      <c r="E28" s="9">
        <v>19</v>
      </c>
      <c r="F28" s="9">
        <v>15</v>
      </c>
      <c r="G28" s="9">
        <v>12</v>
      </c>
    </row>
    <row r="29" spans="1:7" ht="12.75">
      <c r="A29" s="16"/>
      <c r="B29" s="9" t="s">
        <v>172</v>
      </c>
      <c r="C29" s="9">
        <v>66</v>
      </c>
      <c r="D29" s="9">
        <v>74</v>
      </c>
      <c r="E29" s="9">
        <v>74</v>
      </c>
      <c r="F29" s="9">
        <v>79</v>
      </c>
      <c r="G29" s="9">
        <v>84</v>
      </c>
    </row>
    <row r="30" spans="3:7" ht="12.75">
      <c r="C30" s="9" t="s">
        <v>173</v>
      </c>
      <c r="D30" s="9" t="s">
        <v>173</v>
      </c>
      <c r="E30" s="9" t="s">
        <v>173</v>
      </c>
      <c r="F30" s="9" t="s">
        <v>173</v>
      </c>
      <c r="G30" s="9" t="s">
        <v>173</v>
      </c>
    </row>
    <row r="31" spans="1:7" ht="12.75">
      <c r="A31" s="9" t="s">
        <v>165</v>
      </c>
      <c r="B31" s="16"/>
      <c r="C31" s="18">
        <v>100</v>
      </c>
      <c r="D31" s="18">
        <v>100</v>
      </c>
      <c r="E31" s="18">
        <v>100</v>
      </c>
      <c r="F31" s="18">
        <v>100</v>
      </c>
      <c r="G31" s="18">
        <v>100</v>
      </c>
    </row>
    <row r="32" spans="3:7" ht="12.75">
      <c r="C32" s="11"/>
      <c r="D32" s="11"/>
      <c r="E32" s="11"/>
      <c r="F32" s="11"/>
      <c r="G32" s="11"/>
    </row>
    <row r="33" ht="14.25">
      <c r="A33" s="12" t="s">
        <v>530</v>
      </c>
    </row>
    <row r="34" spans="1:7" ht="12.75">
      <c r="A34" s="9" t="s">
        <v>165</v>
      </c>
      <c r="C34" s="9">
        <v>1</v>
      </c>
      <c r="D34" s="9">
        <v>1</v>
      </c>
      <c r="E34" s="9">
        <v>1</v>
      </c>
      <c r="F34" s="9">
        <v>2</v>
      </c>
      <c r="G34" s="9">
        <v>5</v>
      </c>
    </row>
    <row r="35" spans="1:7" ht="12.75">
      <c r="A35" s="9" t="s">
        <v>166</v>
      </c>
      <c r="C35" s="14" t="s">
        <v>175</v>
      </c>
      <c r="D35" s="9">
        <v>1</v>
      </c>
      <c r="E35" s="9">
        <v>1</v>
      </c>
      <c r="F35" s="9">
        <v>1</v>
      </c>
      <c r="G35" s="9">
        <v>6</v>
      </c>
    </row>
    <row r="36" spans="1:7" ht="12.75">
      <c r="A36" s="11" t="s">
        <v>167</v>
      </c>
      <c r="B36" s="11"/>
      <c r="C36" s="13" t="s">
        <v>175</v>
      </c>
      <c r="D36" s="11">
        <v>1</v>
      </c>
      <c r="E36" s="11">
        <v>1</v>
      </c>
      <c r="F36" s="11">
        <v>2</v>
      </c>
      <c r="G36" s="11">
        <v>4</v>
      </c>
    </row>
    <row r="37" spans="1:7" ht="12.75">
      <c r="A37" s="19"/>
      <c r="B37" s="19"/>
      <c r="C37" s="20"/>
      <c r="D37" s="19"/>
      <c r="E37" s="19"/>
      <c r="F37" s="19"/>
      <c r="G37" s="19"/>
    </row>
    <row r="38" spans="1:7" ht="12.75">
      <c r="A38" s="11"/>
      <c r="B38" s="11"/>
      <c r="C38" s="13"/>
      <c r="D38" s="11"/>
      <c r="E38" s="11"/>
      <c r="F38" s="11"/>
      <c r="G38" s="11"/>
    </row>
    <row r="39" ht="14.25">
      <c r="A39" s="12" t="s">
        <v>531</v>
      </c>
    </row>
    <row r="40" spans="1:7" ht="12.75">
      <c r="A40" s="9" t="s">
        <v>169</v>
      </c>
      <c r="B40" s="9" t="s">
        <v>176</v>
      </c>
      <c r="C40" s="9">
        <v>79</v>
      </c>
      <c r="D40" s="9">
        <v>74</v>
      </c>
      <c r="E40" s="9">
        <v>64</v>
      </c>
      <c r="F40" s="9">
        <v>52</v>
      </c>
      <c r="G40" s="9">
        <v>38</v>
      </c>
    </row>
    <row r="41" spans="1:7" ht="12.75">
      <c r="A41" s="16"/>
      <c r="B41" s="9" t="s">
        <v>177</v>
      </c>
      <c r="C41" s="9">
        <v>17</v>
      </c>
      <c r="D41" s="9">
        <v>19</v>
      </c>
      <c r="E41" s="9">
        <v>27</v>
      </c>
      <c r="F41" s="9">
        <v>34</v>
      </c>
      <c r="G41" s="9">
        <v>44</v>
      </c>
    </row>
    <row r="42" spans="1:7" ht="12.75">
      <c r="A42" s="16"/>
      <c r="B42" s="9" t="s">
        <v>178</v>
      </c>
      <c r="C42" s="9">
        <v>4</v>
      </c>
      <c r="D42" s="9">
        <v>7</v>
      </c>
      <c r="E42" s="9">
        <v>9</v>
      </c>
      <c r="F42" s="9">
        <v>14</v>
      </c>
      <c r="G42" s="9">
        <v>18</v>
      </c>
    </row>
    <row r="44" spans="1:7" ht="12.75">
      <c r="A44" s="9" t="s">
        <v>165</v>
      </c>
      <c r="B44" s="16"/>
      <c r="C44" s="18">
        <f>SUM(C40:C43)</f>
        <v>100</v>
      </c>
      <c r="D44" s="18">
        <f>SUM(D40:D43)</f>
        <v>100</v>
      </c>
      <c r="E44" s="18">
        <f>SUM(E40:E43)</f>
        <v>100</v>
      </c>
      <c r="F44" s="18">
        <f>SUM(F40:F43)</f>
        <v>100</v>
      </c>
      <c r="G44" s="18">
        <f>SUM(G40:G43)</f>
        <v>100</v>
      </c>
    </row>
    <row r="45" spans="3:7" ht="12.75">
      <c r="C45" s="11"/>
      <c r="D45" s="11"/>
      <c r="E45" s="11"/>
      <c r="F45" s="11"/>
      <c r="G45" s="11"/>
    </row>
    <row r="46" spans="1:7" ht="12.75">
      <c r="A46" s="9" t="s">
        <v>179</v>
      </c>
      <c r="B46" s="9" t="s">
        <v>176</v>
      </c>
      <c r="C46" s="9">
        <v>88</v>
      </c>
      <c r="D46" s="9">
        <v>84</v>
      </c>
      <c r="E46" s="9">
        <v>75</v>
      </c>
      <c r="F46" s="9">
        <v>61</v>
      </c>
      <c r="G46" s="9">
        <v>47</v>
      </c>
    </row>
    <row r="47" spans="1:7" ht="12.75">
      <c r="A47" s="16"/>
      <c r="B47" s="9" t="s">
        <v>177</v>
      </c>
      <c r="C47" s="9">
        <v>10</v>
      </c>
      <c r="D47" s="9">
        <v>14</v>
      </c>
      <c r="E47" s="9">
        <v>21</v>
      </c>
      <c r="F47" s="9">
        <v>30</v>
      </c>
      <c r="G47" s="9">
        <v>39</v>
      </c>
    </row>
    <row r="48" spans="1:7" ht="12.75">
      <c r="A48" s="16"/>
      <c r="B48" s="9" t="s">
        <v>178</v>
      </c>
      <c r="C48" s="9">
        <v>2</v>
      </c>
      <c r="D48" s="9">
        <v>2</v>
      </c>
      <c r="E48" s="9">
        <v>5</v>
      </c>
      <c r="F48" s="9">
        <v>9</v>
      </c>
      <c r="G48" s="9">
        <v>14</v>
      </c>
    </row>
    <row r="50" spans="1:7" ht="12.75">
      <c r="A50" s="9" t="s">
        <v>165</v>
      </c>
      <c r="B50" s="16"/>
      <c r="C50" s="18">
        <f>SUM(C46:C49)</f>
        <v>100</v>
      </c>
      <c r="D50" s="18">
        <f>SUM(D46:D49)</f>
        <v>100</v>
      </c>
      <c r="E50" s="18">
        <v>100</v>
      </c>
      <c r="F50" s="18">
        <f>SUM(F46:F49)</f>
        <v>100</v>
      </c>
      <c r="G50" s="18">
        <f>SUM(G46:G49)</f>
        <v>100</v>
      </c>
    </row>
    <row r="51" spans="1:8" ht="12.75">
      <c r="A51" s="19"/>
      <c r="B51" s="19"/>
      <c r="C51" s="19"/>
      <c r="D51" s="19"/>
      <c r="E51" s="19"/>
      <c r="F51" s="19"/>
      <c r="G51" s="19"/>
      <c r="H51" s="8"/>
    </row>
    <row r="52" spans="1:8" ht="12.75">
      <c r="A52" s="7" t="s">
        <v>180</v>
      </c>
      <c r="B52" s="8"/>
      <c r="C52" s="8"/>
      <c r="D52" s="8"/>
      <c r="E52" s="8"/>
      <c r="F52" s="8"/>
      <c r="G52" s="8"/>
      <c r="H52" s="8"/>
    </row>
    <row r="53" spans="1:8" ht="12.75">
      <c r="A53" s="7" t="s">
        <v>154</v>
      </c>
      <c r="B53" s="8"/>
      <c r="C53" s="8"/>
      <c r="D53" s="8"/>
      <c r="E53" s="8"/>
      <c r="F53" s="8"/>
      <c r="G53" s="8"/>
      <c r="H53" s="8"/>
    </row>
    <row r="54" spans="1:8" ht="12.75">
      <c r="A54" s="7"/>
      <c r="B54" s="8"/>
      <c r="C54" s="8"/>
      <c r="D54" s="8"/>
      <c r="E54" s="8"/>
      <c r="F54" s="8"/>
      <c r="G54" s="8"/>
      <c r="H54" s="8"/>
    </row>
    <row r="55" spans="1:8" ht="12.75">
      <c r="A55" s="10"/>
      <c r="B55" s="10"/>
      <c r="C55" s="10">
        <v>1950</v>
      </c>
      <c r="D55" s="10">
        <v>1960</v>
      </c>
      <c r="E55" s="10">
        <v>1970</v>
      </c>
      <c r="F55" s="10">
        <v>1980</v>
      </c>
      <c r="G55" s="10">
        <v>1990</v>
      </c>
      <c r="H55" s="8"/>
    </row>
    <row r="56" spans="1:8" ht="12.75">
      <c r="A56" s="11"/>
      <c r="B56" s="11"/>
      <c r="C56" s="11"/>
      <c r="D56" s="11"/>
      <c r="E56" s="11"/>
      <c r="F56" s="11"/>
      <c r="G56" s="11"/>
      <c r="H56" s="8"/>
    </row>
    <row r="57" ht="12.75">
      <c r="A57" s="12" t="s">
        <v>521</v>
      </c>
    </row>
    <row r="59" spans="2:7" ht="12.75">
      <c r="B59" s="9" t="str">
        <f>"  -  1 999"</f>
        <v>  -  1 999</v>
      </c>
      <c r="C59" s="9">
        <v>54.9</v>
      </c>
      <c r="D59" s="9">
        <v>51.3</v>
      </c>
      <c r="E59" s="9">
        <v>41.9</v>
      </c>
      <c r="F59" s="9">
        <v>40.3</v>
      </c>
      <c r="G59" s="9">
        <v>38.5</v>
      </c>
    </row>
    <row r="60" spans="1:7" ht="12.75">
      <c r="A60" s="21" t="s">
        <v>181</v>
      </c>
      <c r="B60" s="9" t="str">
        <f>"  -  9 999"</f>
        <v>  -  9 999</v>
      </c>
      <c r="C60" s="9">
        <v>3.8</v>
      </c>
      <c r="D60" s="9">
        <v>7.3</v>
      </c>
      <c r="E60" s="9">
        <v>13.3</v>
      </c>
      <c r="F60" s="9">
        <v>14.7</v>
      </c>
      <c r="G60" s="14" t="str">
        <f>"16.0"</f>
        <v>16.0</v>
      </c>
    </row>
    <row r="61" spans="1:7" ht="12.75">
      <c r="A61" s="22" t="s">
        <v>182</v>
      </c>
      <c r="B61" s="9" t="str">
        <f>"  -  99 999"</f>
        <v>  -  99 999</v>
      </c>
      <c r="C61" s="14" t="str">
        <f>"17.0"</f>
        <v>17.0</v>
      </c>
      <c r="D61" s="9">
        <v>21.1</v>
      </c>
      <c r="E61" s="9">
        <v>20.5</v>
      </c>
      <c r="F61" s="9">
        <v>21.7</v>
      </c>
      <c r="G61" s="14" t="str">
        <f>"22.0"</f>
        <v>22.0</v>
      </c>
    </row>
    <row r="62" spans="1:7" ht="12.75">
      <c r="A62" s="23" t="s">
        <v>183</v>
      </c>
      <c r="B62" s="9" t="str">
        <f>"  -  999 999"</f>
        <v>  -  999 999</v>
      </c>
      <c r="C62" s="14" t="str">
        <f>"19.0"</f>
        <v>19.0</v>
      </c>
      <c r="D62" s="9">
        <v>20.4</v>
      </c>
      <c r="E62" s="9">
        <v>24.3</v>
      </c>
      <c r="F62" s="9">
        <v>23.3</v>
      </c>
      <c r="G62" s="9">
        <v>23.6</v>
      </c>
    </row>
    <row r="63" spans="1:7" ht="12.75">
      <c r="A63" s="24" t="s">
        <v>184</v>
      </c>
      <c r="B63" s="9" t="str">
        <f>" + inhabitants"</f>
        <v> + inhabitants</v>
      </c>
      <c r="C63" s="14" t="s">
        <v>185</v>
      </c>
      <c r="D63" s="14" t="s">
        <v>185</v>
      </c>
      <c r="E63" s="14" t="s">
        <v>185</v>
      </c>
      <c r="F63" s="14" t="s">
        <v>185</v>
      </c>
      <c r="G63" s="14" t="s">
        <v>185</v>
      </c>
    </row>
    <row r="64" ht="12.75">
      <c r="A64" s="25"/>
    </row>
    <row r="65" spans="1:7" ht="12.75">
      <c r="A65" s="9" t="s">
        <v>186</v>
      </c>
      <c r="B65" s="16"/>
      <c r="C65" s="15" t="str">
        <f>"100.0"</f>
        <v>100.0</v>
      </c>
      <c r="D65" s="15" t="str">
        <f>"100.0"</f>
        <v>100.0</v>
      </c>
      <c r="E65" s="15" t="str">
        <f>"100.0"</f>
        <v>100.0</v>
      </c>
      <c r="F65" s="15" t="str">
        <f>"100.0"</f>
        <v>100.0</v>
      </c>
      <c r="G65" s="15" t="str">
        <f>"100.0"</f>
        <v>100.0</v>
      </c>
    </row>
    <row r="66" spans="1:7" ht="12.75">
      <c r="A66" s="26"/>
      <c r="B66" s="19"/>
      <c r="C66" s="19"/>
      <c r="D66" s="19"/>
      <c r="E66" s="19"/>
      <c r="F66" s="19"/>
      <c r="G66" s="19"/>
    </row>
    <row r="67" spans="1:7" ht="12.75">
      <c r="A67" s="27"/>
      <c r="B67" s="11"/>
      <c r="C67" s="11"/>
      <c r="D67" s="11"/>
      <c r="E67" s="11"/>
      <c r="F67" s="11"/>
      <c r="G67" s="11"/>
    </row>
    <row r="68" spans="1:7" ht="12.75">
      <c r="A68" s="28" t="s">
        <v>522</v>
      </c>
      <c r="B68" s="8"/>
      <c r="C68" s="8"/>
      <c r="D68" s="8"/>
      <c r="E68" s="8"/>
      <c r="F68" s="8"/>
      <c r="G68" s="8"/>
    </row>
    <row r="69" spans="1:7" ht="12.75">
      <c r="A69" s="9" t="s">
        <v>187</v>
      </c>
      <c r="B69" s="11"/>
      <c r="C69" s="14">
        <v>96</v>
      </c>
      <c r="D69" s="14">
        <v>96</v>
      </c>
      <c r="E69" s="14">
        <v>94</v>
      </c>
      <c r="F69" s="14">
        <v>89</v>
      </c>
      <c r="G69" s="14">
        <v>90</v>
      </c>
    </row>
    <row r="70" spans="1:7" ht="12.75">
      <c r="A70" s="9" t="s">
        <v>188</v>
      </c>
      <c r="C70" s="14">
        <v>4</v>
      </c>
      <c r="D70" s="14">
        <v>4</v>
      </c>
      <c r="E70" s="14">
        <v>4</v>
      </c>
      <c r="F70" s="14">
        <v>4</v>
      </c>
      <c r="G70" s="14">
        <v>6</v>
      </c>
    </row>
    <row r="71" spans="1:7" ht="12.75">
      <c r="A71" s="11" t="s">
        <v>189</v>
      </c>
      <c r="C71" s="14" t="s">
        <v>190</v>
      </c>
      <c r="D71" s="14" t="s">
        <v>190</v>
      </c>
      <c r="E71" s="14">
        <v>1</v>
      </c>
      <c r="F71" s="14">
        <v>3</v>
      </c>
      <c r="G71" s="14">
        <v>4</v>
      </c>
    </row>
    <row r="72" spans="1:7" ht="12.75">
      <c r="A72" s="9" t="s">
        <v>191</v>
      </c>
      <c r="C72" s="14" t="s">
        <v>190</v>
      </c>
      <c r="D72" s="14" t="s">
        <v>190</v>
      </c>
      <c r="E72" s="14">
        <v>1</v>
      </c>
      <c r="F72" s="14">
        <v>5</v>
      </c>
      <c r="G72" s="14" t="s">
        <v>190</v>
      </c>
    </row>
    <row r="73" spans="3:7" ht="12.75">
      <c r="C73" s="14"/>
      <c r="D73" s="14"/>
      <c r="E73" s="14"/>
      <c r="F73" s="14"/>
      <c r="G73" s="14"/>
    </row>
    <row r="74" spans="1:7" ht="12.75">
      <c r="A74" s="9" t="s">
        <v>192</v>
      </c>
      <c r="B74" s="16"/>
      <c r="C74" s="15">
        <v>100</v>
      </c>
      <c r="D74" s="15">
        <v>100</v>
      </c>
      <c r="E74" s="15">
        <v>100</v>
      </c>
      <c r="F74" s="15">
        <v>100</v>
      </c>
      <c r="G74" s="15">
        <v>100</v>
      </c>
    </row>
    <row r="76" ht="12.75">
      <c r="A76" s="12" t="s">
        <v>523</v>
      </c>
    </row>
    <row r="77" spans="1:7" ht="12.75">
      <c r="A77" s="9" t="s">
        <v>193</v>
      </c>
      <c r="C77" s="14" t="str">
        <f>"98.60"</f>
        <v>98.60</v>
      </c>
      <c r="D77" s="14" t="str">
        <f>"98.30"</f>
        <v>98.30</v>
      </c>
      <c r="E77" s="14" t="str">
        <f>"98.00"</f>
        <v>98.00</v>
      </c>
      <c r="F77" s="14" t="str">
        <f>"97.20"</f>
        <v>97.20</v>
      </c>
      <c r="G77" s="14" t="str">
        <f>"95.70"</f>
        <v>95.70</v>
      </c>
    </row>
    <row r="78" spans="1:7" ht="12.75">
      <c r="A78" s="9" t="s">
        <v>194</v>
      </c>
      <c r="C78" s="9">
        <v>1.42</v>
      </c>
      <c r="D78" s="9">
        <v>1.74</v>
      </c>
      <c r="E78" s="9">
        <v>1.95</v>
      </c>
      <c r="F78" s="9">
        <v>2.79</v>
      </c>
      <c r="G78" s="9">
        <v>4.33</v>
      </c>
    </row>
    <row r="79" spans="1:7" ht="12.75">
      <c r="A79" s="9" t="s">
        <v>195</v>
      </c>
      <c r="C79" s="14" t="str">
        <f>"0.80"</f>
        <v>0.80</v>
      </c>
      <c r="D79" s="14" t="str">
        <f>"0.90"</f>
        <v>0.90</v>
      </c>
      <c r="E79" s="9">
        <v>0.83</v>
      </c>
      <c r="F79" s="9">
        <v>0.92</v>
      </c>
      <c r="G79" s="9">
        <v>1.07</v>
      </c>
    </row>
    <row r="80" spans="1:7" ht="14.25">
      <c r="A80" s="9" t="s">
        <v>524</v>
      </c>
      <c r="C80" s="9">
        <v>0.27</v>
      </c>
      <c r="D80" s="9">
        <v>0.38</v>
      </c>
      <c r="E80" s="9">
        <v>0.49</v>
      </c>
      <c r="F80" s="9">
        <v>0.67</v>
      </c>
      <c r="G80" s="9">
        <v>0.81</v>
      </c>
    </row>
    <row r="81" spans="1:7" ht="12.75">
      <c r="A81" s="9" t="s">
        <v>196</v>
      </c>
      <c r="C81" s="9">
        <v>0.07</v>
      </c>
      <c r="D81" s="9">
        <v>0.11</v>
      </c>
      <c r="E81" s="9">
        <v>0.15</v>
      </c>
      <c r="F81" s="9">
        <v>0.16</v>
      </c>
      <c r="G81" s="9">
        <v>0.29</v>
      </c>
    </row>
    <row r="82" spans="1:7" ht="12.75">
      <c r="A82" s="9" t="s">
        <v>197</v>
      </c>
      <c r="C82" s="9">
        <v>0.24</v>
      </c>
      <c r="D82" s="9">
        <v>0.27</v>
      </c>
      <c r="E82" s="9">
        <v>0.34</v>
      </c>
      <c r="F82" s="9">
        <v>0.45</v>
      </c>
      <c r="G82" s="9">
        <v>0.42</v>
      </c>
    </row>
    <row r="83" spans="1:7" ht="14.25">
      <c r="A83" s="9" t="s">
        <v>525</v>
      </c>
      <c r="C83" s="9">
        <v>0.03</v>
      </c>
      <c r="D83" s="9">
        <v>0.07</v>
      </c>
      <c r="E83" s="9">
        <v>0.14</v>
      </c>
      <c r="F83" s="9">
        <v>0.59</v>
      </c>
      <c r="G83" s="9">
        <v>1.75</v>
      </c>
    </row>
    <row r="86" spans="1:7" ht="12.75">
      <c r="A86" s="9" t="s">
        <v>192</v>
      </c>
      <c r="B86" s="16"/>
      <c r="C86" s="18" t="str">
        <f>"100.00"</f>
        <v>100.00</v>
      </c>
      <c r="D86" s="18" t="str">
        <f>"100.00"</f>
        <v>100.00</v>
      </c>
      <c r="E86" s="18" t="str">
        <f>"100.00"</f>
        <v>100.00</v>
      </c>
      <c r="F86" s="18" t="str">
        <f>"100.00"</f>
        <v>100.00</v>
      </c>
      <c r="G86" s="18" t="str">
        <f>"100.00"</f>
        <v>100.00</v>
      </c>
    </row>
    <row r="87" spans="1:7" ht="12.75">
      <c r="A87" s="19"/>
      <c r="B87" s="19"/>
      <c r="C87" s="19"/>
      <c r="D87" s="19"/>
      <c r="E87" s="19"/>
      <c r="F87" s="19"/>
      <c r="G87" s="19"/>
    </row>
    <row r="88" spans="1:7" ht="12.75">
      <c r="A88" s="11"/>
      <c r="B88" s="11"/>
      <c r="C88" s="11"/>
      <c r="D88" s="11"/>
      <c r="E88" s="11"/>
      <c r="F88" s="11"/>
      <c r="G88" s="11"/>
    </row>
    <row r="89" spans="1:7" ht="12.75">
      <c r="A89" s="12" t="s">
        <v>526</v>
      </c>
      <c r="B89" s="11"/>
      <c r="C89" s="14">
        <v>921</v>
      </c>
      <c r="D89" s="14" t="s">
        <v>198</v>
      </c>
      <c r="E89" s="14" t="s">
        <v>199</v>
      </c>
      <c r="F89" s="14" t="s">
        <v>200</v>
      </c>
      <c r="G89" s="14" t="s">
        <v>201</v>
      </c>
    </row>
    <row r="90" spans="1:7" ht="12.75">
      <c r="A90" s="12"/>
      <c r="B90" s="11"/>
      <c r="C90" s="14"/>
      <c r="D90" s="14"/>
      <c r="E90" s="14"/>
      <c r="F90" s="14"/>
      <c r="G90" s="14"/>
    </row>
    <row r="91" spans="1:7" ht="12.75">
      <c r="A91" s="28" t="s">
        <v>527</v>
      </c>
      <c r="C91" s="11">
        <v>0.92</v>
      </c>
      <c r="D91" s="11">
        <v>0.77</v>
      </c>
      <c r="E91" s="11">
        <v>0.67</v>
      </c>
      <c r="F91" s="11">
        <v>0.55</v>
      </c>
      <c r="G91" s="11">
        <v>0.48</v>
      </c>
    </row>
    <row r="92" spans="1:7" ht="12.75">
      <c r="A92" s="19"/>
      <c r="B92" s="19"/>
      <c r="C92" s="19"/>
      <c r="D92" s="19"/>
      <c r="E92" s="19"/>
      <c r="F92" s="19"/>
      <c r="G92" s="19"/>
    </row>
    <row r="94" ht="14.25">
      <c r="A94" s="29" t="s">
        <v>94</v>
      </c>
    </row>
    <row r="95" ht="14.25">
      <c r="A95" s="29" t="s">
        <v>100</v>
      </c>
    </row>
    <row r="96" ht="12.75">
      <c r="A96" s="9" t="s">
        <v>101</v>
      </c>
    </row>
    <row r="97" ht="14.25">
      <c r="A97" s="29" t="s">
        <v>95</v>
      </c>
    </row>
    <row r="98" ht="14.25">
      <c r="A98" s="29" t="s">
        <v>97</v>
      </c>
    </row>
    <row r="99" ht="12.75">
      <c r="A99" s="9" t="s">
        <v>98</v>
      </c>
    </row>
    <row r="100" ht="12.75">
      <c r="A100" s="9" t="s">
        <v>99</v>
      </c>
    </row>
    <row r="101" ht="14.25">
      <c r="A101" s="29" t="s">
        <v>96</v>
      </c>
    </row>
    <row r="102" ht="14.25">
      <c r="A102" s="29" t="s">
        <v>599</v>
      </c>
    </row>
    <row r="104" spans="1:58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</row>
    <row r="105" spans="1:58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</row>
    <row r="106" spans="1:58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</row>
    <row r="107" spans="1:58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</row>
    <row r="108" spans="1:58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</row>
    <row r="109" spans="1:58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</row>
    <row r="110" spans="1:58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</row>
    <row r="111" spans="1:58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</row>
    <row r="112" spans="1:58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</row>
    <row r="113" spans="1:58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</row>
    <row r="114" spans="1:58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</row>
    <row r="115" spans="1:58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</row>
    <row r="116" spans="1:58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</row>
    <row r="117" spans="1:58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</row>
    <row r="118" spans="1:58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</row>
    <row r="119" spans="1:58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</row>
    <row r="120" spans="1:58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</row>
    <row r="121" spans="1:58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</row>
    <row r="122" spans="1:58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</row>
    <row r="123" spans="1:58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</row>
    <row r="124" spans="1:58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</row>
    <row r="125" spans="1:58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</row>
    <row r="126" spans="1:58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</row>
    <row r="127" spans="1:58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</row>
    <row r="128" spans="1:58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</row>
    <row r="129" spans="1:58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</row>
    <row r="130" spans="1:58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</row>
    <row r="131" spans="1:58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</row>
    <row r="132" spans="1:58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</row>
    <row r="133" spans="1:58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</row>
    <row r="134" spans="1:58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</row>
    <row r="135" spans="1:58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</row>
    <row r="136" spans="1:58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</row>
    <row r="137" spans="1:58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</row>
    <row r="138" spans="1:58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</row>
    <row r="139" spans="1:58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</row>
    <row r="140" spans="1:58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</row>
    <row r="141" spans="1:58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</row>
    <row r="142" spans="1:58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</row>
    <row r="143" spans="1:58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</row>
    <row r="144" spans="1:58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</row>
    <row r="145" spans="1:58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</row>
    <row r="146" spans="1:58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</row>
    <row r="147" spans="1:58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</row>
    <row r="148" spans="1:58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</row>
    <row r="149" spans="1:58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</row>
    <row r="150" spans="1:58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</row>
    <row r="151" spans="1:58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</row>
    <row r="152" spans="1:58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</row>
    <row r="153" spans="1:58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</row>
    <row r="154" spans="1:58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</row>
    <row r="155" spans="1:58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</row>
    <row r="156" spans="1:58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</row>
    <row r="157" spans="1:58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</row>
    <row r="158" spans="1:58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</row>
    <row r="159" spans="1:58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</row>
    <row r="160" spans="1:58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</row>
    <row r="161" spans="1:58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</row>
    <row r="162" spans="1:58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</row>
    <row r="163" spans="1:58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</row>
    <row r="164" spans="1:58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</row>
    <row r="165" spans="1:58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</row>
    <row r="166" spans="1:58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</row>
    <row r="167" spans="1:58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</row>
    <row r="168" spans="1:58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</row>
    <row r="169" spans="1:58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</row>
    <row r="170" spans="1:58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</row>
    <row r="171" spans="1:58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</row>
    <row r="172" spans="1:58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</row>
    <row r="173" spans="1:58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</row>
    <row r="174" spans="1:58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</row>
    <row r="175" spans="1:58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</row>
    <row r="176" spans="1:58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</row>
    <row r="177" spans="1:58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</row>
    <row r="178" spans="1:58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</row>
    <row r="179" spans="1:58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</row>
    <row r="180" spans="1:58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</row>
    <row r="181" spans="1:58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</row>
    <row r="182" spans="1:58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</row>
    <row r="183" spans="1:58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</row>
    <row r="184" spans="1:58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</row>
    <row r="185" spans="1:58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</row>
    <row r="186" spans="1:58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</row>
    <row r="187" spans="1:58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</row>
    <row r="188" spans="1:58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</row>
    <row r="189" spans="1:58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</row>
    <row r="190" spans="1:58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</row>
    <row r="191" spans="1:58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</row>
    <row r="192" spans="1:58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</row>
    <row r="193" spans="1:58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</row>
    <row r="194" spans="1:58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</row>
    <row r="195" spans="1:58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</row>
    <row r="196" spans="1:58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</row>
    <row r="197" spans="1:58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</row>
    <row r="198" spans="1:58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</row>
    <row r="199" spans="1:58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</row>
    <row r="200" spans="1:58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</row>
    <row r="201" spans="1:58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</row>
    <row r="202" spans="1:58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</row>
    <row r="203" spans="1:58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</row>
    <row r="204" spans="1:58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</row>
    <row r="205" spans="1:58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</row>
    <row r="206" spans="1:58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</row>
    <row r="207" spans="1:58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</row>
    <row r="208" spans="1:58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</row>
    <row r="209" spans="1:58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</row>
    <row r="210" spans="1:58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</row>
    <row r="211" spans="1:58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</row>
    <row r="212" spans="1:58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</row>
    <row r="213" spans="1:58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</row>
    <row r="214" spans="1:58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</row>
    <row r="215" spans="1:58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</row>
    <row r="216" spans="1:58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</row>
    <row r="217" spans="1:58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</row>
    <row r="218" spans="1:58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</row>
    <row r="219" spans="1:58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</row>
    <row r="220" spans="1:58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</row>
    <row r="221" spans="1:58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</row>
    <row r="222" spans="1:58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</row>
    <row r="223" spans="1:58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</row>
    <row r="224" spans="1:58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</row>
    <row r="225" spans="1:58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</row>
    <row r="226" spans="1:58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</row>
    <row r="227" spans="1:58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</row>
    <row r="228" spans="1:58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</row>
    <row r="229" spans="1:58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</row>
    <row r="230" spans="1:58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</row>
    <row r="231" spans="1:58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</row>
    <row r="232" spans="1:58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</row>
    <row r="233" spans="1:58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</row>
    <row r="234" spans="1:58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</row>
    <row r="235" spans="1:58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</row>
    <row r="236" spans="1:58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</row>
    <row r="237" spans="1:58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</row>
    <row r="238" spans="1:58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</row>
    <row r="239" spans="1:58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</row>
    <row r="240" spans="1:58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</row>
    <row r="241" spans="1:58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</row>
    <row r="242" spans="1:58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</row>
    <row r="243" spans="1:58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</row>
    <row r="244" spans="1:58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</row>
    <row r="245" spans="1:58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</row>
    <row r="246" spans="1:58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</row>
    <row r="247" spans="1:58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</row>
    <row r="248" spans="1:58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</row>
    <row r="249" spans="1:58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</row>
    <row r="250" spans="1:58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</row>
    <row r="251" spans="1:58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</row>
    <row r="252" spans="1:58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</row>
    <row r="253" spans="1:58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</row>
    <row r="254" spans="1:58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</row>
    <row r="255" spans="1:58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</row>
    <row r="256" spans="1:58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</row>
    <row r="257" spans="1:58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</row>
    <row r="258" spans="1:58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</row>
    <row r="259" spans="1:58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</row>
    <row r="260" spans="1:58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</row>
    <row r="261" spans="1:58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</row>
    <row r="262" spans="1:58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</row>
    <row r="263" spans="1:58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</row>
    <row r="264" spans="1:58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</row>
    <row r="265" spans="1:58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</row>
    <row r="266" spans="1:58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</row>
    <row r="267" spans="1:58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</row>
    <row r="268" spans="1:58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</row>
    <row r="269" spans="1:58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</row>
    <row r="270" spans="1:58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</row>
    <row r="271" spans="1:58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</row>
    <row r="272" spans="1:58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</row>
    <row r="273" spans="1:58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</row>
    <row r="274" spans="1:58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</row>
    <row r="275" spans="1:58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</row>
    <row r="276" spans="1:58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</row>
    <row r="277" spans="1:58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</row>
    <row r="278" spans="1:58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</row>
    <row r="279" spans="1:58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</row>
    <row r="280" spans="1:58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</row>
    <row r="281" spans="1:58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</row>
    <row r="282" spans="1:58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</row>
    <row r="283" spans="1:58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</row>
    <row r="284" spans="1:58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</row>
    <row r="285" spans="1:58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</row>
    <row r="286" spans="1:58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</row>
    <row r="287" spans="1:58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</row>
    <row r="288" spans="1:58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</row>
    <row r="289" spans="1:58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</row>
    <row r="290" spans="1:58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</row>
    <row r="291" spans="1:58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</row>
    <row r="292" spans="1:58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</row>
    <row r="293" spans="1:58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</row>
    <row r="294" spans="1:58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</row>
    <row r="295" spans="1:58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</row>
    <row r="296" spans="1:58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</row>
    <row r="297" spans="1:58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</row>
    <row r="298" spans="1:58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</row>
    <row r="299" spans="1:58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</row>
    <row r="300" spans="1:58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</row>
    <row r="301" spans="1:58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</row>
    <row r="302" spans="1:58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</row>
    <row r="303" spans="1:58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</row>
    <row r="304" spans="1:58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</row>
    <row r="305" spans="1:58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</row>
    <row r="306" spans="1:58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</row>
    <row r="307" spans="1:58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</row>
    <row r="308" spans="1:58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</row>
    <row r="309" spans="1:58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</row>
    <row r="310" spans="1:58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</row>
    <row r="311" spans="1:58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</row>
    <row r="312" spans="1:58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</row>
    <row r="313" spans="1:58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</row>
    <row r="314" spans="1:58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</row>
    <row r="315" spans="1:58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</row>
    <row r="316" spans="1:58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</row>
    <row r="317" spans="1:58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</row>
    <row r="318" spans="1:58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</row>
    <row r="319" spans="1:58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</row>
    <row r="320" spans="1:58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</row>
    <row r="321" spans="1:58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</row>
    <row r="322" spans="1:58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</row>
    <row r="323" spans="1:58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</row>
    <row r="324" spans="1:58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</row>
    <row r="325" spans="1:58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</row>
    <row r="326" spans="1:58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</row>
    <row r="327" spans="1:58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</row>
    <row r="328" spans="1:58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</row>
    <row r="329" spans="1:58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</row>
    <row r="330" spans="1:58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</row>
    <row r="331" spans="1:58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</row>
    <row r="332" spans="1:58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</row>
    <row r="333" spans="1:58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</row>
    <row r="334" spans="1:58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</row>
    <row r="335" spans="1:58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</row>
    <row r="336" spans="1:58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</row>
    <row r="337" spans="1:58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</row>
    <row r="338" spans="1:58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</row>
    <row r="339" spans="1:58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</row>
    <row r="340" spans="1:58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</row>
    <row r="341" spans="1:58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</row>
    <row r="342" spans="1:58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</row>
    <row r="343" spans="1:58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</row>
    <row r="344" spans="1:58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</row>
    <row r="345" spans="1:58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</row>
    <row r="346" spans="1:58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</row>
    <row r="347" spans="1:58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</row>
    <row r="348" spans="1:58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</row>
    <row r="349" spans="1:58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</row>
    <row r="350" spans="1:58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</row>
    <row r="351" spans="1:58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</row>
    <row r="352" spans="1:58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</row>
    <row r="353" spans="1:58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</row>
    <row r="354" spans="1:58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</row>
    <row r="355" spans="1:58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</row>
    <row r="356" spans="1:58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</row>
    <row r="357" spans="1:58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</row>
    <row r="358" spans="1:58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</row>
    <row r="359" spans="1:58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</row>
    <row r="360" spans="1:58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</row>
    <row r="361" spans="1:58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</row>
    <row r="362" spans="1:58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</row>
    <row r="363" spans="1:58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</row>
    <row r="364" spans="1:58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</row>
    <row r="365" spans="1:58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</row>
    <row r="366" spans="1:58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</row>
    <row r="367" spans="1:58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</row>
    <row r="368" spans="1:58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</row>
    <row r="369" spans="1:58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</row>
    <row r="370" spans="1:58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</row>
    <row r="371" spans="1:58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</row>
    <row r="372" spans="1:58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</row>
    <row r="373" spans="1:58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</row>
    <row r="374" spans="1:58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</row>
    <row r="375" spans="1:58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</row>
    <row r="376" spans="1:58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</row>
    <row r="377" spans="1:58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</row>
    <row r="378" spans="1:58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</row>
    <row r="379" spans="1:58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</row>
    <row r="380" spans="1:58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</row>
    <row r="381" spans="1:58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</row>
    <row r="382" spans="1:58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</row>
    <row r="383" spans="1:58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</row>
    <row r="384" spans="1:58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</row>
    <row r="385" spans="1:58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</row>
    <row r="386" spans="1:58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</row>
    <row r="387" spans="1:58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</row>
    <row r="388" spans="1:58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</row>
    <row r="389" spans="1:58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</row>
    <row r="390" spans="1:58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</row>
    <row r="391" spans="1:58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</row>
    <row r="392" spans="1:58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</row>
    <row r="393" spans="1:58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</row>
    <row r="394" spans="1:58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</row>
    <row r="395" spans="1:58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</row>
    <row r="396" spans="1:58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</row>
    <row r="397" spans="1:58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</row>
    <row r="398" spans="1:58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</row>
    <row r="399" spans="1:58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</row>
    <row r="400" spans="1:58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</row>
    <row r="401" spans="1:58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</row>
    <row r="402" spans="1:58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</row>
    <row r="403" spans="1:58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</row>
    <row r="404" spans="1:58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</row>
    <row r="405" spans="1:58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</row>
    <row r="406" spans="1:58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</row>
    <row r="407" spans="1:58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</row>
    <row r="408" spans="1:58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</row>
    <row r="409" spans="1:58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</row>
    <row r="410" spans="1:58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</row>
    <row r="411" spans="1:58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</row>
    <row r="412" spans="1:58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</row>
    <row r="413" spans="1:58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</row>
    <row r="414" spans="1:58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</row>
    <row r="415" spans="1:58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</row>
    <row r="416" spans="1:58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</row>
    <row r="417" spans="1:58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</row>
    <row r="418" spans="1:58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</row>
    <row r="419" spans="1:58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</row>
    <row r="420" spans="1:58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</row>
    <row r="421" spans="1:58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</row>
    <row r="422" spans="1:58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</row>
    <row r="423" spans="1:58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</row>
    <row r="424" spans="1:58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</row>
    <row r="425" spans="1:58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</row>
    <row r="426" spans="1:58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</row>
    <row r="427" spans="1:58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</row>
    <row r="428" spans="1:58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</row>
    <row r="429" spans="1:58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</row>
    <row r="430" spans="1:58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</row>
    <row r="431" spans="1:58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</row>
    <row r="432" spans="1:58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</row>
    <row r="433" spans="1:58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</row>
    <row r="434" spans="1:58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</row>
    <row r="435" spans="1:58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</row>
    <row r="436" spans="1:58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</row>
    <row r="437" spans="1:58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</row>
    <row r="438" spans="1:58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</row>
    <row r="439" spans="1:58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</row>
    <row r="440" spans="1:58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</row>
    <row r="441" spans="1:58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</row>
    <row r="442" spans="1:58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</row>
    <row r="443" spans="1:58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</row>
    <row r="444" spans="1:58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</row>
    <row r="445" spans="1:58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</row>
    <row r="446" spans="1:58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</row>
    <row r="447" spans="1:58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</row>
    <row r="448" spans="1:58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</row>
    <row r="449" spans="1:58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</row>
    <row r="450" spans="1:58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</row>
    <row r="451" spans="1:58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</row>
    <row r="452" spans="1:58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</row>
    <row r="453" spans="1:58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</row>
    <row r="454" spans="1:58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</row>
    <row r="455" spans="1:58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</row>
    <row r="456" spans="1:58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</row>
    <row r="457" spans="1:58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</row>
    <row r="458" spans="1:58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</row>
    <row r="459" spans="1:58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</row>
    <row r="460" spans="1:58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</row>
    <row r="461" spans="1:58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</row>
    <row r="462" spans="1:58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</row>
    <row r="463" spans="1:58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</row>
    <row r="464" spans="1:58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</row>
    <row r="465" spans="1:58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</row>
    <row r="466" spans="1:58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</row>
    <row r="467" spans="1:58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</row>
    <row r="468" spans="1:58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</row>
    <row r="469" spans="1:58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</row>
    <row r="470" spans="1:58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</row>
    <row r="471" spans="1:58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</row>
    <row r="472" spans="1:58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</row>
    <row r="473" spans="1:58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</row>
    <row r="474" spans="1:58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</row>
    <row r="475" spans="1:58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</row>
    <row r="476" spans="1:58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</row>
    <row r="477" spans="1:58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</row>
    <row r="478" spans="1:58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</row>
    <row r="479" spans="1:58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</row>
    <row r="480" spans="1:58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</row>
    <row r="481" spans="1:58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</row>
    <row r="482" spans="1:58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</row>
    <row r="483" spans="1:58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</row>
    <row r="484" spans="1:58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</row>
    <row r="485" spans="1:58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</row>
    <row r="486" spans="1:58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</row>
    <row r="487" spans="1:58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</row>
    <row r="488" spans="1:58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</row>
    <row r="489" spans="1:58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</row>
    <row r="490" spans="1:58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</row>
    <row r="491" spans="1:58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</row>
    <row r="492" spans="1:58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</row>
    <row r="493" spans="1:58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</row>
    <row r="494" spans="1:58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</row>
    <row r="495" spans="1:58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</row>
    <row r="496" spans="1:58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</row>
    <row r="497" spans="1:58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</row>
    <row r="498" spans="1:58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</row>
    <row r="499" spans="1:58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</row>
    <row r="500" spans="1:58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</row>
    <row r="501" spans="1:58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</row>
    <row r="502" spans="1:58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</row>
    <row r="503" spans="1:58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</row>
    <row r="504" spans="1:58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</row>
    <row r="505" spans="1:58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</row>
    <row r="506" spans="1:58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</row>
    <row r="507" spans="1:58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</row>
    <row r="508" spans="1:58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</row>
    <row r="509" spans="1:58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</row>
    <row r="510" spans="1:58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</row>
    <row r="511" spans="1:58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</row>
    <row r="512" spans="1:58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</row>
    <row r="513" spans="1:58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</row>
    <row r="514" spans="1:58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</row>
    <row r="515" spans="1:58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</row>
    <row r="516" spans="1:58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</row>
    <row r="517" spans="1:58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</row>
    <row r="518" spans="1:58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</row>
    <row r="519" spans="1:58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</row>
    <row r="520" spans="1:58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</row>
    <row r="521" spans="1:58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</row>
    <row r="522" spans="1:58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</row>
    <row r="523" spans="1:58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</row>
    <row r="524" spans="1:58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</row>
    <row r="525" spans="1:58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</row>
    <row r="526" spans="1:58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</row>
    <row r="527" spans="1:58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</row>
    <row r="528" spans="1:58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</row>
    <row r="529" spans="1:58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</row>
    <row r="530" spans="1:58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</row>
    <row r="531" spans="1:58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</row>
    <row r="532" spans="1:58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</row>
    <row r="533" spans="1:58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</row>
    <row r="534" spans="1:58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</row>
    <row r="535" spans="1:58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</row>
    <row r="536" spans="1:58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</row>
    <row r="537" spans="1:58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</row>
    <row r="538" spans="1:58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</row>
    <row r="539" spans="1:58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</row>
    <row r="540" spans="1:58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</row>
    <row r="541" spans="1:58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</row>
    <row r="542" spans="1:58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</row>
    <row r="543" spans="1:58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</row>
    <row r="544" spans="1:58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</row>
    <row r="545" spans="1:58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</row>
    <row r="546" spans="1:58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</row>
    <row r="547" spans="1:58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</row>
    <row r="548" spans="1:58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</row>
    <row r="549" spans="1:58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</row>
    <row r="550" spans="1:58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</row>
    <row r="551" spans="1:58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</row>
    <row r="552" spans="1:58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</row>
    <row r="553" spans="1:58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</row>
    <row r="554" spans="1:58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</row>
    <row r="555" spans="1:58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</row>
    <row r="556" spans="1:58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</row>
    <row r="557" spans="1:58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</row>
    <row r="558" spans="1:58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</row>
    <row r="559" spans="1:58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</row>
    <row r="560" spans="1:58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</row>
    <row r="561" spans="1:58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</row>
    <row r="562" spans="1:58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</row>
    <row r="563" spans="1:58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</row>
    <row r="564" spans="1:58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</row>
    <row r="565" spans="1:58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</row>
    <row r="566" spans="1:58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</row>
    <row r="567" spans="1:58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</row>
    <row r="568" spans="1:58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</row>
    <row r="569" spans="1:58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</row>
    <row r="570" spans="1:58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</row>
    <row r="571" spans="1:58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</row>
    <row r="572" spans="1:58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</row>
    <row r="573" spans="1:58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</row>
    <row r="574" spans="1:58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</row>
    <row r="575" spans="1:58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</row>
    <row r="576" spans="1:58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</row>
    <row r="577" spans="1:58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</row>
    <row r="578" spans="1:58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</row>
    <row r="579" spans="1:58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</row>
    <row r="580" spans="1:58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</row>
    <row r="581" spans="1:58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</row>
    <row r="582" spans="1:58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</row>
    <row r="583" spans="1:58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</row>
    <row r="584" spans="1:58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</row>
    <row r="585" spans="1:58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</row>
    <row r="586" spans="1:58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</row>
    <row r="587" spans="1:58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</row>
    <row r="588" spans="1:58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</row>
    <row r="589" spans="1:58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</row>
    <row r="590" spans="1:58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</row>
    <row r="591" spans="1:58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</row>
    <row r="592" spans="1:58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</row>
    <row r="593" spans="1:58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</row>
    <row r="594" spans="1:58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</row>
    <row r="595" spans="1:58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</row>
    <row r="596" spans="1:58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</row>
    <row r="597" spans="1:58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</row>
    <row r="598" spans="1:58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</row>
    <row r="599" spans="1:58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</row>
    <row r="600" spans="1:58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</row>
    <row r="601" spans="1:58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</row>
    <row r="602" spans="1:58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</row>
    <row r="603" spans="1:58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</row>
    <row r="604" spans="1:58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</row>
    <row r="605" spans="1:58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</row>
    <row r="606" spans="1:58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</row>
    <row r="607" spans="1:58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</row>
    <row r="608" spans="1:58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</row>
    <row r="609" spans="1:58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</row>
    <row r="610" spans="1:58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</row>
    <row r="611" spans="1:58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</row>
    <row r="612" spans="1:58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</row>
    <row r="613" spans="1:58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</row>
    <row r="614" spans="1:58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</row>
    <row r="615" spans="1:58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</row>
    <row r="616" spans="1:58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</row>
    <row r="617" spans="1:58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</row>
    <row r="618" spans="1:58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</row>
    <row r="619" spans="1:58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</row>
    <row r="620" spans="1:58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</row>
    <row r="621" spans="1:58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</row>
    <row r="622" spans="1:58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</row>
    <row r="623" spans="1:58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</row>
    <row r="624" spans="1:58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</row>
    <row r="625" spans="1:58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</row>
    <row r="626" spans="1:58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</row>
    <row r="627" spans="1:58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</row>
    <row r="628" spans="1:58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</row>
    <row r="629" spans="1:58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</row>
    <row r="630" spans="1:58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</row>
    <row r="631" spans="1:58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</row>
    <row r="632" spans="1:58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</row>
    <row r="633" spans="1:58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</row>
    <row r="634" spans="1:58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</row>
    <row r="635" spans="1:58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</row>
    <row r="636" spans="1:58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</row>
    <row r="637" spans="1:58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</row>
    <row r="638" spans="1:58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</row>
    <row r="639" spans="1:58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</row>
    <row r="640" spans="1:58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</row>
    <row r="641" spans="1:58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</row>
    <row r="642" spans="1:58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</row>
    <row r="643" spans="1:58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</row>
    <row r="644" spans="1:58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</row>
    <row r="645" spans="1:58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</row>
    <row r="646" spans="1:58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</row>
    <row r="647" spans="1:58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</row>
    <row r="648" spans="1:58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</row>
    <row r="649" spans="1:58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</row>
    <row r="650" spans="1:58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</row>
    <row r="651" spans="1:58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</row>
    <row r="652" spans="1:58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</row>
    <row r="653" spans="1:58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</row>
    <row r="654" spans="1:58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</row>
    <row r="655" spans="1:58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</row>
    <row r="656" spans="1:58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</row>
    <row r="657" spans="1:58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</row>
    <row r="658" spans="1:58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</row>
    <row r="659" spans="1:58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</row>
    <row r="660" spans="1:58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</row>
    <row r="661" spans="1:58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</row>
    <row r="662" spans="1:58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</row>
    <row r="663" spans="1:58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</row>
    <row r="664" spans="1:58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</row>
    <row r="665" spans="1:58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</row>
    <row r="666" spans="1:58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</row>
    <row r="667" spans="1:58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</row>
    <row r="668" spans="1:58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</row>
    <row r="669" spans="1:58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</row>
    <row r="670" spans="1:58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</row>
    <row r="671" spans="1:58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</row>
    <row r="672" spans="1:58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</row>
    <row r="673" spans="1:58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</row>
    <row r="674" spans="1:58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</row>
    <row r="675" spans="1:58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</row>
    <row r="676" spans="1:58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</row>
    <row r="677" spans="1:58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</row>
    <row r="678" spans="1:58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</row>
    <row r="679" spans="1:58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</row>
    <row r="680" spans="1:58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</row>
    <row r="681" spans="1:58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</row>
    <row r="682" spans="1:58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</row>
    <row r="683" spans="1:58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</row>
    <row r="684" spans="1:58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</row>
    <row r="685" spans="1:58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</row>
    <row r="686" spans="1:58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</row>
    <row r="687" spans="1:58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</row>
    <row r="688" spans="1:58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</row>
    <row r="689" spans="1:58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</row>
    <row r="690" spans="1:58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</row>
    <row r="691" spans="1:58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</row>
    <row r="692" spans="1:58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</row>
    <row r="693" spans="1:58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</row>
    <row r="694" spans="1:58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</row>
    <row r="695" spans="1:58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</row>
    <row r="696" spans="1:58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</row>
    <row r="697" spans="1:58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</row>
    <row r="698" spans="1:58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</row>
    <row r="699" spans="1:58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</row>
    <row r="700" spans="1:58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</row>
    <row r="701" spans="1:58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</row>
    <row r="702" spans="1:58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</row>
    <row r="703" spans="1:58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</row>
    <row r="704" spans="1:58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</row>
    <row r="705" spans="1:58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</row>
    <row r="706" spans="1:58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</row>
    <row r="707" spans="1:58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</row>
    <row r="708" spans="1:58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</row>
    <row r="709" spans="1:58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</row>
    <row r="710" spans="1:58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</row>
    <row r="711" spans="1:58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</row>
    <row r="712" spans="1:58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</row>
    <row r="713" spans="1:58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</row>
    <row r="714" spans="1:58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</row>
    <row r="715" spans="1:58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</row>
    <row r="716" spans="1:58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</row>
    <row r="717" spans="1:58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</row>
    <row r="718" spans="1:58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</row>
    <row r="719" spans="1:58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</row>
    <row r="720" spans="1:58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</row>
    <row r="721" spans="1:58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</row>
    <row r="722" spans="1:58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</row>
    <row r="723" spans="1:58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</row>
    <row r="724" spans="1:58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</row>
    <row r="725" spans="1:58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</row>
    <row r="726" spans="1:58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</row>
    <row r="727" spans="1:58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</row>
    <row r="728" spans="1:58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</row>
    <row r="729" spans="1:58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</row>
    <row r="730" spans="1:58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</row>
    <row r="731" spans="1:58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</row>
    <row r="732" spans="1:58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</row>
    <row r="733" spans="1:58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</row>
    <row r="734" spans="1:58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</row>
    <row r="735" spans="1:58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</row>
    <row r="736" spans="1:58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</row>
    <row r="737" spans="1:58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</row>
    <row r="738" spans="1:58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</row>
    <row r="739" spans="1:58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</row>
    <row r="740" spans="1:58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</row>
    <row r="741" spans="1:58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</row>
    <row r="742" spans="1:58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</row>
    <row r="743" spans="1:58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</row>
    <row r="744" spans="1:58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</row>
    <row r="745" spans="1:58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</row>
    <row r="746" spans="1:58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</row>
    <row r="747" spans="1:58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</row>
    <row r="748" spans="1:58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</row>
    <row r="749" spans="1:58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</row>
    <row r="750" spans="1:58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</row>
    <row r="751" spans="1:58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</row>
    <row r="752" spans="1:58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</row>
    <row r="753" spans="1:58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</row>
    <row r="754" spans="1:58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</row>
    <row r="755" spans="1:58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</row>
    <row r="756" spans="1:58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</row>
    <row r="757" spans="1:58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</row>
    <row r="758" spans="1:58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</row>
    <row r="759" spans="1:58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</row>
    <row r="760" spans="1:58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</row>
    <row r="761" spans="1:58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</row>
    <row r="762" spans="1:58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</row>
    <row r="763" spans="1:58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</row>
    <row r="764" spans="1:58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</row>
    <row r="765" spans="1:58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</row>
    <row r="766" spans="1:58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</row>
    <row r="767" spans="1:58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</row>
    <row r="768" spans="1:58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</row>
    <row r="769" spans="1:58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</row>
    <row r="770" spans="1:58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</row>
    <row r="771" spans="1:58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</row>
    <row r="772" spans="1:58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</row>
    <row r="773" spans="1:58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</row>
    <row r="774" spans="1:58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</row>
    <row r="775" spans="1:58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</row>
    <row r="776" spans="1:58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</row>
    <row r="777" spans="1:58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</row>
    <row r="778" spans="1:58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</row>
    <row r="779" spans="1:58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</row>
    <row r="780" spans="1:58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</row>
    <row r="781" spans="1:58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</row>
    <row r="782" spans="1:58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</row>
    <row r="783" spans="1:58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</row>
    <row r="784" spans="1:58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</row>
    <row r="785" spans="1:58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</row>
    <row r="786" spans="1:58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</row>
    <row r="787" spans="1:58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</row>
    <row r="788" spans="1:58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</row>
    <row r="789" spans="1:58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</row>
    <row r="790" spans="1:58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</row>
    <row r="791" spans="1:58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</row>
    <row r="792" spans="1:58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</row>
    <row r="793" spans="1:58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</row>
    <row r="794" spans="1:58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</row>
    <row r="795" spans="1:58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</row>
    <row r="796" spans="1:58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</row>
    <row r="797" spans="1:58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</row>
    <row r="798" spans="1:58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</row>
    <row r="799" spans="1:58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</row>
    <row r="800" spans="1:58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</row>
    <row r="801" spans="1:58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</row>
    <row r="802" spans="1:58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</row>
    <row r="803" spans="1:58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</row>
    <row r="804" spans="1:58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</row>
    <row r="805" spans="1:58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</row>
    <row r="806" spans="1:58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</row>
    <row r="807" spans="1:58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</row>
    <row r="808" spans="1:58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</row>
    <row r="809" spans="1:58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</row>
    <row r="810" spans="1:58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</row>
    <row r="811" spans="1:58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</row>
    <row r="812" spans="1:58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</row>
    <row r="813" spans="1:58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</row>
    <row r="814" spans="1:58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</row>
    <row r="815" spans="1:58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</row>
    <row r="816" spans="1:58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</row>
    <row r="817" spans="1:58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</row>
    <row r="818" spans="1:58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</row>
    <row r="819" spans="1:58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</row>
    <row r="820" spans="1:58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</row>
    <row r="821" spans="1:58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</row>
    <row r="822" spans="1:58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</row>
    <row r="823" spans="1:58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</row>
    <row r="824" spans="1:58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</row>
    <row r="825" spans="1:58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</row>
    <row r="826" spans="1:58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</row>
    <row r="827" spans="1:58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</row>
    <row r="828" spans="1:58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</row>
    <row r="829" spans="1:58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</row>
    <row r="830" spans="1:58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</row>
    <row r="831" spans="1:58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</row>
    <row r="832" spans="1:58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</row>
    <row r="833" spans="1:58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</row>
    <row r="834" spans="1:58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</row>
    <row r="835" spans="1:58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</row>
    <row r="836" spans="1:58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</row>
    <row r="837" spans="1:58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</row>
    <row r="838" spans="1:58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</row>
    <row r="839" spans="1:58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</row>
    <row r="840" spans="1:58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</row>
    <row r="841" spans="1:58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</row>
    <row r="842" spans="1:58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</row>
    <row r="843" spans="1:58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</row>
    <row r="844" spans="1:58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</row>
    <row r="845" spans="1:58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</row>
    <row r="846" spans="1:58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</row>
    <row r="847" spans="1:58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</row>
    <row r="848" spans="1:58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</row>
    <row r="849" spans="1:58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</row>
    <row r="850" spans="1:58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</row>
    <row r="851" spans="1:58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</row>
    <row r="852" spans="1:58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</row>
    <row r="853" spans="1:58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</row>
    <row r="854" spans="1:58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</row>
    <row r="855" spans="1:58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</row>
    <row r="856" spans="1:58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</row>
    <row r="857" spans="1:58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</row>
    <row r="858" spans="1:58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</row>
    <row r="859" spans="1:58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</row>
    <row r="860" spans="1:58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</row>
    <row r="861" spans="1:58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</row>
    <row r="862" spans="1:58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</row>
    <row r="863" spans="1:58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</row>
    <row r="864" spans="1:58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</row>
    <row r="865" spans="1:58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</row>
    <row r="866" spans="1:58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</row>
    <row r="867" spans="1:58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</row>
    <row r="868" spans="1:58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</row>
    <row r="869" spans="1:58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</row>
    <row r="870" spans="1:58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</row>
    <row r="871" spans="1:58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</row>
    <row r="872" spans="1:58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</row>
    <row r="873" spans="1:58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</row>
    <row r="874" spans="1:58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</row>
    <row r="875" spans="1:58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</row>
    <row r="876" spans="1:58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</row>
    <row r="877" spans="1:58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</row>
    <row r="878" spans="1:58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</row>
    <row r="879" spans="1:58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</row>
    <row r="880" spans="1:58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</row>
    <row r="881" spans="1:58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</row>
    <row r="882" spans="1:58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</row>
    <row r="883" spans="1:58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</row>
    <row r="884" spans="1:58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</row>
    <row r="885" spans="1:58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</row>
    <row r="886" spans="1:58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</row>
    <row r="887" spans="1:58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</row>
    <row r="888" spans="1:58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</row>
    <row r="889" spans="1:58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</row>
    <row r="890" spans="1:58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</row>
    <row r="891" spans="1:58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</row>
    <row r="892" spans="1:58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</row>
    <row r="893" spans="1:58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</row>
    <row r="894" spans="1:58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</row>
    <row r="895" spans="1:58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</row>
    <row r="896" spans="1:58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</row>
    <row r="897" spans="1:58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</row>
    <row r="898" spans="1:58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</row>
    <row r="899" spans="1:58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</row>
    <row r="900" spans="1:58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</row>
    <row r="901" spans="1:58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</row>
    <row r="902" spans="1:58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</row>
    <row r="903" spans="1:58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</row>
    <row r="904" spans="1:58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</row>
    <row r="905" spans="1:58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</row>
    <row r="906" spans="1:58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</row>
    <row r="907" spans="1:58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</row>
    <row r="908" spans="1:58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</row>
    <row r="909" spans="1:58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</row>
    <row r="910" spans="1:58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</row>
    <row r="911" spans="1:58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</row>
    <row r="912" spans="1:58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</row>
    <row r="913" spans="1:58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</row>
    <row r="914" spans="1:58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</row>
    <row r="915" spans="1:58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</row>
    <row r="916" spans="1:58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</row>
    <row r="917" spans="1:58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</row>
    <row r="918" spans="1:58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</row>
    <row r="919" spans="1:58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</row>
    <row r="920" spans="1:58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</row>
    <row r="921" spans="1:58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</row>
    <row r="922" spans="1:58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</row>
    <row r="923" spans="1:58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</row>
    <row r="924" spans="1:58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</row>
    <row r="925" spans="1:58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</row>
    <row r="926" spans="1:58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</row>
    <row r="927" spans="1:58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</row>
    <row r="928" spans="1:58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</row>
    <row r="929" spans="1:58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</row>
    <row r="930" spans="1:58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</row>
    <row r="931" spans="1:58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</row>
    <row r="932" spans="1:58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</row>
    <row r="933" spans="1:58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</row>
    <row r="934" spans="1:58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</row>
    <row r="935" spans="1:58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</row>
    <row r="936" spans="1:58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</row>
    <row r="937" spans="1:58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</row>
    <row r="938" spans="1:58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</row>
    <row r="939" spans="1:58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</row>
    <row r="940" spans="1:58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</row>
    <row r="941" spans="1:58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</row>
    <row r="942" spans="1:58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</row>
    <row r="943" spans="1:58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</row>
    <row r="944" spans="1:58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</row>
    <row r="945" spans="1:58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</row>
    <row r="946" spans="1:58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</row>
    <row r="947" spans="1:58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</row>
    <row r="948" spans="1:58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</row>
    <row r="949" spans="1:58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</row>
    <row r="950" spans="1:58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</row>
    <row r="951" spans="1:58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</row>
    <row r="952" spans="1:58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</row>
    <row r="953" spans="1:58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</row>
    <row r="954" spans="1:58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</row>
    <row r="955" spans="1:58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</row>
    <row r="956" spans="1:58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</row>
    <row r="957" spans="1:58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</row>
    <row r="958" spans="1:58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</row>
    <row r="959" spans="1:58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</row>
    <row r="960" spans="1:58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</row>
    <row r="961" spans="1:58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</row>
    <row r="962" spans="1:58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</row>
    <row r="963" spans="1:58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</row>
    <row r="964" spans="1:58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</row>
    <row r="965" spans="1:58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</row>
    <row r="966" spans="1:58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</row>
    <row r="967" spans="1:58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</row>
    <row r="968" spans="1:58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</row>
    <row r="969" spans="1:58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</row>
    <row r="970" spans="1:58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</row>
    <row r="971" spans="1:58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</row>
    <row r="972" spans="1:58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</row>
    <row r="973" spans="1:58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</row>
    <row r="974" spans="1:58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</row>
    <row r="975" spans="1:58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</row>
    <row r="976" spans="1:58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</row>
    <row r="977" spans="1:58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</row>
    <row r="978" spans="1:58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</row>
    <row r="979" spans="1:58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</row>
    <row r="980" spans="1:58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</row>
    <row r="981" spans="1:58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</row>
    <row r="982" spans="1:58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</row>
    <row r="983" spans="1:58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</row>
    <row r="984" spans="1:58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</row>
    <row r="985" spans="1:58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</row>
    <row r="986" spans="1:58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</row>
    <row r="987" spans="1:58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</row>
    <row r="988" spans="1:58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</row>
    <row r="989" spans="1:58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</row>
    <row r="990" spans="1:58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</row>
    <row r="991" spans="1:58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</row>
    <row r="992" spans="1:58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</row>
    <row r="993" spans="1:58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</row>
    <row r="994" spans="1:58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</row>
    <row r="995" spans="1:58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</row>
    <row r="996" spans="1:58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</row>
    <row r="997" spans="1:58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</row>
    <row r="998" spans="1:58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</row>
    <row r="999" spans="1:58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</row>
    <row r="1000" spans="1:58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</row>
    <row r="1001" spans="1:58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</row>
    <row r="1002" spans="1:58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</row>
    <row r="1003" spans="1:58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</row>
    <row r="1004" spans="1:58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</row>
    <row r="1005" spans="1:58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</row>
    <row r="1006" spans="1:58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</row>
    <row r="1007" spans="1:58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</row>
    <row r="1008" spans="1:58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6"/>
      <c r="BF1008" s="16"/>
    </row>
    <row r="1009" spans="1:58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</row>
    <row r="1010" spans="1:58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6"/>
      <c r="BF1010" s="16"/>
    </row>
    <row r="1011" spans="1:58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</row>
    <row r="1012" spans="1:58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6"/>
      <c r="BF1012" s="16"/>
    </row>
    <row r="1013" spans="1:58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/>
    </row>
    <row r="1014" spans="1:58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6"/>
      <c r="BF1014" s="16"/>
    </row>
    <row r="1015" spans="1:58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6"/>
      <c r="BF1015" s="16"/>
    </row>
    <row r="1016" spans="1:58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</row>
    <row r="1017" spans="1:58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</row>
    <row r="1018" spans="1:58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6"/>
      <c r="BF1018" s="16"/>
    </row>
    <row r="1019" spans="1:58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D1019" s="16"/>
      <c r="BE1019" s="16"/>
      <c r="BF1019" s="16"/>
    </row>
    <row r="1020" spans="1:58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  <c r="AR1020" s="16"/>
      <c r="AS1020" s="16"/>
      <c r="AT1020" s="16"/>
      <c r="AU1020" s="16"/>
      <c r="AV1020" s="16"/>
      <c r="AW1020" s="16"/>
      <c r="AX1020" s="16"/>
      <c r="AY1020" s="16"/>
      <c r="AZ1020" s="16"/>
      <c r="BA1020" s="16"/>
      <c r="BB1020" s="16"/>
      <c r="BC1020" s="16"/>
      <c r="BD1020" s="16"/>
      <c r="BE1020" s="16"/>
      <c r="BF1020" s="16"/>
    </row>
    <row r="1021" spans="1:58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  <c r="AT1021" s="16"/>
      <c r="AU1021" s="16"/>
      <c r="AV1021" s="16"/>
      <c r="AW1021" s="16"/>
      <c r="AX1021" s="16"/>
      <c r="AY1021" s="16"/>
      <c r="AZ1021" s="16"/>
      <c r="BA1021" s="16"/>
      <c r="BB1021" s="16"/>
      <c r="BC1021" s="16"/>
      <c r="BD1021" s="16"/>
      <c r="BE1021" s="16"/>
      <c r="BF1021" s="16"/>
    </row>
    <row r="1022" spans="1:58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  <c r="AR1022" s="16"/>
      <c r="AS1022" s="16"/>
      <c r="AT1022" s="16"/>
      <c r="AU1022" s="16"/>
      <c r="AV1022" s="16"/>
      <c r="AW1022" s="16"/>
      <c r="AX1022" s="16"/>
      <c r="AY1022" s="16"/>
      <c r="AZ1022" s="16"/>
      <c r="BA1022" s="16"/>
      <c r="BB1022" s="16"/>
      <c r="BC1022" s="16"/>
      <c r="BD1022" s="16"/>
      <c r="BE1022" s="16"/>
      <c r="BF1022" s="16"/>
    </row>
    <row r="1023" spans="1:58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  <c r="AX1023" s="16"/>
      <c r="AY1023" s="16"/>
      <c r="AZ1023" s="16"/>
      <c r="BA1023" s="16"/>
      <c r="BB1023" s="16"/>
      <c r="BC1023" s="16"/>
      <c r="BD1023" s="16"/>
      <c r="BE1023" s="16"/>
      <c r="BF1023" s="16"/>
    </row>
    <row r="1024" spans="1:58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  <c r="AX1024" s="16"/>
      <c r="AY1024" s="16"/>
      <c r="AZ1024" s="16"/>
      <c r="BA1024" s="16"/>
      <c r="BB1024" s="16"/>
      <c r="BC1024" s="16"/>
      <c r="BD1024" s="16"/>
      <c r="BE1024" s="16"/>
      <c r="BF1024" s="16"/>
    </row>
    <row r="1025" spans="1:58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  <c r="AW1025" s="16"/>
      <c r="AX1025" s="16"/>
      <c r="AY1025" s="16"/>
      <c r="AZ1025" s="16"/>
      <c r="BA1025" s="16"/>
      <c r="BB1025" s="16"/>
      <c r="BC1025" s="16"/>
      <c r="BD1025" s="16"/>
      <c r="BE1025" s="16"/>
      <c r="BF1025" s="16"/>
    </row>
    <row r="1026" spans="1:58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  <c r="AR1026" s="16"/>
      <c r="AS1026" s="16"/>
      <c r="AT1026" s="16"/>
      <c r="AU1026" s="16"/>
      <c r="AV1026" s="16"/>
      <c r="AW1026" s="16"/>
      <c r="AX1026" s="16"/>
      <c r="AY1026" s="16"/>
      <c r="AZ1026" s="16"/>
      <c r="BA1026" s="16"/>
      <c r="BB1026" s="16"/>
      <c r="BC1026" s="16"/>
      <c r="BD1026" s="16"/>
      <c r="BE1026" s="16"/>
      <c r="BF1026" s="16"/>
    </row>
    <row r="1027" spans="1:58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  <c r="AX1027" s="16"/>
      <c r="AY1027" s="16"/>
      <c r="AZ1027" s="16"/>
      <c r="BA1027" s="16"/>
      <c r="BB1027" s="16"/>
      <c r="BC1027" s="16"/>
      <c r="BD1027" s="16"/>
      <c r="BE1027" s="16"/>
      <c r="BF1027" s="16"/>
    </row>
    <row r="1028" spans="1:58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  <c r="AT1028" s="16"/>
      <c r="AU1028" s="16"/>
      <c r="AV1028" s="16"/>
      <c r="AW1028" s="16"/>
      <c r="AX1028" s="16"/>
      <c r="AY1028" s="16"/>
      <c r="AZ1028" s="16"/>
      <c r="BA1028" s="16"/>
      <c r="BB1028" s="16"/>
      <c r="BC1028" s="16"/>
      <c r="BD1028" s="16"/>
      <c r="BE1028" s="16"/>
      <c r="BF1028" s="16"/>
    </row>
    <row r="1029" spans="1:58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6"/>
      <c r="BF1029" s="16"/>
    </row>
    <row r="1030" spans="1:58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  <c r="AR1030" s="16"/>
      <c r="AS1030" s="16"/>
      <c r="AT1030" s="16"/>
      <c r="AU1030" s="16"/>
      <c r="AV1030" s="16"/>
      <c r="AW1030" s="16"/>
      <c r="AX1030" s="16"/>
      <c r="AY1030" s="16"/>
      <c r="AZ1030" s="16"/>
      <c r="BA1030" s="16"/>
      <c r="BB1030" s="16"/>
      <c r="BC1030" s="16"/>
      <c r="BD1030" s="16"/>
      <c r="BE1030" s="16"/>
      <c r="BF1030" s="16"/>
    </row>
    <row r="1031" spans="1:58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  <c r="AR1031" s="16"/>
      <c r="AS1031" s="16"/>
      <c r="AT1031" s="16"/>
      <c r="AU1031" s="16"/>
      <c r="AV1031" s="16"/>
      <c r="AW1031" s="16"/>
      <c r="AX1031" s="16"/>
      <c r="AY1031" s="16"/>
      <c r="AZ1031" s="16"/>
      <c r="BA1031" s="16"/>
      <c r="BB1031" s="16"/>
      <c r="BC1031" s="16"/>
      <c r="BD1031" s="16"/>
      <c r="BE1031" s="16"/>
      <c r="BF1031" s="16"/>
    </row>
    <row r="1032" spans="1:58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  <c r="AR1032" s="16"/>
      <c r="AS1032" s="16"/>
      <c r="AT1032" s="16"/>
      <c r="AU1032" s="16"/>
      <c r="AV1032" s="16"/>
      <c r="AW1032" s="16"/>
      <c r="AX1032" s="16"/>
      <c r="AY1032" s="16"/>
      <c r="AZ1032" s="16"/>
      <c r="BA1032" s="16"/>
      <c r="BB1032" s="16"/>
      <c r="BC1032" s="16"/>
      <c r="BD1032" s="16"/>
      <c r="BE1032" s="16"/>
      <c r="BF1032" s="16"/>
    </row>
    <row r="1033" spans="1:58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  <c r="AW1033" s="16"/>
      <c r="AX1033" s="16"/>
      <c r="AY1033" s="16"/>
      <c r="AZ1033" s="16"/>
      <c r="BA1033" s="16"/>
      <c r="BB1033" s="16"/>
      <c r="BC1033" s="16"/>
      <c r="BD1033" s="16"/>
      <c r="BE1033" s="16"/>
      <c r="BF1033" s="16"/>
    </row>
    <row r="1034" spans="1:58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  <c r="AR1034" s="16"/>
      <c r="AS1034" s="16"/>
      <c r="AT1034" s="16"/>
      <c r="AU1034" s="16"/>
      <c r="AV1034" s="16"/>
      <c r="AW1034" s="16"/>
      <c r="AX1034" s="16"/>
      <c r="AY1034" s="16"/>
      <c r="AZ1034" s="16"/>
      <c r="BA1034" s="16"/>
      <c r="BB1034" s="16"/>
      <c r="BC1034" s="16"/>
      <c r="BD1034" s="16"/>
      <c r="BE1034" s="16"/>
      <c r="BF1034" s="16"/>
    </row>
    <row r="1035" spans="1:58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6"/>
      <c r="AY1035" s="16"/>
      <c r="AZ1035" s="16"/>
      <c r="BA1035" s="16"/>
      <c r="BB1035" s="16"/>
      <c r="BC1035" s="16"/>
      <c r="BD1035" s="16"/>
      <c r="BE1035" s="16"/>
      <c r="BF1035" s="16"/>
    </row>
    <row r="1036" spans="1:58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6"/>
      <c r="AY1036" s="16"/>
      <c r="AZ1036" s="16"/>
      <c r="BA1036" s="16"/>
      <c r="BB1036" s="16"/>
      <c r="BC1036" s="16"/>
      <c r="BD1036" s="16"/>
      <c r="BE1036" s="16"/>
      <c r="BF1036" s="16"/>
    </row>
    <row r="1037" spans="1:58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/>
      <c r="AU1037" s="16"/>
      <c r="AV1037" s="16"/>
      <c r="AW1037" s="16"/>
      <c r="AX1037" s="16"/>
      <c r="AY1037" s="16"/>
      <c r="AZ1037" s="16"/>
      <c r="BA1037" s="16"/>
      <c r="BB1037" s="16"/>
      <c r="BC1037" s="16"/>
      <c r="BD1037" s="16"/>
      <c r="BE1037" s="16"/>
      <c r="BF1037" s="16"/>
    </row>
    <row r="1038" spans="1:58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  <c r="AT1038" s="16"/>
      <c r="AU1038" s="16"/>
      <c r="AV1038" s="16"/>
      <c r="AW1038" s="16"/>
      <c r="AX1038" s="16"/>
      <c r="AY1038" s="16"/>
      <c r="AZ1038" s="16"/>
      <c r="BA1038" s="16"/>
      <c r="BB1038" s="16"/>
      <c r="BC1038" s="16"/>
      <c r="BD1038" s="16"/>
      <c r="BE1038" s="16"/>
      <c r="BF1038" s="16"/>
    </row>
    <row r="1039" spans="1:58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  <c r="AX1039" s="16"/>
      <c r="AY1039" s="16"/>
      <c r="AZ1039" s="16"/>
      <c r="BA1039" s="16"/>
      <c r="BB1039" s="16"/>
      <c r="BC1039" s="16"/>
      <c r="BD1039" s="16"/>
      <c r="BE1039" s="16"/>
      <c r="BF1039" s="16"/>
    </row>
    <row r="1040" spans="1:58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  <c r="AW1040" s="16"/>
      <c r="AX1040" s="16"/>
      <c r="AY1040" s="16"/>
      <c r="AZ1040" s="16"/>
      <c r="BA1040" s="16"/>
      <c r="BB1040" s="16"/>
      <c r="BC1040" s="16"/>
      <c r="BD1040" s="16"/>
      <c r="BE1040" s="16"/>
      <c r="BF1040" s="16"/>
    </row>
    <row r="1041" spans="1:58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6"/>
      <c r="BF1041" s="16"/>
    </row>
    <row r="1042" spans="1:58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  <c r="AT1042" s="16"/>
      <c r="AU1042" s="16"/>
      <c r="AV1042" s="16"/>
      <c r="AW1042" s="16"/>
      <c r="AX1042" s="16"/>
      <c r="AY1042" s="16"/>
      <c r="AZ1042" s="16"/>
      <c r="BA1042" s="16"/>
      <c r="BB1042" s="16"/>
      <c r="BC1042" s="16"/>
      <c r="BD1042" s="16"/>
      <c r="BE1042" s="16"/>
      <c r="BF1042" s="16"/>
    </row>
    <row r="1043" spans="1:58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  <c r="AR1043" s="16"/>
      <c r="AS1043" s="16"/>
      <c r="AT1043" s="16"/>
      <c r="AU1043" s="16"/>
      <c r="AV1043" s="16"/>
      <c r="AW1043" s="16"/>
      <c r="AX1043" s="16"/>
      <c r="AY1043" s="16"/>
      <c r="AZ1043" s="16"/>
      <c r="BA1043" s="16"/>
      <c r="BB1043" s="16"/>
      <c r="BC1043" s="16"/>
      <c r="BD1043" s="16"/>
      <c r="BE1043" s="16"/>
      <c r="BF1043" s="16"/>
    </row>
    <row r="1044" spans="1:58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  <c r="AR1044" s="16"/>
      <c r="AS1044" s="16"/>
      <c r="AT1044" s="16"/>
      <c r="AU1044" s="16"/>
      <c r="AV1044" s="16"/>
      <c r="AW1044" s="16"/>
      <c r="AX1044" s="16"/>
      <c r="AY1044" s="16"/>
      <c r="AZ1044" s="16"/>
      <c r="BA1044" s="16"/>
      <c r="BB1044" s="16"/>
      <c r="BC1044" s="16"/>
      <c r="BD1044" s="16"/>
      <c r="BE1044" s="16"/>
      <c r="BF1044" s="16"/>
    </row>
    <row r="1045" spans="1:58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  <c r="AX1045" s="16"/>
      <c r="AY1045" s="16"/>
      <c r="AZ1045" s="16"/>
      <c r="BA1045" s="16"/>
      <c r="BB1045" s="16"/>
      <c r="BC1045" s="16"/>
      <c r="BD1045" s="16"/>
      <c r="BE1045" s="16"/>
      <c r="BF1045" s="16"/>
    </row>
    <row r="1046" spans="1:58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  <c r="AR1046" s="16"/>
      <c r="AS1046" s="16"/>
      <c r="AT1046" s="16"/>
      <c r="AU1046" s="16"/>
      <c r="AV1046" s="16"/>
      <c r="AW1046" s="16"/>
      <c r="AX1046" s="16"/>
      <c r="AY1046" s="16"/>
      <c r="AZ1046" s="16"/>
      <c r="BA1046" s="16"/>
      <c r="BB1046" s="16"/>
      <c r="BC1046" s="16"/>
      <c r="BD1046" s="16"/>
      <c r="BE1046" s="16"/>
      <c r="BF1046" s="16"/>
    </row>
    <row r="1047" spans="1:58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  <c r="AX1047" s="16"/>
      <c r="AY1047" s="16"/>
      <c r="AZ1047" s="16"/>
      <c r="BA1047" s="16"/>
      <c r="BB1047" s="16"/>
      <c r="BC1047" s="16"/>
      <c r="BD1047" s="16"/>
      <c r="BE1047" s="16"/>
      <c r="BF1047" s="16"/>
    </row>
    <row r="1048" spans="1:58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  <c r="AR1048" s="16"/>
      <c r="AS1048" s="16"/>
      <c r="AT1048" s="16"/>
      <c r="AU1048" s="16"/>
      <c r="AV1048" s="16"/>
      <c r="AW1048" s="16"/>
      <c r="AX1048" s="16"/>
      <c r="AY1048" s="16"/>
      <c r="AZ1048" s="16"/>
      <c r="BA1048" s="16"/>
      <c r="BB1048" s="16"/>
      <c r="BC1048" s="16"/>
      <c r="BD1048" s="16"/>
      <c r="BE1048" s="16"/>
      <c r="BF1048" s="16"/>
    </row>
    <row r="1049" spans="1:58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  <c r="AR1049" s="16"/>
      <c r="AS1049" s="16"/>
      <c r="AT1049" s="16"/>
      <c r="AU1049" s="16"/>
      <c r="AV1049" s="16"/>
      <c r="AW1049" s="16"/>
      <c r="AX1049" s="16"/>
      <c r="AY1049" s="16"/>
      <c r="AZ1049" s="16"/>
      <c r="BA1049" s="16"/>
      <c r="BB1049" s="16"/>
      <c r="BC1049" s="16"/>
      <c r="BD1049" s="16"/>
      <c r="BE1049" s="16"/>
      <c r="BF1049" s="16"/>
    </row>
    <row r="1050" spans="1:58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  <c r="AR1050" s="16"/>
      <c r="AS1050" s="16"/>
      <c r="AT1050" s="16"/>
      <c r="AU1050" s="16"/>
      <c r="AV1050" s="16"/>
      <c r="AW1050" s="16"/>
      <c r="AX1050" s="16"/>
      <c r="AY1050" s="16"/>
      <c r="AZ1050" s="16"/>
      <c r="BA1050" s="16"/>
      <c r="BB1050" s="16"/>
      <c r="BC1050" s="16"/>
      <c r="BD1050" s="16"/>
      <c r="BE1050" s="16"/>
      <c r="BF1050" s="16"/>
    </row>
    <row r="1051" spans="1:58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  <c r="AR1051" s="16"/>
      <c r="AS1051" s="16"/>
      <c r="AT1051" s="16"/>
      <c r="AU1051" s="16"/>
      <c r="AV1051" s="16"/>
      <c r="AW1051" s="16"/>
      <c r="AX1051" s="16"/>
      <c r="AY1051" s="16"/>
      <c r="AZ1051" s="16"/>
      <c r="BA1051" s="16"/>
      <c r="BB1051" s="16"/>
      <c r="BC1051" s="16"/>
      <c r="BD1051" s="16"/>
      <c r="BE1051" s="16"/>
      <c r="BF1051" s="16"/>
    </row>
    <row r="1052" spans="1:58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  <c r="AR1052" s="16"/>
      <c r="AS1052" s="16"/>
      <c r="AT1052" s="16"/>
      <c r="AU1052" s="16"/>
      <c r="AV1052" s="16"/>
      <c r="AW1052" s="16"/>
      <c r="AX1052" s="16"/>
      <c r="AY1052" s="16"/>
      <c r="AZ1052" s="16"/>
      <c r="BA1052" s="16"/>
      <c r="BB1052" s="16"/>
      <c r="BC1052" s="16"/>
      <c r="BD1052" s="16"/>
      <c r="BE1052" s="16"/>
      <c r="BF1052" s="16"/>
    </row>
    <row r="1053" spans="1:58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  <c r="AR1053" s="16"/>
      <c r="AS1053" s="16"/>
      <c r="AT1053" s="16"/>
      <c r="AU1053" s="16"/>
      <c r="AV1053" s="16"/>
      <c r="AW1053" s="16"/>
      <c r="AX1053" s="16"/>
      <c r="AY1053" s="16"/>
      <c r="AZ1053" s="16"/>
      <c r="BA1053" s="16"/>
      <c r="BB1053" s="16"/>
      <c r="BC1053" s="16"/>
      <c r="BD1053" s="16"/>
      <c r="BE1053" s="16"/>
      <c r="BF1053" s="16"/>
    </row>
    <row r="1054" spans="1:58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  <c r="AR1054" s="16"/>
      <c r="AS1054" s="16"/>
      <c r="AT1054" s="16"/>
      <c r="AU1054" s="16"/>
      <c r="AV1054" s="16"/>
      <c r="AW1054" s="16"/>
      <c r="AX1054" s="16"/>
      <c r="AY1054" s="16"/>
      <c r="AZ1054" s="16"/>
      <c r="BA1054" s="16"/>
      <c r="BB1054" s="16"/>
      <c r="BC1054" s="16"/>
      <c r="BD1054" s="16"/>
      <c r="BE1054" s="16"/>
      <c r="BF1054" s="16"/>
    </row>
    <row r="1055" spans="1:58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  <c r="AR1055" s="16"/>
      <c r="AS1055" s="16"/>
      <c r="AT1055" s="16"/>
      <c r="AU1055" s="16"/>
      <c r="AV1055" s="16"/>
      <c r="AW1055" s="16"/>
      <c r="AX1055" s="16"/>
      <c r="AY1055" s="16"/>
      <c r="AZ1055" s="16"/>
      <c r="BA1055" s="16"/>
      <c r="BB1055" s="16"/>
      <c r="BC1055" s="16"/>
      <c r="BD1055" s="16"/>
      <c r="BE1055" s="16"/>
      <c r="BF1055" s="16"/>
    </row>
    <row r="1056" spans="1:58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  <c r="AR1056" s="16"/>
      <c r="AS1056" s="16"/>
      <c r="AT1056" s="16"/>
      <c r="AU1056" s="16"/>
      <c r="AV1056" s="16"/>
      <c r="AW1056" s="16"/>
      <c r="AX1056" s="16"/>
      <c r="AY1056" s="16"/>
      <c r="AZ1056" s="16"/>
      <c r="BA1056" s="16"/>
      <c r="BB1056" s="16"/>
      <c r="BC1056" s="16"/>
      <c r="BD1056" s="16"/>
      <c r="BE1056" s="16"/>
      <c r="BF1056" s="16"/>
    </row>
    <row r="1057" spans="1:58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  <c r="AR1057" s="16"/>
      <c r="AS1057" s="16"/>
      <c r="AT1057" s="16"/>
      <c r="AU1057" s="16"/>
      <c r="AV1057" s="16"/>
      <c r="AW1057" s="16"/>
      <c r="AX1057" s="16"/>
      <c r="AY1057" s="16"/>
      <c r="AZ1057" s="16"/>
      <c r="BA1057" s="16"/>
      <c r="BB1057" s="16"/>
      <c r="BC1057" s="16"/>
      <c r="BD1057" s="16"/>
      <c r="BE1057" s="16"/>
      <c r="BF1057" s="16"/>
    </row>
    <row r="1058" spans="1:58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  <c r="AR1058" s="16"/>
      <c r="AS1058" s="16"/>
      <c r="AT1058" s="16"/>
      <c r="AU1058" s="16"/>
      <c r="AV1058" s="16"/>
      <c r="AW1058" s="16"/>
      <c r="AX1058" s="16"/>
      <c r="AY1058" s="16"/>
      <c r="AZ1058" s="16"/>
      <c r="BA1058" s="16"/>
      <c r="BB1058" s="16"/>
      <c r="BC1058" s="16"/>
      <c r="BD1058" s="16"/>
      <c r="BE1058" s="16"/>
      <c r="BF1058" s="16"/>
    </row>
    <row r="1059" spans="1:58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  <c r="AR1059" s="16"/>
      <c r="AS1059" s="16"/>
      <c r="AT1059" s="16"/>
      <c r="AU1059" s="16"/>
      <c r="AV1059" s="16"/>
      <c r="AW1059" s="16"/>
      <c r="AX1059" s="16"/>
      <c r="AY1059" s="16"/>
      <c r="AZ1059" s="16"/>
      <c r="BA1059" s="16"/>
      <c r="BB1059" s="16"/>
      <c r="BC1059" s="16"/>
      <c r="BD1059" s="16"/>
      <c r="BE1059" s="16"/>
      <c r="BF1059" s="16"/>
    </row>
    <row r="1060" spans="1:58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  <c r="AT1060" s="16"/>
      <c r="AU1060" s="16"/>
      <c r="AV1060" s="16"/>
      <c r="AW1060" s="16"/>
      <c r="AX1060" s="16"/>
      <c r="AY1060" s="16"/>
      <c r="AZ1060" s="16"/>
      <c r="BA1060" s="16"/>
      <c r="BB1060" s="16"/>
      <c r="BC1060" s="16"/>
      <c r="BD1060" s="16"/>
      <c r="BE1060" s="16"/>
      <c r="BF1060" s="16"/>
    </row>
    <row r="1061" spans="1:58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T1061" s="16"/>
      <c r="AU1061" s="16"/>
      <c r="AV1061" s="16"/>
      <c r="AW1061" s="16"/>
      <c r="AX1061" s="16"/>
      <c r="AY1061" s="16"/>
      <c r="AZ1061" s="16"/>
      <c r="BA1061" s="16"/>
      <c r="BB1061" s="16"/>
      <c r="BC1061" s="16"/>
      <c r="BD1061" s="16"/>
      <c r="BE1061" s="16"/>
      <c r="BF1061" s="16"/>
    </row>
    <row r="1062" spans="1:58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16"/>
      <c r="AU1062" s="16"/>
      <c r="AV1062" s="16"/>
      <c r="AW1062" s="16"/>
      <c r="AX1062" s="16"/>
      <c r="AY1062" s="16"/>
      <c r="AZ1062" s="16"/>
      <c r="BA1062" s="16"/>
      <c r="BB1062" s="16"/>
      <c r="BC1062" s="16"/>
      <c r="BD1062" s="16"/>
      <c r="BE1062" s="16"/>
      <c r="BF1062" s="16"/>
    </row>
    <row r="1063" spans="1:58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6"/>
      <c r="AZ1063" s="16"/>
      <c r="BA1063" s="16"/>
      <c r="BB1063" s="16"/>
      <c r="BC1063" s="16"/>
      <c r="BD1063" s="16"/>
      <c r="BE1063" s="16"/>
      <c r="BF1063" s="16"/>
    </row>
    <row r="1064" spans="1:58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  <c r="AW1064" s="16"/>
      <c r="AX1064" s="16"/>
      <c r="AY1064" s="16"/>
      <c r="AZ1064" s="16"/>
      <c r="BA1064" s="16"/>
      <c r="BB1064" s="16"/>
      <c r="BC1064" s="16"/>
      <c r="BD1064" s="16"/>
      <c r="BE1064" s="16"/>
      <c r="BF1064" s="16"/>
    </row>
    <row r="1065" spans="1:58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  <c r="AW1065" s="16"/>
      <c r="AX1065" s="16"/>
      <c r="AY1065" s="16"/>
      <c r="AZ1065" s="16"/>
      <c r="BA1065" s="16"/>
      <c r="BB1065" s="16"/>
      <c r="BC1065" s="16"/>
      <c r="BD1065" s="16"/>
      <c r="BE1065" s="16"/>
      <c r="BF1065" s="16"/>
    </row>
    <row r="1066" spans="1:58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  <c r="AW1066" s="16"/>
      <c r="AX1066" s="16"/>
      <c r="AY1066" s="16"/>
      <c r="AZ1066" s="16"/>
      <c r="BA1066" s="16"/>
      <c r="BB1066" s="16"/>
      <c r="BC1066" s="16"/>
      <c r="BD1066" s="16"/>
      <c r="BE1066" s="16"/>
      <c r="BF1066" s="16"/>
    </row>
    <row r="1067" spans="1:58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  <c r="AW1067" s="16"/>
      <c r="AX1067" s="16"/>
      <c r="AY1067" s="16"/>
      <c r="AZ1067" s="16"/>
      <c r="BA1067" s="16"/>
      <c r="BB1067" s="16"/>
      <c r="BC1067" s="16"/>
      <c r="BD1067" s="16"/>
      <c r="BE1067" s="16"/>
      <c r="BF1067" s="16"/>
    </row>
    <row r="1068" spans="1:58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  <c r="AW1068" s="16"/>
      <c r="AX1068" s="16"/>
      <c r="AY1068" s="16"/>
      <c r="AZ1068" s="16"/>
      <c r="BA1068" s="16"/>
      <c r="BB1068" s="16"/>
      <c r="BC1068" s="16"/>
      <c r="BD1068" s="16"/>
      <c r="BE1068" s="16"/>
      <c r="BF1068" s="16"/>
    </row>
    <row r="1069" spans="1:58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  <c r="AV1069" s="16"/>
      <c r="AW1069" s="16"/>
      <c r="AX1069" s="16"/>
      <c r="AY1069" s="16"/>
      <c r="AZ1069" s="16"/>
      <c r="BA1069" s="16"/>
      <c r="BB1069" s="16"/>
      <c r="BC1069" s="16"/>
      <c r="BD1069" s="16"/>
      <c r="BE1069" s="16"/>
      <c r="BF1069" s="16"/>
    </row>
    <row r="1070" spans="1:58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  <c r="AV1070" s="16"/>
      <c r="AW1070" s="16"/>
      <c r="AX1070" s="16"/>
      <c r="AY1070" s="16"/>
      <c r="AZ1070" s="16"/>
      <c r="BA1070" s="16"/>
      <c r="BB1070" s="16"/>
      <c r="BC1070" s="16"/>
      <c r="BD1070" s="16"/>
      <c r="BE1070" s="16"/>
      <c r="BF1070" s="16"/>
    </row>
    <row r="1071" spans="1:58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  <c r="AR1071" s="16"/>
      <c r="AS1071" s="16"/>
      <c r="AT1071" s="16"/>
      <c r="AU1071" s="16"/>
      <c r="AV1071" s="16"/>
      <c r="AW1071" s="16"/>
      <c r="AX1071" s="16"/>
      <c r="AY1071" s="16"/>
      <c r="AZ1071" s="16"/>
      <c r="BA1071" s="16"/>
      <c r="BB1071" s="16"/>
      <c r="BC1071" s="16"/>
      <c r="BD1071" s="16"/>
      <c r="BE1071" s="16"/>
      <c r="BF1071" s="16"/>
    </row>
    <row r="1072" spans="1:58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6"/>
      <c r="AZ1072" s="16"/>
      <c r="BA1072" s="16"/>
      <c r="BB1072" s="16"/>
      <c r="BC1072" s="16"/>
      <c r="BD1072" s="16"/>
      <c r="BE1072" s="16"/>
      <c r="BF1072" s="16"/>
    </row>
    <row r="1073" spans="1:58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  <c r="AW1073" s="16"/>
      <c r="AX1073" s="16"/>
      <c r="AY1073" s="16"/>
      <c r="AZ1073" s="16"/>
      <c r="BA1073" s="16"/>
      <c r="BB1073" s="16"/>
      <c r="BC1073" s="16"/>
      <c r="BD1073" s="16"/>
      <c r="BE1073" s="16"/>
      <c r="BF1073" s="16"/>
    </row>
    <row r="1074" spans="1:58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/>
      <c r="AS1074" s="16"/>
      <c r="AT1074" s="16"/>
      <c r="AU1074" s="16"/>
      <c r="AV1074" s="16"/>
      <c r="AW1074" s="16"/>
      <c r="AX1074" s="16"/>
      <c r="AY1074" s="16"/>
      <c r="AZ1074" s="16"/>
      <c r="BA1074" s="16"/>
      <c r="BB1074" s="16"/>
      <c r="BC1074" s="16"/>
      <c r="BD1074" s="16"/>
      <c r="BE1074" s="16"/>
      <c r="BF1074" s="16"/>
    </row>
    <row r="1075" spans="1:58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  <c r="AW1075" s="16"/>
      <c r="AX1075" s="16"/>
      <c r="AY1075" s="16"/>
      <c r="AZ1075" s="16"/>
      <c r="BA1075" s="16"/>
      <c r="BB1075" s="16"/>
      <c r="BC1075" s="16"/>
      <c r="BD1075" s="16"/>
      <c r="BE1075" s="16"/>
      <c r="BF1075" s="16"/>
    </row>
    <row r="1076" spans="1:58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6"/>
      <c r="AZ1076" s="16"/>
      <c r="BA1076" s="16"/>
      <c r="BB1076" s="16"/>
      <c r="BC1076" s="16"/>
      <c r="BD1076" s="16"/>
      <c r="BE1076" s="16"/>
      <c r="BF1076" s="16"/>
    </row>
    <row r="1077" spans="1:58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  <c r="AR1077" s="16"/>
      <c r="AS1077" s="16"/>
      <c r="AT1077" s="16"/>
      <c r="AU1077" s="16"/>
      <c r="AV1077" s="16"/>
      <c r="AW1077" s="16"/>
      <c r="AX1077" s="16"/>
      <c r="AY1077" s="16"/>
      <c r="AZ1077" s="16"/>
      <c r="BA1077" s="16"/>
      <c r="BB1077" s="16"/>
      <c r="BC1077" s="16"/>
      <c r="BD1077" s="16"/>
      <c r="BE1077" s="16"/>
      <c r="BF1077" s="16"/>
    </row>
    <row r="1078" spans="1:58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  <c r="AR1078" s="16"/>
      <c r="AS1078" s="16"/>
      <c r="AT1078" s="16"/>
      <c r="AU1078" s="16"/>
      <c r="AV1078" s="16"/>
      <c r="AW1078" s="16"/>
      <c r="AX1078" s="16"/>
      <c r="AY1078" s="16"/>
      <c r="AZ1078" s="16"/>
      <c r="BA1078" s="16"/>
      <c r="BB1078" s="16"/>
      <c r="BC1078" s="16"/>
      <c r="BD1078" s="16"/>
      <c r="BE1078" s="16"/>
      <c r="BF1078" s="16"/>
    </row>
    <row r="1079" spans="1:58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  <c r="AW1079" s="16"/>
      <c r="AX1079" s="16"/>
      <c r="AY1079" s="16"/>
      <c r="AZ1079" s="16"/>
      <c r="BA1079" s="16"/>
      <c r="BB1079" s="16"/>
      <c r="BC1079" s="16"/>
      <c r="BD1079" s="16"/>
      <c r="BE1079" s="16"/>
      <c r="BF1079" s="16"/>
    </row>
    <row r="1080" spans="1:58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  <c r="AX1080" s="16"/>
      <c r="AY1080" s="16"/>
      <c r="AZ1080" s="16"/>
      <c r="BA1080" s="16"/>
      <c r="BB1080" s="16"/>
      <c r="BC1080" s="16"/>
      <c r="BD1080" s="16"/>
      <c r="BE1080" s="16"/>
      <c r="BF1080" s="16"/>
    </row>
    <row r="1081" spans="1:58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</row>
    <row r="1082" spans="1:58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  <c r="AT1082" s="16"/>
      <c r="AU1082" s="16"/>
      <c r="AV1082" s="16"/>
      <c r="AW1082" s="16"/>
      <c r="AX1082" s="16"/>
      <c r="AY1082" s="16"/>
      <c r="AZ1082" s="16"/>
      <c r="BA1082" s="16"/>
      <c r="BB1082" s="16"/>
      <c r="BC1082" s="16"/>
      <c r="BD1082" s="16"/>
      <c r="BE1082" s="16"/>
      <c r="BF1082" s="16"/>
    </row>
    <row r="1083" spans="1:58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/>
      <c r="AU1083" s="16"/>
      <c r="AV1083" s="16"/>
      <c r="AW1083" s="16"/>
      <c r="AX1083" s="16"/>
      <c r="AY1083" s="16"/>
      <c r="AZ1083" s="16"/>
      <c r="BA1083" s="16"/>
      <c r="BB1083" s="16"/>
      <c r="BC1083" s="16"/>
      <c r="BD1083" s="16"/>
      <c r="BE1083" s="16"/>
      <c r="BF1083" s="16"/>
    </row>
    <row r="1084" spans="1:58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  <c r="AR1084" s="16"/>
      <c r="AS1084" s="16"/>
      <c r="AT1084" s="16"/>
      <c r="AU1084" s="16"/>
      <c r="AV1084" s="16"/>
      <c r="AW1084" s="16"/>
      <c r="AX1084" s="16"/>
      <c r="AY1084" s="16"/>
      <c r="AZ1084" s="16"/>
      <c r="BA1084" s="16"/>
      <c r="BB1084" s="16"/>
      <c r="BC1084" s="16"/>
      <c r="BD1084" s="16"/>
      <c r="BE1084" s="16"/>
      <c r="BF1084" s="16"/>
    </row>
    <row r="1085" spans="1:58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  <c r="AW1085" s="16"/>
      <c r="AX1085" s="16"/>
      <c r="AY1085" s="16"/>
      <c r="AZ1085" s="16"/>
      <c r="BA1085" s="16"/>
      <c r="BB1085" s="16"/>
      <c r="BC1085" s="16"/>
      <c r="BD1085" s="16"/>
      <c r="BE1085" s="16"/>
      <c r="BF1085" s="16"/>
    </row>
    <row r="1086" spans="1:58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  <c r="AT1086" s="16"/>
      <c r="AU1086" s="16"/>
      <c r="AV1086" s="16"/>
      <c r="AW1086" s="16"/>
      <c r="AX1086" s="16"/>
      <c r="AY1086" s="16"/>
      <c r="AZ1086" s="16"/>
      <c r="BA1086" s="16"/>
      <c r="BB1086" s="16"/>
      <c r="BC1086" s="16"/>
      <c r="BD1086" s="16"/>
      <c r="BE1086" s="16"/>
      <c r="BF1086" s="16"/>
    </row>
    <row r="1087" spans="1:58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  <c r="AR1087" s="16"/>
      <c r="AS1087" s="16"/>
      <c r="AT1087" s="16"/>
      <c r="AU1087" s="16"/>
      <c r="AV1087" s="16"/>
      <c r="AW1087" s="16"/>
      <c r="AX1087" s="16"/>
      <c r="AY1087" s="16"/>
      <c r="AZ1087" s="16"/>
      <c r="BA1087" s="16"/>
      <c r="BB1087" s="16"/>
      <c r="BC1087" s="16"/>
      <c r="BD1087" s="16"/>
      <c r="BE1087" s="16"/>
      <c r="BF1087" s="16"/>
    </row>
    <row r="1088" spans="1:58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/>
      <c r="AT1088" s="16"/>
      <c r="AU1088" s="16"/>
      <c r="AV1088" s="16"/>
      <c r="AW1088" s="16"/>
      <c r="AX1088" s="16"/>
      <c r="AY1088" s="16"/>
      <c r="AZ1088" s="16"/>
      <c r="BA1088" s="16"/>
      <c r="BB1088" s="16"/>
      <c r="BC1088" s="16"/>
      <c r="BD1088" s="16"/>
      <c r="BE1088" s="16"/>
      <c r="BF1088" s="16"/>
    </row>
    <row r="1089" spans="1:58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  <c r="AR1089" s="16"/>
      <c r="AS1089" s="16"/>
      <c r="AT1089" s="16"/>
      <c r="AU1089" s="16"/>
      <c r="AV1089" s="16"/>
      <c r="AW1089" s="16"/>
      <c r="AX1089" s="16"/>
      <c r="AY1089" s="16"/>
      <c r="AZ1089" s="16"/>
      <c r="BA1089" s="16"/>
      <c r="BB1089" s="16"/>
      <c r="BC1089" s="16"/>
      <c r="BD1089" s="16"/>
      <c r="BE1089" s="16"/>
      <c r="BF1089" s="16"/>
    </row>
    <row r="1090" spans="1:58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  <c r="AR1090" s="16"/>
      <c r="AS1090" s="16"/>
      <c r="AT1090" s="16"/>
      <c r="AU1090" s="16"/>
      <c r="AV1090" s="16"/>
      <c r="AW1090" s="16"/>
      <c r="AX1090" s="16"/>
      <c r="AY1090" s="16"/>
      <c r="AZ1090" s="16"/>
      <c r="BA1090" s="16"/>
      <c r="BB1090" s="16"/>
      <c r="BC1090" s="16"/>
      <c r="BD1090" s="16"/>
      <c r="BE1090" s="16"/>
      <c r="BF1090" s="16"/>
    </row>
    <row r="1091" spans="1:58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/>
      <c r="AW1091" s="16"/>
      <c r="AX1091" s="16"/>
      <c r="AY1091" s="16"/>
      <c r="AZ1091" s="16"/>
      <c r="BA1091" s="16"/>
      <c r="BB1091" s="16"/>
      <c r="BC1091" s="16"/>
      <c r="BD1091" s="16"/>
      <c r="BE1091" s="16"/>
      <c r="BF1091" s="16"/>
    </row>
    <row r="1092" spans="1:58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  <c r="AR1092" s="16"/>
      <c r="AS1092" s="16"/>
      <c r="AT1092" s="16"/>
      <c r="AU1092" s="16"/>
      <c r="AV1092" s="16"/>
      <c r="AW1092" s="16"/>
      <c r="AX1092" s="16"/>
      <c r="AY1092" s="16"/>
      <c r="AZ1092" s="16"/>
      <c r="BA1092" s="16"/>
      <c r="BB1092" s="16"/>
      <c r="BC1092" s="16"/>
      <c r="BD1092" s="16"/>
      <c r="BE1092" s="16"/>
      <c r="BF1092" s="16"/>
    </row>
    <row r="1093" spans="1:58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  <c r="AR1093" s="16"/>
      <c r="AS1093" s="16"/>
      <c r="AT1093" s="16"/>
      <c r="AU1093" s="16"/>
      <c r="AV1093" s="16"/>
      <c r="AW1093" s="16"/>
      <c r="AX1093" s="16"/>
      <c r="AY1093" s="16"/>
      <c r="AZ1093" s="16"/>
      <c r="BA1093" s="16"/>
      <c r="BB1093" s="16"/>
      <c r="BC1093" s="16"/>
      <c r="BD1093" s="16"/>
      <c r="BE1093" s="16"/>
      <c r="BF1093" s="16"/>
    </row>
    <row r="1094" spans="1:58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  <c r="AR1094" s="16"/>
      <c r="AS1094" s="16"/>
      <c r="AT1094" s="16"/>
      <c r="AU1094" s="16"/>
      <c r="AV1094" s="16"/>
      <c r="AW1094" s="16"/>
      <c r="AX1094" s="16"/>
      <c r="AY1094" s="16"/>
      <c r="AZ1094" s="16"/>
      <c r="BA1094" s="16"/>
      <c r="BB1094" s="16"/>
      <c r="BC1094" s="16"/>
      <c r="BD1094" s="16"/>
      <c r="BE1094" s="16"/>
      <c r="BF1094" s="16"/>
    </row>
    <row r="1095" spans="1:58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  <c r="AR1095" s="16"/>
      <c r="AS1095" s="16"/>
      <c r="AT1095" s="16"/>
      <c r="AU1095" s="16"/>
      <c r="AV1095" s="16"/>
      <c r="AW1095" s="16"/>
      <c r="AX1095" s="16"/>
      <c r="AY1095" s="16"/>
      <c r="AZ1095" s="16"/>
      <c r="BA1095" s="16"/>
      <c r="BB1095" s="16"/>
      <c r="BC1095" s="16"/>
      <c r="BD1095" s="16"/>
      <c r="BE1095" s="16"/>
      <c r="BF1095" s="16"/>
    </row>
    <row r="1096" spans="1:58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  <c r="AR1096" s="16"/>
      <c r="AS1096" s="16"/>
      <c r="AT1096" s="16"/>
      <c r="AU1096" s="16"/>
      <c r="AV1096" s="16"/>
      <c r="AW1096" s="16"/>
      <c r="AX1096" s="16"/>
      <c r="AY1096" s="16"/>
      <c r="AZ1096" s="16"/>
      <c r="BA1096" s="16"/>
      <c r="BB1096" s="16"/>
      <c r="BC1096" s="16"/>
      <c r="BD1096" s="16"/>
      <c r="BE1096" s="16"/>
      <c r="BF1096" s="16"/>
    </row>
    <row r="1097" spans="1:58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  <c r="AR1097" s="16"/>
      <c r="AS1097" s="16"/>
      <c r="AT1097" s="16"/>
      <c r="AU1097" s="16"/>
      <c r="AV1097" s="16"/>
      <c r="AW1097" s="16"/>
      <c r="AX1097" s="16"/>
      <c r="AY1097" s="16"/>
      <c r="AZ1097" s="16"/>
      <c r="BA1097" s="16"/>
      <c r="BB1097" s="16"/>
      <c r="BC1097" s="16"/>
      <c r="BD1097" s="16"/>
      <c r="BE1097" s="16"/>
      <c r="BF1097" s="16"/>
    </row>
    <row r="1098" spans="1:58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  <c r="AR1098" s="16"/>
      <c r="AS1098" s="16"/>
      <c r="AT1098" s="16"/>
      <c r="AU1098" s="16"/>
      <c r="AV1098" s="16"/>
      <c r="AW1098" s="16"/>
      <c r="AX1098" s="16"/>
      <c r="AY1098" s="16"/>
      <c r="AZ1098" s="16"/>
      <c r="BA1098" s="16"/>
      <c r="BB1098" s="16"/>
      <c r="BC1098" s="16"/>
      <c r="BD1098" s="16"/>
      <c r="BE1098" s="16"/>
      <c r="BF1098" s="16"/>
    </row>
    <row r="1099" spans="1:58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  <c r="AR1099" s="16"/>
      <c r="AS1099" s="16"/>
      <c r="AT1099" s="16"/>
      <c r="AU1099" s="16"/>
      <c r="AV1099" s="16"/>
      <c r="AW1099" s="16"/>
      <c r="AX1099" s="16"/>
      <c r="AY1099" s="16"/>
      <c r="AZ1099" s="16"/>
      <c r="BA1099" s="16"/>
      <c r="BB1099" s="16"/>
      <c r="BC1099" s="16"/>
      <c r="BD1099" s="16"/>
      <c r="BE1099" s="16"/>
      <c r="BF1099" s="16"/>
    </row>
    <row r="1100" spans="1:58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  <c r="AR1100" s="16"/>
      <c r="AS1100" s="16"/>
      <c r="AT1100" s="16"/>
      <c r="AU1100" s="16"/>
      <c r="AV1100" s="16"/>
      <c r="AW1100" s="16"/>
      <c r="AX1100" s="16"/>
      <c r="AY1100" s="16"/>
      <c r="AZ1100" s="16"/>
      <c r="BA1100" s="16"/>
      <c r="BB1100" s="16"/>
      <c r="BC1100" s="16"/>
      <c r="BD1100" s="16"/>
      <c r="BE1100" s="16"/>
      <c r="BF1100" s="16"/>
    </row>
    <row r="1101" spans="1:58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  <c r="AR1101" s="16"/>
      <c r="AS1101" s="16"/>
      <c r="AT1101" s="16"/>
      <c r="AU1101" s="16"/>
      <c r="AV1101" s="16"/>
      <c r="AW1101" s="16"/>
      <c r="AX1101" s="16"/>
      <c r="AY1101" s="16"/>
      <c r="AZ1101" s="16"/>
      <c r="BA1101" s="16"/>
      <c r="BB1101" s="16"/>
      <c r="BC1101" s="16"/>
      <c r="BD1101" s="16"/>
      <c r="BE1101" s="16"/>
      <c r="BF1101" s="16"/>
    </row>
    <row r="1102" spans="1:58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  <c r="AR1102" s="16"/>
      <c r="AS1102" s="16"/>
      <c r="AT1102" s="16"/>
      <c r="AU1102" s="16"/>
      <c r="AV1102" s="16"/>
      <c r="AW1102" s="16"/>
      <c r="AX1102" s="16"/>
      <c r="AY1102" s="16"/>
      <c r="AZ1102" s="16"/>
      <c r="BA1102" s="16"/>
      <c r="BB1102" s="16"/>
      <c r="BC1102" s="16"/>
      <c r="BD1102" s="16"/>
      <c r="BE1102" s="16"/>
      <c r="BF1102" s="16"/>
    </row>
    <row r="1103" spans="1:58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  <c r="AR1103" s="16"/>
      <c r="AS1103" s="16"/>
      <c r="AT1103" s="16"/>
      <c r="AU1103" s="16"/>
      <c r="AV1103" s="16"/>
      <c r="AW1103" s="16"/>
      <c r="AX1103" s="16"/>
      <c r="AY1103" s="16"/>
      <c r="AZ1103" s="16"/>
      <c r="BA1103" s="16"/>
      <c r="BB1103" s="16"/>
      <c r="BC1103" s="16"/>
      <c r="BD1103" s="16"/>
      <c r="BE1103" s="16"/>
      <c r="BF1103" s="16"/>
    </row>
    <row r="1104" spans="1:58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  <c r="AR1104" s="16"/>
      <c r="AS1104" s="16"/>
      <c r="AT1104" s="16"/>
      <c r="AU1104" s="16"/>
      <c r="AV1104" s="16"/>
      <c r="AW1104" s="16"/>
      <c r="AX1104" s="16"/>
      <c r="AY1104" s="16"/>
      <c r="AZ1104" s="16"/>
      <c r="BA1104" s="16"/>
      <c r="BB1104" s="16"/>
      <c r="BC1104" s="16"/>
      <c r="BD1104" s="16"/>
      <c r="BE1104" s="16"/>
      <c r="BF1104" s="16"/>
    </row>
    <row r="1105" spans="1:58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/>
      <c r="AU1105" s="16"/>
      <c r="AV1105" s="16"/>
      <c r="AW1105" s="16"/>
      <c r="AX1105" s="16"/>
      <c r="AY1105" s="16"/>
      <c r="AZ1105" s="16"/>
      <c r="BA1105" s="16"/>
      <c r="BB1105" s="16"/>
      <c r="BC1105" s="16"/>
      <c r="BD1105" s="16"/>
      <c r="BE1105" s="16"/>
      <c r="BF1105" s="16"/>
    </row>
    <row r="1106" spans="1:58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  <c r="AW1106" s="16"/>
      <c r="AX1106" s="16"/>
      <c r="AY1106" s="16"/>
      <c r="AZ1106" s="16"/>
      <c r="BA1106" s="16"/>
      <c r="BB1106" s="16"/>
      <c r="BC1106" s="16"/>
      <c r="BD1106" s="16"/>
      <c r="BE1106" s="16"/>
      <c r="BF1106" s="16"/>
    </row>
    <row r="1107" spans="1:58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  <c r="AR1107" s="16"/>
      <c r="AS1107" s="16"/>
      <c r="AT1107" s="16"/>
      <c r="AU1107" s="16"/>
      <c r="AV1107" s="16"/>
      <c r="AW1107" s="16"/>
      <c r="AX1107" s="16"/>
      <c r="AY1107" s="16"/>
      <c r="AZ1107" s="16"/>
      <c r="BA1107" s="16"/>
      <c r="BB1107" s="16"/>
      <c r="BC1107" s="16"/>
      <c r="BD1107" s="16"/>
      <c r="BE1107" s="16"/>
      <c r="BF1107" s="16"/>
    </row>
    <row r="1108" spans="1:58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  <c r="AR1108" s="16"/>
      <c r="AS1108" s="16"/>
      <c r="AT1108" s="16"/>
      <c r="AU1108" s="16"/>
      <c r="AV1108" s="16"/>
      <c r="AW1108" s="16"/>
      <c r="AX1108" s="16"/>
      <c r="AY1108" s="16"/>
      <c r="AZ1108" s="16"/>
      <c r="BA1108" s="16"/>
      <c r="BB1108" s="16"/>
      <c r="BC1108" s="16"/>
      <c r="BD1108" s="16"/>
      <c r="BE1108" s="16"/>
      <c r="BF1108" s="16"/>
    </row>
    <row r="1109" spans="1:58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  <c r="AR1109" s="16"/>
      <c r="AS1109" s="16"/>
      <c r="AT1109" s="16"/>
      <c r="AU1109" s="16"/>
      <c r="AV1109" s="16"/>
      <c r="AW1109" s="16"/>
      <c r="AX1109" s="16"/>
      <c r="AY1109" s="16"/>
      <c r="AZ1109" s="16"/>
      <c r="BA1109" s="16"/>
      <c r="BB1109" s="16"/>
      <c r="BC1109" s="16"/>
      <c r="BD1109" s="16"/>
      <c r="BE1109" s="16"/>
      <c r="BF1109" s="16"/>
    </row>
    <row r="1110" spans="1:58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  <c r="AR1110" s="16"/>
      <c r="AS1110" s="16"/>
      <c r="AT1110" s="16"/>
      <c r="AU1110" s="16"/>
      <c r="AV1110" s="16"/>
      <c r="AW1110" s="16"/>
      <c r="AX1110" s="16"/>
      <c r="AY1110" s="16"/>
      <c r="AZ1110" s="16"/>
      <c r="BA1110" s="16"/>
      <c r="BB1110" s="16"/>
      <c r="BC1110" s="16"/>
      <c r="BD1110" s="16"/>
      <c r="BE1110" s="16"/>
      <c r="BF1110" s="16"/>
    </row>
    <row r="1111" spans="1:58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  <c r="AR1111" s="16"/>
      <c r="AS1111" s="16"/>
      <c r="AT1111" s="16"/>
      <c r="AU1111" s="16"/>
      <c r="AV1111" s="16"/>
      <c r="AW1111" s="16"/>
      <c r="AX1111" s="16"/>
      <c r="AY1111" s="16"/>
      <c r="AZ1111" s="16"/>
      <c r="BA1111" s="16"/>
      <c r="BB1111" s="16"/>
      <c r="BC1111" s="16"/>
      <c r="BD1111" s="16"/>
      <c r="BE1111" s="16"/>
      <c r="BF1111" s="16"/>
    </row>
    <row r="1112" spans="1:58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  <c r="AX1112" s="16"/>
      <c r="AY1112" s="16"/>
      <c r="AZ1112" s="16"/>
      <c r="BA1112" s="16"/>
      <c r="BB1112" s="16"/>
      <c r="BC1112" s="16"/>
      <c r="BD1112" s="16"/>
      <c r="BE1112" s="16"/>
      <c r="BF1112" s="16"/>
    </row>
    <row r="1113" spans="1:58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  <c r="AR1113" s="16"/>
      <c r="AS1113" s="16"/>
      <c r="AT1113" s="16"/>
      <c r="AU1113" s="16"/>
      <c r="AV1113" s="16"/>
      <c r="AW1113" s="16"/>
      <c r="AX1113" s="16"/>
      <c r="AY1113" s="16"/>
      <c r="AZ1113" s="16"/>
      <c r="BA1113" s="16"/>
      <c r="BB1113" s="16"/>
      <c r="BC1113" s="16"/>
      <c r="BD1113" s="16"/>
      <c r="BE1113" s="16"/>
      <c r="BF1113" s="16"/>
    </row>
    <row r="1114" spans="1:58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  <c r="AR1114" s="16"/>
      <c r="AS1114" s="16"/>
      <c r="AT1114" s="16"/>
      <c r="AU1114" s="16"/>
      <c r="AV1114" s="16"/>
      <c r="AW1114" s="16"/>
      <c r="AX1114" s="16"/>
      <c r="AY1114" s="16"/>
      <c r="AZ1114" s="16"/>
      <c r="BA1114" s="16"/>
      <c r="BB1114" s="16"/>
      <c r="BC1114" s="16"/>
      <c r="BD1114" s="16"/>
      <c r="BE1114" s="16"/>
      <c r="BF1114" s="16"/>
    </row>
    <row r="1115" spans="1:58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  <c r="AR1115" s="16"/>
      <c r="AS1115" s="16"/>
      <c r="AT1115" s="16"/>
      <c r="AU1115" s="16"/>
      <c r="AV1115" s="16"/>
      <c r="AW1115" s="16"/>
      <c r="AX1115" s="16"/>
      <c r="AY1115" s="16"/>
      <c r="AZ1115" s="16"/>
      <c r="BA1115" s="16"/>
      <c r="BB1115" s="16"/>
      <c r="BC1115" s="16"/>
      <c r="BD1115" s="16"/>
      <c r="BE1115" s="16"/>
      <c r="BF1115" s="16"/>
    </row>
    <row r="1116" spans="1:58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  <c r="AR1116" s="16"/>
      <c r="AS1116" s="16"/>
      <c r="AT1116" s="16"/>
      <c r="AU1116" s="16"/>
      <c r="AV1116" s="16"/>
      <c r="AW1116" s="16"/>
      <c r="AX1116" s="16"/>
      <c r="AY1116" s="16"/>
      <c r="AZ1116" s="16"/>
      <c r="BA1116" s="16"/>
      <c r="BB1116" s="16"/>
      <c r="BC1116" s="16"/>
      <c r="BD1116" s="16"/>
      <c r="BE1116" s="16"/>
      <c r="BF1116" s="16"/>
    </row>
    <row r="1117" spans="1:58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  <c r="AR1117" s="16"/>
      <c r="AS1117" s="16"/>
      <c r="AT1117" s="16"/>
      <c r="AU1117" s="16"/>
      <c r="AV1117" s="16"/>
      <c r="AW1117" s="16"/>
      <c r="AX1117" s="16"/>
      <c r="AY1117" s="16"/>
      <c r="AZ1117" s="16"/>
      <c r="BA1117" s="16"/>
      <c r="BB1117" s="16"/>
      <c r="BC1117" s="16"/>
      <c r="BD1117" s="16"/>
      <c r="BE1117" s="16"/>
      <c r="BF1117" s="16"/>
    </row>
    <row r="1118" spans="1:58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  <c r="AR1118" s="16"/>
      <c r="AS1118" s="16"/>
      <c r="AT1118" s="16"/>
      <c r="AU1118" s="16"/>
      <c r="AV1118" s="16"/>
      <c r="AW1118" s="16"/>
      <c r="AX1118" s="16"/>
      <c r="AY1118" s="16"/>
      <c r="AZ1118" s="16"/>
      <c r="BA1118" s="16"/>
      <c r="BB1118" s="16"/>
      <c r="BC1118" s="16"/>
      <c r="BD1118" s="16"/>
      <c r="BE1118" s="16"/>
      <c r="BF1118" s="16"/>
    </row>
    <row r="1119" spans="1:58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  <c r="AR1119" s="16"/>
      <c r="AS1119" s="16"/>
      <c r="AT1119" s="16"/>
      <c r="AU1119" s="16"/>
      <c r="AV1119" s="16"/>
      <c r="AW1119" s="16"/>
      <c r="AX1119" s="16"/>
      <c r="AY1119" s="16"/>
      <c r="AZ1119" s="16"/>
      <c r="BA1119" s="16"/>
      <c r="BB1119" s="16"/>
      <c r="BC1119" s="16"/>
      <c r="BD1119" s="16"/>
      <c r="BE1119" s="16"/>
      <c r="BF1119" s="16"/>
    </row>
    <row r="1120" spans="1:58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  <c r="AR1120" s="16"/>
      <c r="AS1120" s="16"/>
      <c r="AT1120" s="16"/>
      <c r="AU1120" s="16"/>
      <c r="AV1120" s="16"/>
      <c r="AW1120" s="16"/>
      <c r="AX1120" s="16"/>
      <c r="AY1120" s="16"/>
      <c r="AZ1120" s="16"/>
      <c r="BA1120" s="16"/>
      <c r="BB1120" s="16"/>
      <c r="BC1120" s="16"/>
      <c r="BD1120" s="16"/>
      <c r="BE1120" s="16"/>
      <c r="BF1120" s="16"/>
    </row>
    <row r="1121" spans="1:58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  <c r="AV1121" s="16"/>
      <c r="AW1121" s="16"/>
      <c r="AX1121" s="16"/>
      <c r="AY1121" s="16"/>
      <c r="AZ1121" s="16"/>
      <c r="BA1121" s="16"/>
      <c r="BB1121" s="16"/>
      <c r="BC1121" s="16"/>
      <c r="BD1121" s="16"/>
      <c r="BE1121" s="16"/>
      <c r="BF1121" s="16"/>
    </row>
    <row r="1122" spans="1:58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  <c r="AR1122" s="16"/>
      <c r="AS1122" s="16"/>
      <c r="AT1122" s="16"/>
      <c r="AU1122" s="16"/>
      <c r="AV1122" s="16"/>
      <c r="AW1122" s="16"/>
      <c r="AX1122" s="16"/>
      <c r="AY1122" s="16"/>
      <c r="AZ1122" s="16"/>
      <c r="BA1122" s="16"/>
      <c r="BB1122" s="16"/>
      <c r="BC1122" s="16"/>
      <c r="BD1122" s="16"/>
      <c r="BE1122" s="16"/>
      <c r="BF1122" s="16"/>
    </row>
    <row r="1123" spans="1:58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  <c r="AR1123" s="16"/>
      <c r="AS1123" s="16"/>
      <c r="AT1123" s="16"/>
      <c r="AU1123" s="16"/>
      <c r="AV1123" s="16"/>
      <c r="AW1123" s="16"/>
      <c r="AX1123" s="16"/>
      <c r="AY1123" s="16"/>
      <c r="AZ1123" s="16"/>
      <c r="BA1123" s="16"/>
      <c r="BB1123" s="16"/>
      <c r="BC1123" s="16"/>
      <c r="BD1123" s="16"/>
      <c r="BE1123" s="16"/>
      <c r="BF1123" s="16"/>
    </row>
    <row r="1124" spans="1:58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  <c r="AW1124" s="16"/>
      <c r="AX1124" s="16"/>
      <c r="AY1124" s="16"/>
      <c r="AZ1124" s="16"/>
      <c r="BA1124" s="16"/>
      <c r="BB1124" s="16"/>
      <c r="BC1124" s="16"/>
      <c r="BD1124" s="16"/>
      <c r="BE1124" s="16"/>
      <c r="BF1124" s="16"/>
    </row>
    <row r="1125" spans="1:58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  <c r="AR1125" s="16"/>
      <c r="AS1125" s="16"/>
      <c r="AT1125" s="16"/>
      <c r="AU1125" s="16"/>
      <c r="AV1125" s="16"/>
      <c r="AW1125" s="16"/>
      <c r="AX1125" s="16"/>
      <c r="AY1125" s="16"/>
      <c r="AZ1125" s="16"/>
      <c r="BA1125" s="16"/>
      <c r="BB1125" s="16"/>
      <c r="BC1125" s="16"/>
      <c r="BD1125" s="16"/>
      <c r="BE1125" s="16"/>
      <c r="BF1125" s="16"/>
    </row>
    <row r="1126" spans="1:58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  <c r="AR1126" s="16"/>
      <c r="AS1126" s="16"/>
      <c r="AT1126" s="16"/>
      <c r="AU1126" s="16"/>
      <c r="AV1126" s="16"/>
      <c r="AW1126" s="16"/>
      <c r="AX1126" s="16"/>
      <c r="AY1126" s="16"/>
      <c r="AZ1126" s="16"/>
      <c r="BA1126" s="16"/>
      <c r="BB1126" s="16"/>
      <c r="BC1126" s="16"/>
      <c r="BD1126" s="16"/>
      <c r="BE1126" s="16"/>
      <c r="BF1126" s="16"/>
    </row>
    <row r="1127" spans="1:58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  <c r="AW1127" s="16"/>
      <c r="AX1127" s="16"/>
      <c r="AY1127" s="16"/>
      <c r="AZ1127" s="16"/>
      <c r="BA1127" s="16"/>
      <c r="BB1127" s="16"/>
      <c r="BC1127" s="16"/>
      <c r="BD1127" s="16"/>
      <c r="BE1127" s="16"/>
      <c r="BF1127" s="16"/>
    </row>
    <row r="1128" spans="1:58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  <c r="AR1128" s="16"/>
      <c r="AS1128" s="16"/>
      <c r="AT1128" s="16"/>
      <c r="AU1128" s="16"/>
      <c r="AV1128" s="16"/>
      <c r="AW1128" s="16"/>
      <c r="AX1128" s="16"/>
      <c r="AY1128" s="16"/>
      <c r="AZ1128" s="16"/>
      <c r="BA1128" s="16"/>
      <c r="BB1128" s="16"/>
      <c r="BC1128" s="16"/>
      <c r="BD1128" s="16"/>
      <c r="BE1128" s="16"/>
      <c r="BF1128" s="16"/>
    </row>
    <row r="1129" spans="1:58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  <c r="AR1129" s="16"/>
      <c r="AS1129" s="16"/>
      <c r="AT1129" s="16"/>
      <c r="AU1129" s="16"/>
      <c r="AV1129" s="16"/>
      <c r="AW1129" s="16"/>
      <c r="AX1129" s="16"/>
      <c r="AY1129" s="16"/>
      <c r="AZ1129" s="16"/>
      <c r="BA1129" s="16"/>
      <c r="BB1129" s="16"/>
      <c r="BC1129" s="16"/>
      <c r="BD1129" s="16"/>
      <c r="BE1129" s="16"/>
      <c r="BF1129" s="16"/>
    </row>
    <row r="1130" spans="1:58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  <c r="AR1130" s="16"/>
      <c r="AS1130" s="16"/>
      <c r="AT1130" s="16"/>
      <c r="AU1130" s="16"/>
      <c r="AV1130" s="16"/>
      <c r="AW1130" s="16"/>
      <c r="AX1130" s="16"/>
      <c r="AY1130" s="16"/>
      <c r="AZ1130" s="16"/>
      <c r="BA1130" s="16"/>
      <c r="BB1130" s="16"/>
      <c r="BC1130" s="16"/>
      <c r="BD1130" s="16"/>
      <c r="BE1130" s="16"/>
      <c r="BF1130" s="16"/>
    </row>
    <row r="1131" spans="1:58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  <c r="AR1131" s="16"/>
      <c r="AS1131" s="16"/>
      <c r="AT1131" s="16"/>
      <c r="AU1131" s="16"/>
      <c r="AV1131" s="16"/>
      <c r="AW1131" s="16"/>
      <c r="AX1131" s="16"/>
      <c r="AY1131" s="16"/>
      <c r="AZ1131" s="16"/>
      <c r="BA1131" s="16"/>
      <c r="BB1131" s="16"/>
      <c r="BC1131" s="16"/>
      <c r="BD1131" s="16"/>
      <c r="BE1131" s="16"/>
      <c r="BF1131" s="16"/>
    </row>
    <row r="1132" spans="1:58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  <c r="AR1132" s="16"/>
      <c r="AS1132" s="16"/>
      <c r="AT1132" s="16"/>
      <c r="AU1132" s="16"/>
      <c r="AV1132" s="16"/>
      <c r="AW1132" s="16"/>
      <c r="AX1132" s="16"/>
      <c r="AY1132" s="16"/>
      <c r="AZ1132" s="16"/>
      <c r="BA1132" s="16"/>
      <c r="BB1132" s="16"/>
      <c r="BC1132" s="16"/>
      <c r="BD1132" s="16"/>
      <c r="BE1132" s="16"/>
      <c r="BF1132" s="16"/>
    </row>
    <row r="1133" spans="1:58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T1133" s="16"/>
      <c r="AU1133" s="16"/>
      <c r="AV1133" s="16"/>
      <c r="AW1133" s="16"/>
      <c r="AX1133" s="16"/>
      <c r="AY1133" s="16"/>
      <c r="AZ1133" s="16"/>
      <c r="BA1133" s="16"/>
      <c r="BB1133" s="16"/>
      <c r="BC1133" s="16"/>
      <c r="BD1133" s="16"/>
      <c r="BE1133" s="16"/>
      <c r="BF1133" s="16"/>
    </row>
    <row r="1134" spans="1:58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  <c r="AR1134" s="16"/>
      <c r="AS1134" s="16"/>
      <c r="AT1134" s="16"/>
      <c r="AU1134" s="16"/>
      <c r="AV1134" s="16"/>
      <c r="AW1134" s="16"/>
      <c r="AX1134" s="16"/>
      <c r="AY1134" s="16"/>
      <c r="AZ1134" s="16"/>
      <c r="BA1134" s="16"/>
      <c r="BB1134" s="16"/>
      <c r="BC1134" s="16"/>
      <c r="BD1134" s="16"/>
      <c r="BE1134" s="16"/>
      <c r="BF1134" s="16"/>
    </row>
    <row r="1135" spans="1:58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  <c r="AR1135" s="16"/>
      <c r="AS1135" s="16"/>
      <c r="AT1135" s="16"/>
      <c r="AU1135" s="16"/>
      <c r="AV1135" s="16"/>
      <c r="AW1135" s="16"/>
      <c r="AX1135" s="16"/>
      <c r="AY1135" s="16"/>
      <c r="AZ1135" s="16"/>
      <c r="BA1135" s="16"/>
      <c r="BB1135" s="16"/>
      <c r="BC1135" s="16"/>
      <c r="BD1135" s="16"/>
      <c r="BE1135" s="16"/>
      <c r="BF1135" s="16"/>
    </row>
    <row r="1136" spans="1:58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  <c r="AR1136" s="16"/>
      <c r="AS1136" s="16"/>
      <c r="AT1136" s="16"/>
      <c r="AU1136" s="16"/>
      <c r="AV1136" s="16"/>
      <c r="AW1136" s="16"/>
      <c r="AX1136" s="16"/>
      <c r="AY1136" s="16"/>
      <c r="AZ1136" s="16"/>
      <c r="BA1136" s="16"/>
      <c r="BB1136" s="16"/>
      <c r="BC1136" s="16"/>
      <c r="BD1136" s="16"/>
      <c r="BE1136" s="16"/>
      <c r="BF1136" s="16"/>
    </row>
    <row r="1137" spans="1:58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  <c r="AR1137" s="16"/>
      <c r="AS1137" s="16"/>
      <c r="AT1137" s="16"/>
      <c r="AU1137" s="16"/>
      <c r="AV1137" s="16"/>
      <c r="AW1137" s="16"/>
      <c r="AX1137" s="16"/>
      <c r="AY1137" s="16"/>
      <c r="AZ1137" s="16"/>
      <c r="BA1137" s="16"/>
      <c r="BB1137" s="16"/>
      <c r="BC1137" s="16"/>
      <c r="BD1137" s="16"/>
      <c r="BE1137" s="16"/>
      <c r="BF1137" s="16"/>
    </row>
    <row r="1138" spans="1:58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  <c r="AR1138" s="16"/>
      <c r="AS1138" s="16"/>
      <c r="AT1138" s="16"/>
      <c r="AU1138" s="16"/>
      <c r="AV1138" s="16"/>
      <c r="AW1138" s="16"/>
      <c r="AX1138" s="16"/>
      <c r="AY1138" s="16"/>
      <c r="AZ1138" s="16"/>
      <c r="BA1138" s="16"/>
      <c r="BB1138" s="16"/>
      <c r="BC1138" s="16"/>
      <c r="BD1138" s="16"/>
      <c r="BE1138" s="16"/>
      <c r="BF1138" s="16"/>
    </row>
    <row r="1139" spans="1:58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  <c r="AR1139" s="16"/>
      <c r="AS1139" s="16"/>
      <c r="AT1139" s="16"/>
      <c r="AU1139" s="16"/>
      <c r="AV1139" s="16"/>
      <c r="AW1139" s="16"/>
      <c r="AX1139" s="16"/>
      <c r="AY1139" s="16"/>
      <c r="AZ1139" s="16"/>
      <c r="BA1139" s="16"/>
      <c r="BB1139" s="16"/>
      <c r="BC1139" s="16"/>
      <c r="BD1139" s="16"/>
      <c r="BE1139" s="16"/>
      <c r="BF1139" s="16"/>
    </row>
    <row r="1140" spans="1:58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  <c r="AR1140" s="16"/>
      <c r="AS1140" s="16"/>
      <c r="AT1140" s="16"/>
      <c r="AU1140" s="16"/>
      <c r="AV1140" s="16"/>
      <c r="AW1140" s="16"/>
      <c r="AX1140" s="16"/>
      <c r="AY1140" s="16"/>
      <c r="AZ1140" s="16"/>
      <c r="BA1140" s="16"/>
      <c r="BB1140" s="16"/>
      <c r="BC1140" s="16"/>
      <c r="BD1140" s="16"/>
      <c r="BE1140" s="16"/>
      <c r="BF1140" s="16"/>
    </row>
    <row r="1141" spans="1:58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  <c r="AV1141" s="16"/>
      <c r="AW1141" s="16"/>
      <c r="AX1141" s="16"/>
      <c r="AY1141" s="16"/>
      <c r="AZ1141" s="16"/>
      <c r="BA1141" s="16"/>
      <c r="BB1141" s="16"/>
      <c r="BC1141" s="16"/>
      <c r="BD1141" s="16"/>
      <c r="BE1141" s="16"/>
      <c r="BF1141" s="16"/>
    </row>
    <row r="1142" spans="1:58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  <c r="AW1142" s="16"/>
      <c r="AX1142" s="16"/>
      <c r="AY1142" s="16"/>
      <c r="AZ1142" s="16"/>
      <c r="BA1142" s="16"/>
      <c r="BB1142" s="16"/>
      <c r="BC1142" s="16"/>
      <c r="BD1142" s="16"/>
      <c r="BE1142" s="16"/>
      <c r="BF1142" s="16"/>
    </row>
    <row r="1143" spans="1:58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  <c r="AR1143" s="16"/>
      <c r="AS1143" s="16"/>
      <c r="AT1143" s="16"/>
      <c r="AU1143" s="16"/>
      <c r="AV1143" s="16"/>
      <c r="AW1143" s="16"/>
      <c r="AX1143" s="16"/>
      <c r="AY1143" s="16"/>
      <c r="AZ1143" s="16"/>
      <c r="BA1143" s="16"/>
      <c r="BB1143" s="16"/>
      <c r="BC1143" s="16"/>
      <c r="BD1143" s="16"/>
      <c r="BE1143" s="16"/>
      <c r="BF1143" s="16"/>
    </row>
    <row r="1144" spans="1:58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  <c r="AR1144" s="16"/>
      <c r="AS1144" s="16"/>
      <c r="AT1144" s="16"/>
      <c r="AU1144" s="16"/>
      <c r="AV1144" s="16"/>
      <c r="AW1144" s="16"/>
      <c r="AX1144" s="16"/>
      <c r="AY1144" s="16"/>
      <c r="AZ1144" s="16"/>
      <c r="BA1144" s="16"/>
      <c r="BB1144" s="16"/>
      <c r="BC1144" s="16"/>
      <c r="BD1144" s="16"/>
      <c r="BE1144" s="16"/>
      <c r="BF1144" s="16"/>
    </row>
    <row r="1145" spans="1:58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  <c r="AR1145" s="16"/>
      <c r="AS1145" s="16"/>
      <c r="AT1145" s="16"/>
      <c r="AU1145" s="16"/>
      <c r="AV1145" s="16"/>
      <c r="AW1145" s="16"/>
      <c r="AX1145" s="16"/>
      <c r="AY1145" s="16"/>
      <c r="AZ1145" s="16"/>
      <c r="BA1145" s="16"/>
      <c r="BB1145" s="16"/>
      <c r="BC1145" s="16"/>
      <c r="BD1145" s="16"/>
      <c r="BE1145" s="16"/>
      <c r="BF1145" s="16"/>
    </row>
    <row r="1146" spans="1:58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  <c r="AR1146" s="16"/>
      <c r="AS1146" s="16"/>
      <c r="AT1146" s="16"/>
      <c r="AU1146" s="16"/>
      <c r="AV1146" s="16"/>
      <c r="AW1146" s="16"/>
      <c r="AX1146" s="16"/>
      <c r="AY1146" s="16"/>
      <c r="AZ1146" s="16"/>
      <c r="BA1146" s="16"/>
      <c r="BB1146" s="16"/>
      <c r="BC1146" s="16"/>
      <c r="BD1146" s="16"/>
      <c r="BE1146" s="16"/>
      <c r="BF1146" s="16"/>
    </row>
    <row r="1147" spans="1:58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  <c r="AR1147" s="16"/>
      <c r="AS1147" s="16"/>
      <c r="AT1147" s="16"/>
      <c r="AU1147" s="16"/>
      <c r="AV1147" s="16"/>
      <c r="AW1147" s="16"/>
      <c r="AX1147" s="16"/>
      <c r="AY1147" s="16"/>
      <c r="AZ1147" s="16"/>
      <c r="BA1147" s="16"/>
      <c r="BB1147" s="16"/>
      <c r="BC1147" s="16"/>
      <c r="BD1147" s="16"/>
      <c r="BE1147" s="16"/>
      <c r="BF1147" s="16"/>
    </row>
    <row r="1148" spans="1:58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  <c r="AW1148" s="16"/>
      <c r="AX1148" s="16"/>
      <c r="AY1148" s="16"/>
      <c r="AZ1148" s="16"/>
      <c r="BA1148" s="16"/>
      <c r="BB1148" s="16"/>
      <c r="BC1148" s="16"/>
      <c r="BD1148" s="16"/>
      <c r="BE1148" s="16"/>
      <c r="BF1148" s="16"/>
    </row>
    <row r="1149" spans="1:58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/>
      <c r="AS1149" s="16"/>
      <c r="AT1149" s="16"/>
      <c r="AU1149" s="16"/>
      <c r="AV1149" s="16"/>
      <c r="AW1149" s="16"/>
      <c r="AX1149" s="16"/>
      <c r="AY1149" s="16"/>
      <c r="AZ1149" s="16"/>
      <c r="BA1149" s="16"/>
      <c r="BB1149" s="16"/>
      <c r="BC1149" s="16"/>
      <c r="BD1149" s="16"/>
      <c r="BE1149" s="16"/>
      <c r="BF1149" s="16"/>
    </row>
    <row r="1150" spans="1:58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  <c r="AR1150" s="16"/>
      <c r="AS1150" s="16"/>
      <c r="AT1150" s="16"/>
      <c r="AU1150" s="16"/>
      <c r="AV1150" s="16"/>
      <c r="AW1150" s="16"/>
      <c r="AX1150" s="16"/>
      <c r="AY1150" s="16"/>
      <c r="AZ1150" s="16"/>
      <c r="BA1150" s="16"/>
      <c r="BB1150" s="16"/>
      <c r="BC1150" s="16"/>
      <c r="BD1150" s="16"/>
      <c r="BE1150" s="16"/>
      <c r="BF1150" s="16"/>
    </row>
    <row r="1151" spans="1:58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  <c r="AR1151" s="16"/>
      <c r="AS1151" s="16"/>
      <c r="AT1151" s="16"/>
      <c r="AU1151" s="16"/>
      <c r="AV1151" s="16"/>
      <c r="AW1151" s="16"/>
      <c r="AX1151" s="16"/>
      <c r="AY1151" s="16"/>
      <c r="AZ1151" s="16"/>
      <c r="BA1151" s="16"/>
      <c r="BB1151" s="16"/>
      <c r="BC1151" s="16"/>
      <c r="BD1151" s="16"/>
      <c r="BE1151" s="16"/>
      <c r="BF1151" s="16"/>
    </row>
    <row r="1152" spans="1:58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  <c r="AR1152" s="16"/>
      <c r="AS1152" s="16"/>
      <c r="AT1152" s="16"/>
      <c r="AU1152" s="16"/>
      <c r="AV1152" s="16"/>
      <c r="AW1152" s="16"/>
      <c r="AX1152" s="16"/>
      <c r="AY1152" s="16"/>
      <c r="AZ1152" s="16"/>
      <c r="BA1152" s="16"/>
      <c r="BB1152" s="16"/>
      <c r="BC1152" s="16"/>
      <c r="BD1152" s="16"/>
      <c r="BE1152" s="16"/>
      <c r="BF1152" s="16"/>
    </row>
    <row r="1153" spans="1:58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  <c r="AR1153" s="16"/>
      <c r="AS1153" s="16"/>
      <c r="AT1153" s="16"/>
      <c r="AU1153" s="16"/>
      <c r="AV1153" s="16"/>
      <c r="AW1153" s="16"/>
      <c r="AX1153" s="16"/>
      <c r="AY1153" s="16"/>
      <c r="AZ1153" s="16"/>
      <c r="BA1153" s="16"/>
      <c r="BB1153" s="16"/>
      <c r="BC1153" s="16"/>
      <c r="BD1153" s="16"/>
      <c r="BE1153" s="16"/>
      <c r="BF1153" s="16"/>
    </row>
    <row r="1154" spans="1:58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  <c r="AV1154" s="16"/>
      <c r="AW1154" s="16"/>
      <c r="AX1154" s="16"/>
      <c r="AY1154" s="16"/>
      <c r="AZ1154" s="16"/>
      <c r="BA1154" s="16"/>
      <c r="BB1154" s="16"/>
      <c r="BC1154" s="16"/>
      <c r="BD1154" s="16"/>
      <c r="BE1154" s="16"/>
      <c r="BF1154" s="16"/>
    </row>
    <row r="1155" spans="1:58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T1155" s="16"/>
      <c r="AU1155" s="16"/>
      <c r="AV1155" s="16"/>
      <c r="AW1155" s="16"/>
      <c r="AX1155" s="16"/>
      <c r="AY1155" s="16"/>
      <c r="AZ1155" s="16"/>
      <c r="BA1155" s="16"/>
      <c r="BB1155" s="16"/>
      <c r="BC1155" s="16"/>
      <c r="BD1155" s="16"/>
      <c r="BE1155" s="16"/>
      <c r="BF1155" s="16"/>
    </row>
    <row r="1156" spans="1:58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  <c r="AR1156" s="16"/>
      <c r="AS1156" s="16"/>
      <c r="AT1156" s="16"/>
      <c r="AU1156" s="16"/>
      <c r="AV1156" s="16"/>
      <c r="AW1156" s="16"/>
      <c r="AX1156" s="16"/>
      <c r="AY1156" s="16"/>
      <c r="AZ1156" s="16"/>
      <c r="BA1156" s="16"/>
      <c r="BB1156" s="16"/>
      <c r="BC1156" s="16"/>
      <c r="BD1156" s="16"/>
      <c r="BE1156" s="16"/>
      <c r="BF1156" s="16"/>
    </row>
  </sheetData>
  <printOptions gridLines="1"/>
  <pageMargins left="0.7874015748031497" right="0.7874015748031497" top="0.984251968503937" bottom="0.984251968503937" header="0.5118110236220472" footer="0.5118110236220472"/>
  <pageSetup fitToHeight="2" orientation="portrait" paperSize="9" r:id="rId1"/>
  <rowBreaks count="1" manualBreakCount="1">
    <brk id="5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7.5" style="53" customWidth="1"/>
    <col min="2" max="9" width="15.83203125" style="53" customWidth="1"/>
    <col min="10" max="16" width="10.83203125" style="53" customWidth="1"/>
    <col min="17" max="16384" width="8.83203125" style="53" customWidth="1"/>
  </cols>
  <sheetData>
    <row r="1" spans="1:7" ht="12.75">
      <c r="A1" s="51" t="s">
        <v>308</v>
      </c>
      <c r="B1" s="51"/>
      <c r="C1" s="52"/>
      <c r="D1" s="52"/>
      <c r="E1" s="52"/>
      <c r="F1" s="52"/>
      <c r="G1" s="52"/>
    </row>
    <row r="2" spans="1:7" ht="12.75">
      <c r="A2" s="51" t="s">
        <v>309</v>
      </c>
      <c r="B2" s="51"/>
      <c r="C2" s="52"/>
      <c r="D2" s="52"/>
      <c r="E2" s="52"/>
      <c r="F2" s="52"/>
      <c r="G2" s="52"/>
    </row>
    <row r="3" spans="1:7" ht="12.75">
      <c r="A3" s="51"/>
      <c r="B3" s="51"/>
      <c r="C3" s="52"/>
      <c r="D3" s="52"/>
      <c r="E3" s="52"/>
      <c r="F3" s="52"/>
      <c r="G3" s="52"/>
    </row>
    <row r="4" spans="1:7" ht="12.75">
      <c r="A4" s="71"/>
      <c r="B4" s="72" t="s">
        <v>253</v>
      </c>
      <c r="C4" s="72"/>
      <c r="D4" s="72"/>
      <c r="E4" s="72"/>
      <c r="F4" s="72"/>
      <c r="G4" s="72"/>
    </row>
    <row r="5" spans="1:7" ht="12.75">
      <c r="A5" s="56"/>
      <c r="B5" s="56">
        <v>20</v>
      </c>
      <c r="C5" s="56">
        <v>23</v>
      </c>
      <c r="D5" s="56">
        <v>28</v>
      </c>
      <c r="E5" s="56">
        <v>33</v>
      </c>
      <c r="F5" s="56">
        <v>38</v>
      </c>
      <c r="G5" s="56">
        <v>43</v>
      </c>
    </row>
    <row r="6" spans="1:7" ht="12.75">
      <c r="A6" s="73"/>
      <c r="B6" s="74" t="s">
        <v>254</v>
      </c>
      <c r="C6" s="74"/>
      <c r="D6" s="74"/>
      <c r="E6" s="74"/>
      <c r="F6" s="74"/>
      <c r="G6" s="74"/>
    </row>
    <row r="7" spans="1:7" ht="12.75">
      <c r="A7" s="56"/>
      <c r="B7" s="56">
        <v>1968</v>
      </c>
      <c r="C7" s="56">
        <v>1965</v>
      </c>
      <c r="D7" s="56">
        <v>1960</v>
      </c>
      <c r="E7" s="56">
        <v>1955</v>
      </c>
      <c r="F7" s="56">
        <v>1950</v>
      </c>
      <c r="G7" s="56">
        <v>1945</v>
      </c>
    </row>
    <row r="8" spans="1:7" ht="12.75">
      <c r="A8" s="73"/>
      <c r="B8" s="73"/>
      <c r="C8" s="73"/>
      <c r="D8" s="73"/>
      <c r="E8" s="73"/>
      <c r="F8" s="73"/>
      <c r="G8" s="73"/>
    </row>
    <row r="9" spans="1:7" ht="12.75">
      <c r="A9" s="75" t="s">
        <v>77</v>
      </c>
      <c r="B9" s="73"/>
      <c r="C9" s="73"/>
      <c r="D9" s="73"/>
      <c r="E9" s="73"/>
      <c r="F9" s="73"/>
      <c r="G9" s="73"/>
    </row>
    <row r="10" spans="1:7" ht="12.75">
      <c r="A10" s="73" t="s">
        <v>310</v>
      </c>
      <c r="B10" s="73"/>
      <c r="C10" s="73"/>
      <c r="D10" s="73"/>
      <c r="E10" s="73"/>
      <c r="F10" s="73"/>
      <c r="G10" s="73"/>
    </row>
    <row r="11" spans="1:7" ht="12.75">
      <c r="A11" s="76" t="s">
        <v>311</v>
      </c>
      <c r="B11" s="53">
        <v>14.6</v>
      </c>
      <c r="C11" s="53">
        <v>9.7</v>
      </c>
      <c r="D11" s="77">
        <v>5</v>
      </c>
      <c r="E11" s="53">
        <v>3.4</v>
      </c>
      <c r="F11" s="53">
        <v>1.9</v>
      </c>
      <c r="G11" s="53">
        <v>2.2</v>
      </c>
    </row>
    <row r="12" spans="1:7" ht="12.75">
      <c r="A12" s="76" t="s">
        <v>312</v>
      </c>
      <c r="B12" s="78">
        <v>27</v>
      </c>
      <c r="C12" s="53">
        <v>18.1</v>
      </c>
      <c r="D12" s="53">
        <v>11.2</v>
      </c>
      <c r="E12" s="53">
        <v>7.3</v>
      </c>
      <c r="F12" s="79">
        <v>3.8</v>
      </c>
      <c r="G12" s="53">
        <v>4.8</v>
      </c>
    </row>
    <row r="13" spans="1:7" ht="12.75">
      <c r="A13" s="76" t="s">
        <v>313</v>
      </c>
      <c r="B13" s="53">
        <v>40.8</v>
      </c>
      <c r="C13" s="53">
        <v>24.6</v>
      </c>
      <c r="D13" s="53">
        <v>16.9</v>
      </c>
      <c r="E13" s="53">
        <v>10.5</v>
      </c>
      <c r="F13" s="79">
        <v>5.5</v>
      </c>
      <c r="G13" s="79">
        <v>7.3</v>
      </c>
    </row>
    <row r="14" spans="1:7" ht="12.75">
      <c r="A14" s="76" t="s">
        <v>314</v>
      </c>
      <c r="C14" s="53">
        <v>31.4</v>
      </c>
      <c r="D14" s="53">
        <v>22.5</v>
      </c>
      <c r="E14" s="53">
        <v>13.8</v>
      </c>
      <c r="F14" s="79">
        <v>7.1</v>
      </c>
      <c r="G14" s="79">
        <v>9.5</v>
      </c>
    </row>
    <row r="15" spans="1:7" ht="12.75">
      <c r="A15" s="76" t="s">
        <v>315</v>
      </c>
      <c r="C15" s="77">
        <v>35</v>
      </c>
      <c r="D15" s="53">
        <v>23.7</v>
      </c>
      <c r="E15" s="53">
        <v>16.1</v>
      </c>
      <c r="F15" s="78">
        <v>9</v>
      </c>
      <c r="G15" s="53">
        <v>11.4</v>
      </c>
    </row>
    <row r="16" spans="1:7" ht="12.75">
      <c r="A16" s="76" t="s">
        <v>316</v>
      </c>
      <c r="C16" s="79"/>
      <c r="D16" s="53">
        <v>26.1</v>
      </c>
      <c r="E16" s="53">
        <v>18.9</v>
      </c>
      <c r="F16" s="79">
        <v>10.6</v>
      </c>
      <c r="G16" s="53">
        <v>12.7</v>
      </c>
    </row>
    <row r="17" spans="1:7" ht="12.75">
      <c r="A17" s="76" t="s">
        <v>317</v>
      </c>
      <c r="C17" s="79"/>
      <c r="D17" s="53">
        <v>28.4</v>
      </c>
      <c r="E17" s="77">
        <v>21</v>
      </c>
      <c r="F17" s="78">
        <v>12</v>
      </c>
      <c r="G17" s="53">
        <v>15.2</v>
      </c>
    </row>
    <row r="18" spans="1:7" ht="12.75">
      <c r="A18" s="76" t="s">
        <v>318</v>
      </c>
      <c r="C18" s="79"/>
      <c r="D18" s="53">
        <v>29.5</v>
      </c>
      <c r="E18" s="53">
        <v>22.6</v>
      </c>
      <c r="F18" s="78">
        <v>13</v>
      </c>
      <c r="G18" s="53">
        <v>18.1</v>
      </c>
    </row>
    <row r="19" spans="1:7" ht="12.75">
      <c r="A19" s="76" t="s">
        <v>319</v>
      </c>
      <c r="C19" s="79"/>
      <c r="D19" s="53">
        <v>31.9</v>
      </c>
      <c r="E19" s="53">
        <v>24.5</v>
      </c>
      <c r="F19" s="79">
        <v>14.6</v>
      </c>
      <c r="G19" s="53">
        <v>20.3</v>
      </c>
    </row>
    <row r="20" spans="1:7" ht="12.75">
      <c r="A20" s="76" t="s">
        <v>320</v>
      </c>
      <c r="C20" s="79"/>
      <c r="D20" s="53">
        <v>35.5</v>
      </c>
      <c r="E20" s="53">
        <v>26.1</v>
      </c>
      <c r="F20" s="79">
        <v>15.3</v>
      </c>
      <c r="G20" s="77">
        <v>21</v>
      </c>
    </row>
    <row r="21" spans="1:7" ht="12.75">
      <c r="A21" s="76" t="s">
        <v>321</v>
      </c>
      <c r="C21" s="79"/>
      <c r="E21" s="53">
        <v>27.8</v>
      </c>
      <c r="F21" s="79">
        <v>16.4</v>
      </c>
      <c r="G21" s="79">
        <v>21.6</v>
      </c>
    </row>
    <row r="22" spans="1:7" ht="12.75">
      <c r="A22" s="76" t="s">
        <v>322</v>
      </c>
      <c r="C22" s="79"/>
      <c r="E22" s="53">
        <v>30.3</v>
      </c>
      <c r="F22" s="79">
        <v>17.7</v>
      </c>
      <c r="G22" s="79">
        <v>22.9</v>
      </c>
    </row>
    <row r="23" spans="1:7" ht="12.75">
      <c r="A23" s="76" t="s">
        <v>323</v>
      </c>
      <c r="C23" s="79"/>
      <c r="E23" s="53">
        <v>31.2</v>
      </c>
      <c r="F23" s="79">
        <v>18.5</v>
      </c>
      <c r="G23" s="79">
        <v>25.6</v>
      </c>
    </row>
    <row r="24" spans="1:7" ht="12.75">
      <c r="A24" s="76" t="s">
        <v>324</v>
      </c>
      <c r="C24" s="79"/>
      <c r="E24" s="79">
        <v>32.6</v>
      </c>
      <c r="F24" s="53">
        <v>20.1</v>
      </c>
      <c r="G24" s="78">
        <v>27</v>
      </c>
    </row>
    <row r="25" spans="1:7" ht="12.75">
      <c r="A25" s="76" t="s">
        <v>325</v>
      </c>
      <c r="C25" s="79"/>
      <c r="E25" s="53">
        <v>33.4</v>
      </c>
      <c r="F25" s="53">
        <v>20.8</v>
      </c>
      <c r="G25" s="79">
        <v>29.1</v>
      </c>
    </row>
    <row r="26" spans="1:7" ht="12.75">
      <c r="A26" s="76" t="s">
        <v>326</v>
      </c>
      <c r="C26" s="79"/>
      <c r="F26" s="53">
        <v>22.1</v>
      </c>
      <c r="G26" s="53">
        <v>31.7</v>
      </c>
    </row>
    <row r="27" spans="1:7" ht="12.75">
      <c r="A27" s="76" t="s">
        <v>327</v>
      </c>
      <c r="C27" s="79"/>
      <c r="F27" s="53">
        <v>23.3</v>
      </c>
      <c r="G27" s="53">
        <v>35.2</v>
      </c>
    </row>
    <row r="28" spans="1:7" ht="12.75">
      <c r="A28" s="76" t="s">
        <v>328</v>
      </c>
      <c r="C28" s="79"/>
      <c r="F28" s="53">
        <v>25.7</v>
      </c>
      <c r="G28" s="53">
        <v>37.8</v>
      </c>
    </row>
    <row r="29" spans="1:7" ht="12.75">
      <c r="A29" s="76" t="s">
        <v>329</v>
      </c>
      <c r="C29" s="79"/>
      <c r="F29" s="53">
        <v>29.8</v>
      </c>
      <c r="G29" s="53">
        <v>42.1</v>
      </c>
    </row>
    <row r="30" spans="1:7" ht="12.75">
      <c r="A30" s="76" t="s">
        <v>330</v>
      </c>
      <c r="C30" s="79"/>
      <c r="G30" s="53">
        <v>46.7</v>
      </c>
    </row>
    <row r="31" spans="1:3" ht="12.75">
      <c r="A31" s="76" t="s">
        <v>331</v>
      </c>
      <c r="C31" s="79"/>
    </row>
    <row r="32" spans="1:3" ht="12.75">
      <c r="A32" s="76"/>
      <c r="C32" s="79"/>
    </row>
    <row r="34" spans="1:7" ht="12.75">
      <c r="A34" s="75" t="s">
        <v>78</v>
      </c>
      <c r="B34" s="73"/>
      <c r="C34" s="73"/>
      <c r="D34" s="73"/>
      <c r="E34" s="73"/>
      <c r="F34" s="73"/>
      <c r="G34" s="73"/>
    </row>
    <row r="35" spans="1:7" ht="12.75">
      <c r="A35" s="73" t="s">
        <v>332</v>
      </c>
      <c r="B35" s="73"/>
      <c r="C35" s="73"/>
      <c r="D35" s="73"/>
      <c r="E35" s="73"/>
      <c r="F35" s="73"/>
      <c r="G35" s="73"/>
    </row>
    <row r="36" spans="1:7" ht="12.75">
      <c r="A36" s="76" t="s">
        <v>311</v>
      </c>
      <c r="B36" s="79" t="s">
        <v>190</v>
      </c>
      <c r="C36" s="79" t="s">
        <v>190</v>
      </c>
      <c r="D36" s="53">
        <v>1.2</v>
      </c>
      <c r="E36" s="53">
        <v>0.7</v>
      </c>
      <c r="F36" s="53">
        <v>1.1</v>
      </c>
      <c r="G36" s="53">
        <v>1.2</v>
      </c>
    </row>
    <row r="37" spans="1:7" ht="12.75">
      <c r="A37" s="76" t="s">
        <v>312</v>
      </c>
      <c r="B37" s="79"/>
      <c r="D37" s="53">
        <v>2.4</v>
      </c>
      <c r="E37" s="53">
        <v>3.3</v>
      </c>
      <c r="F37" s="53">
        <v>2.4</v>
      </c>
      <c r="G37" s="53">
        <v>3.2</v>
      </c>
    </row>
    <row r="38" spans="1:7" ht="12.75">
      <c r="A38" s="76" t="s">
        <v>313</v>
      </c>
      <c r="B38" s="79"/>
      <c r="D38" s="53">
        <v>6.1</v>
      </c>
      <c r="E38" s="53">
        <v>5.2</v>
      </c>
      <c r="F38" s="77">
        <v>3</v>
      </c>
      <c r="G38" s="53">
        <v>4.8</v>
      </c>
    </row>
    <row r="39" spans="1:7" ht="12.75">
      <c r="A39" s="76" t="s">
        <v>314</v>
      </c>
      <c r="B39" s="79"/>
      <c r="D39" s="77">
        <v>10</v>
      </c>
      <c r="E39" s="53">
        <v>7.1</v>
      </c>
      <c r="F39" s="53">
        <v>4.1</v>
      </c>
      <c r="G39" s="53">
        <v>6.8</v>
      </c>
    </row>
    <row r="40" spans="1:7" ht="12.75">
      <c r="A40" s="76" t="s">
        <v>315</v>
      </c>
      <c r="B40" s="79"/>
      <c r="D40" s="53">
        <v>11.4</v>
      </c>
      <c r="E40" s="53">
        <v>10.5</v>
      </c>
      <c r="F40" s="79">
        <v>5.7</v>
      </c>
      <c r="G40" s="79">
        <v>9.2</v>
      </c>
    </row>
    <row r="41" spans="1:7" ht="12.75">
      <c r="A41" s="76" t="s">
        <v>316</v>
      </c>
      <c r="B41" s="79"/>
      <c r="D41" s="53">
        <v>12.7</v>
      </c>
      <c r="E41" s="53">
        <v>12.8</v>
      </c>
      <c r="F41" s="53">
        <v>7.1</v>
      </c>
      <c r="G41" s="79">
        <v>9.2</v>
      </c>
    </row>
    <row r="42" spans="1:7" ht="12.75">
      <c r="A42" s="76" t="s">
        <v>317</v>
      </c>
      <c r="B42" s="79"/>
      <c r="D42" s="53">
        <v>15.8</v>
      </c>
      <c r="E42" s="53">
        <v>14.7</v>
      </c>
      <c r="F42" s="53">
        <v>8.2</v>
      </c>
      <c r="G42" s="77">
        <v>12</v>
      </c>
    </row>
    <row r="43" spans="1:7" ht="12.75">
      <c r="A43" s="76" t="s">
        <v>318</v>
      </c>
      <c r="B43" s="79"/>
      <c r="D43" s="53">
        <v>16.6</v>
      </c>
      <c r="E43" s="53">
        <v>16.7</v>
      </c>
      <c r="F43" s="53">
        <v>9.3</v>
      </c>
      <c r="G43" s="53">
        <v>14.8</v>
      </c>
    </row>
    <row r="44" spans="1:7" ht="12.75">
      <c r="A44" s="76" t="s">
        <v>319</v>
      </c>
      <c r="B44" s="79"/>
      <c r="D44" s="53">
        <v>17.9</v>
      </c>
      <c r="E44" s="53">
        <v>18.7</v>
      </c>
      <c r="F44" s="53">
        <v>11.5</v>
      </c>
      <c r="G44" s="53">
        <v>16.8</v>
      </c>
    </row>
    <row r="45" spans="1:7" ht="12.75">
      <c r="A45" s="76" t="s">
        <v>320</v>
      </c>
      <c r="B45" s="79"/>
      <c r="D45" s="79"/>
      <c r="E45" s="53">
        <v>20.4</v>
      </c>
      <c r="F45" s="53">
        <v>11.8</v>
      </c>
      <c r="G45" s="53">
        <v>17.2</v>
      </c>
    </row>
    <row r="46" spans="1:7" ht="12.75">
      <c r="A46" s="76" t="s">
        <v>321</v>
      </c>
      <c r="B46" s="79"/>
      <c r="D46" s="79"/>
      <c r="E46" s="53">
        <v>21.9</v>
      </c>
      <c r="F46" s="53">
        <v>12.6</v>
      </c>
      <c r="G46" s="53">
        <v>18.1</v>
      </c>
    </row>
    <row r="47" spans="1:7" ht="12.75">
      <c r="A47" s="76" t="s">
        <v>322</v>
      </c>
      <c r="B47" s="79"/>
      <c r="D47" s="79"/>
      <c r="E47" s="53">
        <v>25.1</v>
      </c>
      <c r="F47" s="53">
        <v>13.8</v>
      </c>
      <c r="G47" s="53">
        <v>19.3</v>
      </c>
    </row>
    <row r="48" spans="1:7" ht="12.75">
      <c r="A48" s="76" t="s">
        <v>323</v>
      </c>
      <c r="B48" s="79"/>
      <c r="D48" s="79"/>
      <c r="E48" s="53">
        <v>25.8</v>
      </c>
      <c r="F48" s="53">
        <v>14.4</v>
      </c>
      <c r="G48" s="53">
        <v>22.6</v>
      </c>
    </row>
    <row r="49" spans="1:7" ht="12.75">
      <c r="A49" s="76" t="s">
        <v>324</v>
      </c>
      <c r="B49" s="79"/>
      <c r="D49" s="79"/>
      <c r="E49" s="53">
        <v>27.8</v>
      </c>
      <c r="F49" s="77">
        <v>16</v>
      </c>
      <c r="G49" s="53">
        <v>24.3</v>
      </c>
    </row>
    <row r="50" spans="1:7" ht="12.75">
      <c r="A50" s="76" t="s">
        <v>325</v>
      </c>
      <c r="B50" s="79"/>
      <c r="D50" s="79"/>
      <c r="F50" s="53">
        <v>16.6</v>
      </c>
      <c r="G50" s="53">
        <v>26.1</v>
      </c>
    </row>
    <row r="51" spans="1:7" ht="12.75">
      <c r="A51" s="76" t="s">
        <v>326</v>
      </c>
      <c r="B51" s="79"/>
      <c r="D51" s="79"/>
      <c r="F51" s="53">
        <v>17.3</v>
      </c>
      <c r="G51" s="53">
        <v>28.8</v>
      </c>
    </row>
    <row r="52" spans="1:7" ht="12.75">
      <c r="A52" s="76" t="s">
        <v>327</v>
      </c>
      <c r="B52" s="79"/>
      <c r="D52" s="79"/>
      <c r="F52" s="53">
        <v>18.7</v>
      </c>
      <c r="G52" s="53">
        <v>32.6</v>
      </c>
    </row>
    <row r="53" spans="1:7" ht="12.75">
      <c r="A53" s="76" t="s">
        <v>328</v>
      </c>
      <c r="B53" s="79"/>
      <c r="D53" s="79"/>
      <c r="F53" s="77">
        <v>21</v>
      </c>
      <c r="G53" s="53">
        <v>34.1</v>
      </c>
    </row>
    <row r="54" spans="1:7" ht="12.75">
      <c r="A54" s="76" t="s">
        <v>329</v>
      </c>
      <c r="B54" s="79"/>
      <c r="D54" s="79"/>
      <c r="F54" s="53">
        <v>25.9</v>
      </c>
      <c r="G54" s="79">
        <v>39.2</v>
      </c>
    </row>
    <row r="55" spans="1:7" ht="12.75">
      <c r="A55" s="76" t="s">
        <v>330</v>
      </c>
      <c r="B55" s="79"/>
      <c r="D55" s="79"/>
      <c r="G55" s="53">
        <v>42.7</v>
      </c>
    </row>
    <row r="56" spans="1:7" ht="12.75">
      <c r="A56" s="80" t="s">
        <v>331</v>
      </c>
      <c r="B56" s="81"/>
      <c r="C56" s="73"/>
      <c r="D56" s="81"/>
      <c r="E56" s="73"/>
      <c r="F56" s="73"/>
      <c r="G56" s="73"/>
    </row>
    <row r="57" spans="1:7" ht="12.75">
      <c r="A57" s="80"/>
      <c r="B57" s="81"/>
      <c r="C57" s="73"/>
      <c r="D57" s="81"/>
      <c r="E57" s="73"/>
      <c r="F57" s="73"/>
      <c r="G57" s="73"/>
    </row>
    <row r="58" spans="1:7" ht="12.75">
      <c r="A58" s="54"/>
      <c r="B58" s="55"/>
      <c r="C58" s="56"/>
      <c r="D58" s="55"/>
      <c r="E58" s="56"/>
      <c r="F58" s="56"/>
      <c r="G58" s="56"/>
    </row>
    <row r="59" spans="1:7" ht="12.75">
      <c r="A59" s="51" t="s">
        <v>333</v>
      </c>
      <c r="B59" s="51"/>
      <c r="C59" s="52"/>
      <c r="D59" s="52"/>
      <c r="E59" s="52"/>
      <c r="F59" s="52"/>
      <c r="G59" s="52"/>
    </row>
    <row r="60" spans="1:7" ht="12.75">
      <c r="A60" s="51" t="s">
        <v>309</v>
      </c>
      <c r="B60" s="51"/>
      <c r="C60" s="52"/>
      <c r="D60" s="52"/>
      <c r="E60" s="52"/>
      <c r="F60" s="52"/>
      <c r="G60" s="52"/>
    </row>
    <row r="61" spans="1:7" ht="12.75">
      <c r="A61" s="51"/>
      <c r="B61" s="51"/>
      <c r="C61" s="52"/>
      <c r="D61" s="52"/>
      <c r="E61" s="52"/>
      <c r="F61" s="52"/>
      <c r="G61" s="52"/>
    </row>
    <row r="62" spans="1:7" ht="12.75">
      <c r="A62" s="71"/>
      <c r="B62" s="72" t="s">
        <v>253</v>
      </c>
      <c r="C62" s="72"/>
      <c r="D62" s="72"/>
      <c r="E62" s="72"/>
      <c r="F62" s="72"/>
      <c r="G62" s="72"/>
    </row>
    <row r="63" spans="1:7" ht="12.75">
      <c r="A63" s="56"/>
      <c r="B63" s="56">
        <v>20</v>
      </c>
      <c r="C63" s="56">
        <v>23</v>
      </c>
      <c r="D63" s="56">
        <v>28</v>
      </c>
      <c r="E63" s="56">
        <v>33</v>
      </c>
      <c r="F63" s="56">
        <v>38</v>
      </c>
      <c r="G63" s="56">
        <v>43</v>
      </c>
    </row>
    <row r="64" spans="1:7" ht="12.75">
      <c r="A64" s="73"/>
      <c r="B64" s="74" t="s">
        <v>254</v>
      </c>
      <c r="C64" s="74"/>
      <c r="D64" s="74"/>
      <c r="E64" s="74"/>
      <c r="F64" s="74"/>
      <c r="G64" s="74"/>
    </row>
    <row r="65" spans="1:7" ht="12.75">
      <c r="A65" s="56"/>
      <c r="B65" s="56">
        <v>1968</v>
      </c>
      <c r="C65" s="56">
        <v>1965</v>
      </c>
      <c r="D65" s="56">
        <v>1960</v>
      </c>
      <c r="E65" s="56">
        <v>1955</v>
      </c>
      <c r="F65" s="56">
        <v>1950</v>
      </c>
      <c r="G65" s="56">
        <v>1945</v>
      </c>
    </row>
    <row r="66" spans="1:7" ht="12.75">
      <c r="A66" s="75" t="s">
        <v>79</v>
      </c>
      <c r="B66" s="73"/>
      <c r="C66" s="73"/>
      <c r="D66" s="73"/>
      <c r="E66" s="73"/>
      <c r="F66" s="73"/>
      <c r="G66" s="73"/>
    </row>
    <row r="67" spans="1:7" ht="14.25">
      <c r="A67" s="73" t="s">
        <v>74</v>
      </c>
      <c r="B67" s="73"/>
      <c r="C67" s="73"/>
      <c r="D67" s="73"/>
      <c r="E67" s="73"/>
      <c r="F67" s="73"/>
      <c r="G67" s="73"/>
    </row>
    <row r="68" spans="1:7" ht="12.75">
      <c r="A68" s="76" t="s">
        <v>311</v>
      </c>
      <c r="B68" s="53">
        <v>15.6</v>
      </c>
      <c r="C68" s="53">
        <v>10.5</v>
      </c>
      <c r="D68" s="53">
        <v>6.5</v>
      </c>
      <c r="E68" s="79">
        <v>5.4</v>
      </c>
      <c r="F68" s="53">
        <v>3.3</v>
      </c>
      <c r="G68" s="53">
        <v>6.3</v>
      </c>
    </row>
    <row r="69" spans="1:7" ht="12.75">
      <c r="A69" s="76" t="s">
        <v>312</v>
      </c>
      <c r="B69" s="53">
        <v>28.4</v>
      </c>
      <c r="C69" s="53">
        <v>19.6</v>
      </c>
      <c r="D69" s="53">
        <v>14.4</v>
      </c>
      <c r="E69" s="53">
        <v>10.2</v>
      </c>
      <c r="F69" s="53">
        <v>6.2</v>
      </c>
      <c r="G69" s="53">
        <v>10.9</v>
      </c>
    </row>
    <row r="70" spans="1:7" ht="12.75">
      <c r="A70" s="76" t="s">
        <v>313</v>
      </c>
      <c r="B70" s="79">
        <v>42.4</v>
      </c>
      <c r="C70" s="79">
        <v>26.2</v>
      </c>
      <c r="D70" s="53">
        <v>20.8</v>
      </c>
      <c r="E70" s="53">
        <v>14.3</v>
      </c>
      <c r="F70" s="53">
        <v>10.1</v>
      </c>
      <c r="G70" s="79">
        <v>17.2</v>
      </c>
    </row>
    <row r="71" spans="1:7" ht="12.75">
      <c r="A71" s="76" t="s">
        <v>314</v>
      </c>
      <c r="C71" s="53">
        <v>32.5</v>
      </c>
      <c r="D71" s="53">
        <v>27.1</v>
      </c>
      <c r="E71" s="53">
        <v>18.6</v>
      </c>
      <c r="F71" s="53">
        <v>12.4</v>
      </c>
      <c r="G71" s="79">
        <v>20.2</v>
      </c>
    </row>
    <row r="72" spans="1:7" ht="12.75">
      <c r="A72" s="76" t="s">
        <v>315</v>
      </c>
      <c r="C72" s="79">
        <v>36.4</v>
      </c>
      <c r="D72" s="53">
        <v>28.3</v>
      </c>
      <c r="E72" s="53">
        <v>20.3</v>
      </c>
      <c r="F72" s="53">
        <v>14.8</v>
      </c>
      <c r="G72" s="79">
        <v>20.2</v>
      </c>
    </row>
    <row r="73" spans="1:7" ht="12.75">
      <c r="A73" s="76" t="s">
        <v>316</v>
      </c>
      <c r="D73" s="53">
        <v>31.1</v>
      </c>
      <c r="E73" s="53">
        <v>23.4</v>
      </c>
      <c r="F73" s="53">
        <v>16.8</v>
      </c>
      <c r="G73" s="79">
        <v>26.5</v>
      </c>
    </row>
    <row r="74" spans="1:7" ht="12.75">
      <c r="A74" s="76" t="s">
        <v>317</v>
      </c>
      <c r="D74" s="77">
        <v>33</v>
      </c>
      <c r="E74" s="53">
        <v>25.7</v>
      </c>
      <c r="F74" s="79">
        <v>18.7</v>
      </c>
      <c r="G74" s="79"/>
    </row>
    <row r="75" spans="1:7" ht="12.75">
      <c r="A75" s="76" t="s">
        <v>318</v>
      </c>
      <c r="D75" s="53">
        <v>34.3</v>
      </c>
      <c r="E75" s="53">
        <v>26.9</v>
      </c>
      <c r="F75" s="53">
        <v>19.6</v>
      </c>
      <c r="G75" s="79"/>
    </row>
    <row r="76" spans="1:7" ht="12.75">
      <c r="A76" s="76" t="s">
        <v>319</v>
      </c>
      <c r="D76" s="53">
        <v>37.3</v>
      </c>
      <c r="E76" s="53">
        <v>28.8</v>
      </c>
      <c r="F76" s="79">
        <v>20.1</v>
      </c>
      <c r="G76" s="79"/>
    </row>
    <row r="77" spans="1:7" ht="12.75">
      <c r="A77" s="76" t="s">
        <v>320</v>
      </c>
      <c r="D77" s="53">
        <v>41.7</v>
      </c>
      <c r="E77" s="53">
        <v>30.2</v>
      </c>
      <c r="F77" s="79">
        <v>21.6</v>
      </c>
      <c r="G77" s="79"/>
    </row>
    <row r="78" spans="1:7" ht="12.75">
      <c r="A78" s="76" t="s">
        <v>321</v>
      </c>
      <c r="E78" s="53">
        <v>32.2</v>
      </c>
      <c r="F78" s="79">
        <v>23.1</v>
      </c>
      <c r="G78" s="79"/>
    </row>
    <row r="79" spans="1:7" ht="12.75">
      <c r="A79" s="76" t="s">
        <v>322</v>
      </c>
      <c r="E79" s="53">
        <v>34.1</v>
      </c>
      <c r="F79" s="53">
        <v>24.7</v>
      </c>
      <c r="G79" s="79"/>
    </row>
    <row r="80" spans="1:7" ht="12.75">
      <c r="A80" s="76" t="s">
        <v>323</v>
      </c>
      <c r="E80" s="53">
        <v>35.2</v>
      </c>
      <c r="F80" s="53">
        <v>25.8</v>
      </c>
      <c r="G80" s="79"/>
    </row>
    <row r="81" spans="1:7" ht="12.75">
      <c r="A81" s="76" t="s">
        <v>324</v>
      </c>
      <c r="E81" s="77">
        <v>36</v>
      </c>
      <c r="F81" s="53">
        <v>27.6</v>
      </c>
      <c r="G81" s="79"/>
    </row>
    <row r="82" spans="1:7" ht="12.75">
      <c r="A82" s="76" t="s">
        <v>325</v>
      </c>
      <c r="F82" s="53">
        <v>28.2</v>
      </c>
      <c r="G82" s="79"/>
    </row>
    <row r="83" spans="1:6" ht="12.75">
      <c r="A83" s="76" t="s">
        <v>326</v>
      </c>
      <c r="F83" s="53">
        <v>30.8</v>
      </c>
    </row>
    <row r="84" spans="1:6" ht="12.75">
      <c r="A84" s="76" t="s">
        <v>327</v>
      </c>
      <c r="F84" s="53">
        <v>31.8</v>
      </c>
    </row>
    <row r="85" spans="1:6" ht="12.75">
      <c r="A85" s="76" t="s">
        <v>328</v>
      </c>
      <c r="F85" s="53">
        <v>34.4</v>
      </c>
    </row>
    <row r="86" ht="12.75">
      <c r="A86" s="76" t="s">
        <v>329</v>
      </c>
    </row>
    <row r="87" ht="12.75">
      <c r="A87" s="76" t="s">
        <v>330</v>
      </c>
    </row>
    <row r="88" ht="12.75">
      <c r="A88" s="76" t="s">
        <v>331</v>
      </c>
    </row>
    <row r="89" ht="12.75">
      <c r="A89" s="76"/>
    </row>
    <row r="91" spans="1:7" ht="12.75">
      <c r="A91" s="75" t="s">
        <v>80</v>
      </c>
      <c r="B91" s="73"/>
      <c r="C91" s="73"/>
      <c r="D91" s="73"/>
      <c r="E91" s="73"/>
      <c r="F91" s="73"/>
      <c r="G91" s="73"/>
    </row>
    <row r="92" spans="1:7" ht="12.75">
      <c r="A92" s="73" t="s">
        <v>334</v>
      </c>
      <c r="B92" s="73"/>
      <c r="C92" s="73"/>
      <c r="D92" s="73"/>
      <c r="E92" s="73"/>
      <c r="F92" s="73"/>
      <c r="G92" s="73"/>
    </row>
    <row r="93" spans="1:7" ht="12.75">
      <c r="A93" s="76" t="s">
        <v>311</v>
      </c>
      <c r="B93" s="79" t="s">
        <v>190</v>
      </c>
      <c r="C93" s="53">
        <v>0.8</v>
      </c>
      <c r="D93" s="79" t="s">
        <v>190</v>
      </c>
      <c r="E93" s="53">
        <v>0.4</v>
      </c>
      <c r="F93" s="79" t="s">
        <v>190</v>
      </c>
      <c r="G93" s="79" t="s">
        <v>190</v>
      </c>
    </row>
    <row r="94" spans="1:7" ht="12.75">
      <c r="A94" s="76" t="s">
        <v>312</v>
      </c>
      <c r="C94" s="53">
        <v>3.1</v>
      </c>
      <c r="D94" s="53">
        <v>2.6</v>
      </c>
      <c r="E94" s="53">
        <v>1.5</v>
      </c>
      <c r="F94" s="53">
        <v>1.2</v>
      </c>
      <c r="G94" s="53">
        <v>1.9</v>
      </c>
    </row>
    <row r="95" spans="1:7" ht="12.75">
      <c r="A95" s="76" t="s">
        <v>313</v>
      </c>
      <c r="C95" s="79">
        <v>11.6</v>
      </c>
      <c r="D95" s="53">
        <v>5.1</v>
      </c>
      <c r="E95" s="53">
        <v>3.5</v>
      </c>
      <c r="F95" s="53">
        <v>2.3</v>
      </c>
      <c r="G95" s="53">
        <v>7.7</v>
      </c>
    </row>
    <row r="96" spans="1:6" ht="12.75">
      <c r="A96" s="76" t="s">
        <v>314</v>
      </c>
      <c r="D96" s="53">
        <v>7.8</v>
      </c>
      <c r="E96" s="53">
        <v>3.9</v>
      </c>
      <c r="F96" s="79">
        <v>2.9</v>
      </c>
    </row>
    <row r="97" spans="1:7" ht="12.75">
      <c r="A97" s="76" t="s">
        <v>315</v>
      </c>
      <c r="D97" s="53">
        <v>8.5</v>
      </c>
      <c r="E97" s="53">
        <v>5.1</v>
      </c>
      <c r="F97" s="79">
        <v>4.1</v>
      </c>
      <c r="G97" s="79"/>
    </row>
    <row r="98" spans="1:7" ht="12.75">
      <c r="A98" s="76" t="s">
        <v>316</v>
      </c>
      <c r="D98" s="53">
        <v>10.1</v>
      </c>
      <c r="E98" s="53">
        <v>6.4</v>
      </c>
      <c r="F98" s="79">
        <v>4.7</v>
      </c>
      <c r="G98" s="79"/>
    </row>
    <row r="99" spans="1:7" ht="12.75">
      <c r="A99" s="76" t="s">
        <v>317</v>
      </c>
      <c r="D99" s="53">
        <v>11.2</v>
      </c>
      <c r="E99" s="53">
        <v>8.2</v>
      </c>
      <c r="F99" s="78">
        <v>6</v>
      </c>
      <c r="G99" s="79"/>
    </row>
    <row r="100" spans="1:7" ht="12.75">
      <c r="A100" s="76" t="s">
        <v>318</v>
      </c>
      <c r="D100" s="77">
        <v>16</v>
      </c>
      <c r="E100" s="53">
        <v>11.8</v>
      </c>
      <c r="F100" s="78">
        <v>6</v>
      </c>
      <c r="G100" s="79"/>
    </row>
    <row r="101" spans="1:7" ht="12.75">
      <c r="A101" s="76" t="s">
        <v>319</v>
      </c>
      <c r="E101" s="53">
        <v>11.8</v>
      </c>
      <c r="F101" s="79">
        <v>7.2</v>
      </c>
      <c r="G101" s="79"/>
    </row>
    <row r="102" spans="1:7" ht="12.75">
      <c r="A102" s="76" t="s">
        <v>320</v>
      </c>
      <c r="E102" s="53">
        <v>13.1</v>
      </c>
      <c r="F102" s="79">
        <v>9.2</v>
      </c>
      <c r="G102" s="79"/>
    </row>
    <row r="103" spans="1:7" ht="12.75">
      <c r="A103" s="76" t="s">
        <v>321</v>
      </c>
      <c r="E103" s="53">
        <v>15.4</v>
      </c>
      <c r="F103" s="79">
        <v>9.8</v>
      </c>
      <c r="G103" s="79"/>
    </row>
    <row r="104" spans="1:7" ht="12.75">
      <c r="A104" s="76" t="s">
        <v>322</v>
      </c>
      <c r="E104" s="53">
        <v>17.2</v>
      </c>
      <c r="F104" s="79">
        <v>11.3</v>
      </c>
      <c r="G104" s="79"/>
    </row>
    <row r="105" spans="1:7" ht="12.75">
      <c r="A105" s="76" t="s">
        <v>323</v>
      </c>
      <c r="E105" s="53">
        <v>19.6</v>
      </c>
      <c r="F105" s="79">
        <v>14.4</v>
      </c>
      <c r="G105" s="79"/>
    </row>
    <row r="106" spans="1:7" ht="12.75">
      <c r="A106" s="76" t="s">
        <v>324</v>
      </c>
      <c r="F106" s="79">
        <v>15.3</v>
      </c>
      <c r="G106" s="79"/>
    </row>
    <row r="107" spans="1:7" ht="12.75">
      <c r="A107" s="76" t="s">
        <v>325</v>
      </c>
      <c r="F107" s="79">
        <v>16.4</v>
      </c>
      <c r="G107" s="79"/>
    </row>
    <row r="108" spans="1:7" ht="12.75">
      <c r="A108" s="76" t="s">
        <v>326</v>
      </c>
      <c r="F108" s="77">
        <v>19</v>
      </c>
      <c r="G108" s="79"/>
    </row>
    <row r="109" spans="1:6" ht="12.75">
      <c r="A109" s="76" t="s">
        <v>327</v>
      </c>
      <c r="F109" s="16"/>
    </row>
    <row r="110" ht="12.75">
      <c r="A110" s="76" t="s">
        <v>328</v>
      </c>
    </row>
    <row r="111" ht="12.75">
      <c r="A111" s="76" t="s">
        <v>329</v>
      </c>
    </row>
    <row r="112" ht="12.75">
      <c r="A112" s="76" t="s">
        <v>330</v>
      </c>
    </row>
    <row r="113" ht="12.75">
      <c r="A113" s="76" t="s">
        <v>331</v>
      </c>
    </row>
    <row r="114" ht="12.75">
      <c r="A114" s="76"/>
    </row>
    <row r="116" ht="12.75">
      <c r="A116" s="82" t="s">
        <v>76</v>
      </c>
    </row>
    <row r="117" ht="12.75">
      <c r="A117" s="53" t="s">
        <v>335</v>
      </c>
    </row>
    <row r="118" spans="1:7" ht="12.75">
      <c r="A118" s="53" t="s">
        <v>336</v>
      </c>
      <c r="B118" s="79" t="s">
        <v>190</v>
      </c>
      <c r="C118" s="79" t="s">
        <v>190</v>
      </c>
      <c r="D118" s="79" t="s">
        <v>190</v>
      </c>
      <c r="E118" s="53">
        <v>0.1</v>
      </c>
      <c r="F118" s="53">
        <v>0.1</v>
      </c>
      <c r="G118" s="53">
        <v>0.2</v>
      </c>
    </row>
    <row r="119" spans="1:7" ht="12.75">
      <c r="A119" s="53" t="s">
        <v>337</v>
      </c>
      <c r="B119" s="53">
        <v>0.1</v>
      </c>
      <c r="C119" s="53">
        <v>0.2</v>
      </c>
      <c r="D119" s="53">
        <v>0.2</v>
      </c>
      <c r="E119" s="53">
        <v>0.2</v>
      </c>
      <c r="F119" s="53">
        <v>0.1</v>
      </c>
      <c r="G119" s="53">
        <v>0.1</v>
      </c>
    </row>
    <row r="120" ht="12.75">
      <c r="A120" s="53" t="s">
        <v>338</v>
      </c>
    </row>
    <row r="121" spans="1:7" ht="12.75">
      <c r="A121" s="53" t="s">
        <v>339</v>
      </c>
      <c r="B121" s="79" t="s">
        <v>190</v>
      </c>
      <c r="C121" s="79" t="s">
        <v>190</v>
      </c>
      <c r="D121" s="79" t="s">
        <v>190</v>
      </c>
      <c r="E121" s="53">
        <v>0.1</v>
      </c>
      <c r="F121" s="53">
        <v>0.1</v>
      </c>
      <c r="G121" s="79" t="s">
        <v>190</v>
      </c>
    </row>
    <row r="122" spans="1:7" ht="12.75">
      <c r="A122" s="53" t="s">
        <v>340</v>
      </c>
      <c r="B122" s="53">
        <v>0.1</v>
      </c>
      <c r="C122" s="53">
        <v>0.2</v>
      </c>
      <c r="D122" s="53">
        <v>0.3</v>
      </c>
      <c r="E122" s="53">
        <v>0.3</v>
      </c>
      <c r="F122" s="53">
        <v>0.3</v>
      </c>
      <c r="G122" s="53">
        <v>0.3</v>
      </c>
    </row>
    <row r="123" spans="1:7" ht="12.75">
      <c r="A123" s="56"/>
      <c r="B123" s="56"/>
      <c r="C123" s="56"/>
      <c r="D123" s="56"/>
      <c r="E123" s="56"/>
      <c r="F123" s="56"/>
      <c r="G123" s="56"/>
    </row>
    <row r="124" spans="1:7" ht="12.75">
      <c r="A124" s="73"/>
      <c r="B124" s="73"/>
      <c r="C124" s="73"/>
      <c r="D124" s="73"/>
      <c r="E124" s="73"/>
      <c r="F124" s="73"/>
      <c r="G124" s="73"/>
    </row>
    <row r="125" ht="14.25">
      <c r="A125" s="69" t="s">
        <v>122</v>
      </c>
    </row>
    <row r="126" ht="12.75">
      <c r="A126" s="16" t="s">
        <v>121</v>
      </c>
    </row>
    <row r="127" ht="12.75">
      <c r="A127" s="53" t="s">
        <v>123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scale="77" r:id="rId1"/>
  <rowBreaks count="1" manualBreakCount="1">
    <brk id="58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2.33203125" style="16" customWidth="1"/>
    <col min="2" max="4" width="20.83203125" style="16" customWidth="1"/>
    <col min="5" max="16" width="10.83203125" style="16" customWidth="1"/>
    <col min="17" max="16384" width="9.33203125" style="16" customWidth="1"/>
  </cols>
  <sheetData>
    <row r="1" spans="1:3" ht="12.75">
      <c r="A1" s="1" t="s">
        <v>341</v>
      </c>
      <c r="B1" s="5"/>
      <c r="C1" s="5"/>
    </row>
    <row r="2" spans="1:3" ht="12.75">
      <c r="A2" s="1" t="s">
        <v>342</v>
      </c>
      <c r="B2" s="5"/>
      <c r="C2" s="5"/>
    </row>
    <row r="3" spans="1:3" ht="12.75">
      <c r="A3" s="1"/>
      <c r="B3" s="5"/>
      <c r="C3" s="5"/>
    </row>
    <row r="4" spans="1:3" ht="12.75">
      <c r="A4" s="30"/>
      <c r="B4" s="4" t="s">
        <v>253</v>
      </c>
      <c r="C4" s="4"/>
    </row>
    <row r="5" spans="1:3" ht="12.75">
      <c r="A5" s="34"/>
      <c r="B5" s="34">
        <v>28</v>
      </c>
      <c r="C5" s="34">
        <v>43</v>
      </c>
    </row>
    <row r="6" spans="1:3" ht="12.75">
      <c r="A6" s="32"/>
      <c r="B6" s="62" t="s">
        <v>254</v>
      </c>
      <c r="C6" s="62"/>
    </row>
    <row r="7" spans="1:3" ht="12.75">
      <c r="A7" s="34"/>
      <c r="B7" s="34">
        <v>1960</v>
      </c>
      <c r="C7" s="34">
        <v>1945</v>
      </c>
    </row>
    <row r="8" spans="1:3" ht="12.75">
      <c r="A8" s="32"/>
      <c r="B8" s="32"/>
      <c r="C8" s="32"/>
    </row>
    <row r="9" spans="1:3" ht="12.75">
      <c r="A9" s="49" t="s">
        <v>71</v>
      </c>
      <c r="B9" s="32"/>
      <c r="C9" s="32"/>
    </row>
    <row r="10" spans="1:3" ht="12.75">
      <c r="A10" s="32" t="s">
        <v>343</v>
      </c>
      <c r="B10" s="32"/>
      <c r="C10" s="32"/>
    </row>
    <row r="11" spans="1:3" ht="12.75">
      <c r="A11" s="33" t="s">
        <v>311</v>
      </c>
      <c r="B11" s="16">
        <v>4.7</v>
      </c>
      <c r="C11" s="16">
        <v>0.5</v>
      </c>
    </row>
    <row r="12" spans="1:3" ht="12.75">
      <c r="A12" s="33" t="s">
        <v>312</v>
      </c>
      <c r="B12" s="16">
        <v>10.3</v>
      </c>
      <c r="C12" s="36">
        <v>2.8</v>
      </c>
    </row>
    <row r="13" spans="1:3" ht="12.75">
      <c r="A13" s="33" t="s">
        <v>313</v>
      </c>
      <c r="B13" s="16">
        <v>15.5</v>
      </c>
      <c r="C13" s="16">
        <v>5.1</v>
      </c>
    </row>
    <row r="14" spans="1:3" ht="12.75">
      <c r="A14" s="33" t="s">
        <v>314</v>
      </c>
      <c r="B14" s="16">
        <v>20.1</v>
      </c>
      <c r="C14" s="16">
        <v>6.4</v>
      </c>
    </row>
    <row r="15" spans="1:3" ht="12.75">
      <c r="A15" s="33" t="s">
        <v>315</v>
      </c>
      <c r="B15" s="16">
        <v>22.9</v>
      </c>
      <c r="C15" s="16">
        <v>8.2</v>
      </c>
    </row>
    <row r="16" spans="1:3" ht="12.75">
      <c r="A16" s="33" t="s">
        <v>316</v>
      </c>
      <c r="B16" s="16">
        <v>24.4</v>
      </c>
      <c r="C16" s="16">
        <v>9.9</v>
      </c>
    </row>
    <row r="17" spans="1:3" ht="12.75">
      <c r="A17" s="33" t="s">
        <v>317</v>
      </c>
      <c r="B17" s="16">
        <v>26.9</v>
      </c>
      <c r="C17" s="16">
        <v>11.4</v>
      </c>
    </row>
    <row r="18" spans="1:3" ht="12.75">
      <c r="A18" s="33" t="s">
        <v>318</v>
      </c>
      <c r="B18" s="16">
        <v>29.5</v>
      </c>
      <c r="C18" s="16">
        <v>13.2</v>
      </c>
    </row>
    <row r="19" spans="1:3" ht="12.75">
      <c r="A19" s="33" t="s">
        <v>319</v>
      </c>
      <c r="B19" s="16">
        <v>33.5</v>
      </c>
      <c r="C19" s="16">
        <v>15.3</v>
      </c>
    </row>
    <row r="20" spans="1:3" ht="12.75">
      <c r="A20" s="33" t="s">
        <v>320</v>
      </c>
      <c r="C20" s="43">
        <v>17</v>
      </c>
    </row>
    <row r="21" spans="1:3" ht="12.75">
      <c r="A21" s="33" t="s">
        <v>321</v>
      </c>
      <c r="C21" s="16">
        <v>18.1</v>
      </c>
    </row>
    <row r="22" spans="1:3" ht="12.75">
      <c r="A22" s="33" t="s">
        <v>322</v>
      </c>
      <c r="C22" s="16">
        <v>19.1</v>
      </c>
    </row>
    <row r="23" spans="1:3" ht="12.75">
      <c r="A23" s="33" t="s">
        <v>323</v>
      </c>
      <c r="C23" s="16">
        <v>20.2</v>
      </c>
    </row>
    <row r="24" spans="1:3" ht="12.75">
      <c r="A24" s="33" t="s">
        <v>324</v>
      </c>
      <c r="C24" s="43">
        <v>21</v>
      </c>
    </row>
    <row r="25" spans="1:3" ht="12.75">
      <c r="A25" s="33" t="s">
        <v>325</v>
      </c>
      <c r="C25" s="16">
        <v>22.9</v>
      </c>
    </row>
    <row r="26" spans="1:3" ht="12.75">
      <c r="A26" s="33" t="s">
        <v>326</v>
      </c>
      <c r="C26" s="16">
        <v>24.8</v>
      </c>
    </row>
    <row r="27" spans="1:3" ht="12.75">
      <c r="A27" s="33" t="s">
        <v>327</v>
      </c>
      <c r="C27" s="16">
        <v>26.8</v>
      </c>
    </row>
    <row r="28" spans="1:3" ht="12.75">
      <c r="A28" s="33" t="s">
        <v>328</v>
      </c>
      <c r="C28" s="16">
        <v>28.2</v>
      </c>
    </row>
    <row r="29" spans="1:3" ht="12.75">
      <c r="A29" s="33" t="s">
        <v>329</v>
      </c>
      <c r="C29" s="16">
        <v>30.1</v>
      </c>
    </row>
    <row r="30" spans="1:3" ht="12.75">
      <c r="A30" s="33" t="s">
        <v>330</v>
      </c>
      <c r="C30" s="16">
        <v>35.6</v>
      </c>
    </row>
    <row r="31" ht="12.75">
      <c r="A31" s="33" t="s">
        <v>331</v>
      </c>
    </row>
    <row r="32" ht="12.75">
      <c r="A32" s="33"/>
    </row>
    <row r="34" spans="1:3" ht="12.75">
      <c r="A34" s="49" t="s">
        <v>72</v>
      </c>
      <c r="B34" s="32"/>
      <c r="C34" s="32"/>
    </row>
    <row r="35" spans="1:3" ht="12.75">
      <c r="A35" s="32" t="s">
        <v>344</v>
      </c>
      <c r="B35" s="32"/>
      <c r="C35" s="32"/>
    </row>
    <row r="36" spans="1:3" ht="12.75">
      <c r="A36" s="33" t="s">
        <v>311</v>
      </c>
      <c r="B36" s="36" t="s">
        <v>190</v>
      </c>
      <c r="C36" s="16">
        <v>1.2</v>
      </c>
    </row>
    <row r="37" spans="1:3" ht="12.75">
      <c r="A37" s="33" t="s">
        <v>312</v>
      </c>
      <c r="B37" s="16">
        <v>2.4</v>
      </c>
      <c r="C37" s="16">
        <v>2.1</v>
      </c>
    </row>
    <row r="38" spans="1:3" ht="12.75">
      <c r="A38" s="33" t="s">
        <v>313</v>
      </c>
      <c r="B38" s="43">
        <v>5</v>
      </c>
      <c r="C38" s="36">
        <v>2.8</v>
      </c>
    </row>
    <row r="39" spans="1:3" ht="12.75">
      <c r="A39" s="33" t="s">
        <v>314</v>
      </c>
      <c r="B39" s="16">
        <v>5.9</v>
      </c>
      <c r="C39" s="16">
        <v>3.8</v>
      </c>
    </row>
    <row r="40" spans="1:3" ht="12.75">
      <c r="A40" s="33" t="s">
        <v>315</v>
      </c>
      <c r="B40" s="16">
        <v>7.1</v>
      </c>
      <c r="C40" s="16">
        <v>5.4</v>
      </c>
    </row>
    <row r="41" spans="1:3" ht="12.75">
      <c r="A41" s="33" t="s">
        <v>316</v>
      </c>
      <c r="B41" s="36">
        <v>8.5</v>
      </c>
      <c r="C41" s="16">
        <v>6.6</v>
      </c>
    </row>
    <row r="42" spans="1:3" ht="12.75">
      <c r="A42" s="33" t="s">
        <v>317</v>
      </c>
      <c r="C42" s="16">
        <v>8.2</v>
      </c>
    </row>
    <row r="43" spans="1:3" ht="12.75">
      <c r="A43" s="33" t="s">
        <v>318</v>
      </c>
      <c r="C43" s="16">
        <v>10.3</v>
      </c>
    </row>
    <row r="44" spans="1:3" ht="12.75">
      <c r="A44" s="33" t="s">
        <v>319</v>
      </c>
      <c r="C44" s="43">
        <v>12</v>
      </c>
    </row>
    <row r="45" spans="1:3" ht="12.75">
      <c r="A45" s="33" t="s">
        <v>320</v>
      </c>
      <c r="C45" s="16">
        <v>13.2</v>
      </c>
    </row>
    <row r="46" spans="1:3" ht="12.75">
      <c r="A46" s="33" t="s">
        <v>321</v>
      </c>
      <c r="C46" s="36">
        <v>13.9</v>
      </c>
    </row>
    <row r="47" spans="1:3" ht="12.75">
      <c r="A47" s="33" t="s">
        <v>322</v>
      </c>
      <c r="C47" s="16">
        <v>14.9</v>
      </c>
    </row>
    <row r="48" spans="1:3" ht="12.75">
      <c r="A48" s="33" t="s">
        <v>323</v>
      </c>
      <c r="C48" s="16">
        <v>15.4</v>
      </c>
    </row>
    <row r="49" spans="1:3" ht="12.75">
      <c r="A49" s="33" t="s">
        <v>324</v>
      </c>
      <c r="C49" s="16">
        <v>17.4</v>
      </c>
    </row>
    <row r="50" spans="1:3" ht="12.75">
      <c r="A50" s="33" t="s">
        <v>325</v>
      </c>
      <c r="C50" s="16">
        <v>19.7</v>
      </c>
    </row>
    <row r="51" spans="1:3" ht="12.75">
      <c r="A51" s="33" t="s">
        <v>326</v>
      </c>
      <c r="C51" s="16">
        <v>21.9</v>
      </c>
    </row>
    <row r="52" spans="1:3" ht="12.75">
      <c r="A52" s="33" t="s">
        <v>327</v>
      </c>
      <c r="C52" s="16">
        <v>23.1</v>
      </c>
    </row>
    <row r="53" spans="1:3" ht="12.75">
      <c r="A53" s="33" t="s">
        <v>328</v>
      </c>
      <c r="C53" s="16">
        <v>24.5</v>
      </c>
    </row>
    <row r="54" spans="1:3" ht="12.75">
      <c r="A54" s="33" t="s">
        <v>329</v>
      </c>
      <c r="C54" s="16">
        <v>28.8</v>
      </c>
    </row>
    <row r="55" spans="1:3" ht="12.75">
      <c r="A55" s="33" t="s">
        <v>330</v>
      </c>
      <c r="C55" s="16">
        <v>30.3</v>
      </c>
    </row>
    <row r="56" ht="12.75">
      <c r="A56" s="33" t="s">
        <v>331</v>
      </c>
    </row>
    <row r="57" ht="12.75">
      <c r="A57" s="33"/>
    </row>
    <row r="58" spans="1:3" ht="12.75">
      <c r="A58" s="35"/>
      <c r="B58" s="34"/>
      <c r="C58" s="34"/>
    </row>
    <row r="59" spans="1:3" ht="12.75">
      <c r="A59" s="1" t="s">
        <v>345</v>
      </c>
      <c r="B59" s="5"/>
      <c r="C59" s="5"/>
    </row>
    <row r="60" spans="1:3" ht="12.75">
      <c r="A60" s="1" t="s">
        <v>342</v>
      </c>
      <c r="B60" s="5"/>
      <c r="C60" s="5"/>
    </row>
    <row r="61" spans="1:3" ht="12.75">
      <c r="A61" s="1"/>
      <c r="B61" s="5"/>
      <c r="C61" s="5"/>
    </row>
    <row r="62" spans="1:3" ht="12.75">
      <c r="A62" s="30"/>
      <c r="B62" s="4" t="s">
        <v>253</v>
      </c>
      <c r="C62" s="4"/>
    </row>
    <row r="63" spans="1:3" ht="12.75">
      <c r="A63" s="34"/>
      <c r="B63" s="34">
        <v>28</v>
      </c>
      <c r="C63" s="34">
        <v>43</v>
      </c>
    </row>
    <row r="64" spans="1:3" ht="12.75">
      <c r="A64" s="32"/>
      <c r="B64" s="62" t="s">
        <v>254</v>
      </c>
      <c r="C64" s="62"/>
    </row>
    <row r="65" spans="1:3" ht="12.75">
      <c r="A65" s="34"/>
      <c r="B65" s="34">
        <v>1960</v>
      </c>
      <c r="C65" s="34">
        <v>1945</v>
      </c>
    </row>
    <row r="66" spans="1:3" ht="12.75">
      <c r="A66" s="32"/>
      <c r="B66" s="32"/>
      <c r="C66" s="32"/>
    </row>
    <row r="67" spans="1:3" ht="12.75">
      <c r="A67" s="49" t="s">
        <v>73</v>
      </c>
      <c r="B67" s="32"/>
      <c r="C67" s="32"/>
    </row>
    <row r="68" spans="1:3" ht="14.25">
      <c r="A68" s="32" t="s">
        <v>74</v>
      </c>
      <c r="B68" s="32"/>
      <c r="C68" s="32"/>
    </row>
    <row r="69" spans="1:3" ht="12.75">
      <c r="A69" s="33" t="s">
        <v>311</v>
      </c>
      <c r="B69" s="16">
        <v>5.9</v>
      </c>
      <c r="C69" s="16">
        <v>2.1</v>
      </c>
    </row>
    <row r="70" spans="1:3" ht="12.75">
      <c r="A70" s="33" t="s">
        <v>312</v>
      </c>
      <c r="B70" s="43">
        <v>13</v>
      </c>
      <c r="C70" s="16">
        <v>7.7</v>
      </c>
    </row>
    <row r="71" spans="1:3" ht="12.75">
      <c r="A71" s="33" t="s">
        <v>313</v>
      </c>
      <c r="B71" s="43">
        <v>19</v>
      </c>
      <c r="C71" s="16">
        <v>14.1</v>
      </c>
    </row>
    <row r="72" spans="1:3" ht="12.75">
      <c r="A72" s="33" t="s">
        <v>314</v>
      </c>
      <c r="B72" s="43">
        <v>24</v>
      </c>
      <c r="C72" s="16">
        <v>16.9</v>
      </c>
    </row>
    <row r="73" spans="1:3" ht="12.75">
      <c r="A73" s="33" t="s">
        <v>315</v>
      </c>
      <c r="B73" s="16">
        <v>27.4</v>
      </c>
      <c r="C73" s="16">
        <v>21.2</v>
      </c>
    </row>
    <row r="74" spans="1:3" ht="12.75">
      <c r="A74" s="33" t="s">
        <v>316</v>
      </c>
      <c r="B74" s="16">
        <v>28.9</v>
      </c>
      <c r="C74" s="36">
        <v>23.3</v>
      </c>
    </row>
    <row r="75" spans="1:3" ht="12.75">
      <c r="A75" s="33" t="s">
        <v>317</v>
      </c>
      <c r="B75" s="16">
        <v>31.5</v>
      </c>
      <c r="C75" s="16">
        <v>25.4</v>
      </c>
    </row>
    <row r="76" spans="1:3" ht="12.75">
      <c r="A76" s="33" t="s">
        <v>318</v>
      </c>
      <c r="B76" s="16">
        <v>33.1</v>
      </c>
      <c r="C76" s="16">
        <v>27.6</v>
      </c>
    </row>
    <row r="77" spans="1:3" ht="12.75">
      <c r="A77" s="33" t="s">
        <v>319</v>
      </c>
      <c r="C77" s="16">
        <v>29.8</v>
      </c>
    </row>
    <row r="78" spans="1:3" ht="12.75">
      <c r="A78" s="33" t="s">
        <v>320</v>
      </c>
      <c r="C78" s="16">
        <v>31.3</v>
      </c>
    </row>
    <row r="79" spans="1:3" ht="12.75">
      <c r="A79" s="33" t="s">
        <v>321</v>
      </c>
      <c r="C79" s="16">
        <v>32.1</v>
      </c>
    </row>
    <row r="80" spans="1:3" ht="12.75">
      <c r="A80" s="33" t="s">
        <v>322</v>
      </c>
      <c r="C80" s="16">
        <v>33.7</v>
      </c>
    </row>
    <row r="81" spans="1:3" ht="12.75">
      <c r="A81" s="33" t="s">
        <v>323</v>
      </c>
      <c r="C81" s="16">
        <v>35.4</v>
      </c>
    </row>
    <row r="82" spans="1:3" ht="12.75">
      <c r="A82" s="33" t="s">
        <v>324</v>
      </c>
      <c r="C82" s="16">
        <v>37.2</v>
      </c>
    </row>
    <row r="83" spans="1:3" ht="12.75">
      <c r="A83" s="33" t="s">
        <v>325</v>
      </c>
      <c r="C83" s="16">
        <v>38.3</v>
      </c>
    </row>
    <row r="84" spans="1:3" ht="12.75">
      <c r="A84" s="33" t="s">
        <v>326</v>
      </c>
      <c r="C84" s="16">
        <v>38.3</v>
      </c>
    </row>
    <row r="85" ht="12.75">
      <c r="A85" s="33" t="s">
        <v>327</v>
      </c>
    </row>
    <row r="86" ht="12.75">
      <c r="A86" s="33" t="s">
        <v>328</v>
      </c>
    </row>
    <row r="87" ht="12.75">
      <c r="A87" s="33" t="s">
        <v>329</v>
      </c>
    </row>
    <row r="88" ht="12.75">
      <c r="A88" s="33" t="s">
        <v>330</v>
      </c>
    </row>
    <row r="89" ht="12.75">
      <c r="A89" s="33" t="s">
        <v>331</v>
      </c>
    </row>
    <row r="90" ht="12.75">
      <c r="A90" s="33"/>
    </row>
    <row r="92" spans="1:3" ht="12.75">
      <c r="A92" s="49" t="s">
        <v>75</v>
      </c>
      <c r="B92" s="32"/>
      <c r="C92" s="32"/>
    </row>
    <row r="93" spans="1:3" ht="12.75">
      <c r="A93" s="32" t="s">
        <v>344</v>
      </c>
      <c r="B93" s="32"/>
      <c r="C93" s="32"/>
    </row>
    <row r="94" spans="1:3" ht="12.75">
      <c r="A94" s="33" t="s">
        <v>311</v>
      </c>
      <c r="B94" s="16">
        <v>0.9</v>
      </c>
      <c r="C94" s="16">
        <v>0.9</v>
      </c>
    </row>
    <row r="95" spans="1:3" ht="12.75">
      <c r="A95" s="33" t="s">
        <v>312</v>
      </c>
      <c r="B95" s="36">
        <v>3.5</v>
      </c>
      <c r="C95" s="36">
        <v>3.5</v>
      </c>
    </row>
    <row r="96" spans="1:3" ht="12.75">
      <c r="A96" s="33" t="s">
        <v>313</v>
      </c>
      <c r="B96" s="43">
        <v>8</v>
      </c>
      <c r="C96" s="16">
        <v>4.4</v>
      </c>
    </row>
    <row r="97" spans="1:3" ht="12.75">
      <c r="A97" s="33" t="s">
        <v>314</v>
      </c>
      <c r="B97" s="16">
        <v>10.3</v>
      </c>
      <c r="C97" s="16">
        <v>6.2</v>
      </c>
    </row>
    <row r="98" spans="1:3" ht="12.75">
      <c r="A98" s="33" t="s">
        <v>315</v>
      </c>
      <c r="B98" s="16">
        <v>10.3</v>
      </c>
      <c r="C98" s="38">
        <v>7</v>
      </c>
    </row>
    <row r="99" spans="1:3" ht="12.75">
      <c r="A99" s="33" t="s">
        <v>316</v>
      </c>
      <c r="B99" s="16">
        <v>12.1</v>
      </c>
      <c r="C99" s="16">
        <v>8.8</v>
      </c>
    </row>
    <row r="100" spans="1:3" ht="12.75">
      <c r="A100" s="33" t="s">
        <v>317</v>
      </c>
      <c r="C100" s="16">
        <v>11.5</v>
      </c>
    </row>
    <row r="101" spans="1:3" ht="12.75">
      <c r="A101" s="33" t="s">
        <v>318</v>
      </c>
      <c r="C101" s="16">
        <v>12.4</v>
      </c>
    </row>
    <row r="102" spans="1:3" ht="12.75">
      <c r="A102" s="33" t="s">
        <v>319</v>
      </c>
      <c r="C102" s="16">
        <v>13.4</v>
      </c>
    </row>
    <row r="103" spans="1:3" ht="12.75">
      <c r="A103" s="33" t="s">
        <v>320</v>
      </c>
      <c r="C103" s="16">
        <v>13.4</v>
      </c>
    </row>
    <row r="104" spans="1:3" ht="12.75">
      <c r="A104" s="33" t="s">
        <v>321</v>
      </c>
      <c r="C104" s="16">
        <v>14.3</v>
      </c>
    </row>
    <row r="105" spans="1:3" ht="12.75">
      <c r="A105" s="33" t="s">
        <v>322</v>
      </c>
      <c r="C105" s="36">
        <v>15.3</v>
      </c>
    </row>
    <row r="106" spans="1:3" ht="12.75">
      <c r="A106" s="33" t="s">
        <v>323</v>
      </c>
      <c r="C106" s="16">
        <v>16.4</v>
      </c>
    </row>
    <row r="107" spans="1:3" ht="12.75">
      <c r="A107" s="33" t="s">
        <v>324</v>
      </c>
      <c r="C107" s="16">
        <v>17.6</v>
      </c>
    </row>
    <row r="108" spans="1:3" ht="12.75">
      <c r="A108" s="33" t="s">
        <v>325</v>
      </c>
      <c r="C108" s="16">
        <v>18.9</v>
      </c>
    </row>
    <row r="109" spans="1:3" ht="12.75">
      <c r="A109" s="33" t="s">
        <v>326</v>
      </c>
      <c r="C109" s="16">
        <v>18.9</v>
      </c>
    </row>
    <row r="110" spans="1:3" ht="12.75">
      <c r="A110" s="33" t="s">
        <v>327</v>
      </c>
      <c r="C110" s="36"/>
    </row>
    <row r="111" ht="12.75">
      <c r="A111" s="33" t="s">
        <v>328</v>
      </c>
    </row>
    <row r="112" ht="12.75">
      <c r="A112" s="33" t="s">
        <v>329</v>
      </c>
    </row>
    <row r="113" ht="12.75">
      <c r="A113" s="33" t="s">
        <v>330</v>
      </c>
    </row>
    <row r="114" ht="12.75">
      <c r="A114" s="33" t="s">
        <v>331</v>
      </c>
    </row>
    <row r="115" ht="12.75">
      <c r="A115" s="33"/>
    </row>
    <row r="117" ht="12.75">
      <c r="A117" s="6" t="s">
        <v>76</v>
      </c>
    </row>
    <row r="118" ht="12.75">
      <c r="A118" s="16" t="s">
        <v>335</v>
      </c>
    </row>
    <row r="119" spans="1:3" ht="12.75">
      <c r="A119" s="16" t="s">
        <v>346</v>
      </c>
      <c r="B119" s="36" t="s">
        <v>190</v>
      </c>
      <c r="C119" s="16">
        <v>0.2</v>
      </c>
    </row>
    <row r="120" spans="1:3" ht="12.75">
      <c r="A120" s="16" t="s">
        <v>337</v>
      </c>
      <c r="B120" s="16">
        <v>0.2</v>
      </c>
      <c r="C120" s="16">
        <v>0.1</v>
      </c>
    </row>
    <row r="121" ht="12.75">
      <c r="A121" s="16" t="s">
        <v>338</v>
      </c>
    </row>
    <row r="122" spans="1:3" ht="12.75">
      <c r="A122" s="16" t="s">
        <v>339</v>
      </c>
      <c r="B122" s="36" t="s">
        <v>190</v>
      </c>
      <c r="C122" s="36" t="s">
        <v>190</v>
      </c>
    </row>
    <row r="123" spans="1:3" ht="12.75">
      <c r="A123" s="16" t="s">
        <v>340</v>
      </c>
      <c r="B123" s="16">
        <v>0.2</v>
      </c>
      <c r="C123" s="16">
        <v>0.3</v>
      </c>
    </row>
    <row r="124" spans="1:3" ht="12.75">
      <c r="A124" s="34"/>
      <c r="B124" s="34"/>
      <c r="C124" s="34"/>
    </row>
    <row r="126" ht="14.25">
      <c r="A126" s="69" t="s">
        <v>122</v>
      </c>
    </row>
    <row r="127" ht="12.75">
      <c r="A127" s="16" t="s">
        <v>121</v>
      </c>
    </row>
    <row r="128" ht="12.75">
      <c r="A128" s="53" t="s">
        <v>124</v>
      </c>
    </row>
  </sheetData>
  <printOptions gridLines="1"/>
  <pageMargins left="0.7874015748031497" right="0.7874015748031497" top="0.984251968503937" bottom="0.984251968503937" header="0.5118110236220472" footer="0.5118110236220472"/>
  <pageSetup fitToHeight="2" orientation="portrait" paperSize="9" scale="76" r:id="rId1"/>
  <rowBreaks count="1" manualBreakCount="1">
    <brk id="58" max="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6.33203125" style="16" customWidth="1"/>
    <col min="2" max="10" width="9.83203125" style="16" customWidth="1"/>
    <col min="11" max="16" width="10.83203125" style="16" customWidth="1"/>
    <col min="17" max="16384" width="9.33203125" style="16" customWidth="1"/>
  </cols>
  <sheetData>
    <row r="1" spans="1:7" ht="12.75">
      <c r="A1" s="1" t="s">
        <v>347</v>
      </c>
      <c r="B1" s="5"/>
      <c r="C1" s="5"/>
      <c r="D1" s="5"/>
      <c r="E1" s="5"/>
      <c r="F1" s="5"/>
      <c r="G1" s="5"/>
    </row>
    <row r="2" spans="1:7" ht="12.75">
      <c r="A2" s="1" t="s">
        <v>348</v>
      </c>
      <c r="B2" s="5"/>
      <c r="C2" s="5"/>
      <c r="D2" s="5"/>
      <c r="E2" s="5"/>
      <c r="F2" s="5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7" ht="12.75">
      <c r="A4" s="30"/>
      <c r="B4" s="4" t="s">
        <v>253</v>
      </c>
      <c r="C4" s="4"/>
      <c r="D4" s="4"/>
      <c r="E4" s="4"/>
      <c r="F4" s="4"/>
      <c r="G4" s="4"/>
    </row>
    <row r="5" spans="1:7" ht="12.75">
      <c r="A5" s="34"/>
      <c r="B5" s="34">
        <v>20</v>
      </c>
      <c r="C5" s="34">
        <v>23</v>
      </c>
      <c r="D5" s="34">
        <v>28</v>
      </c>
      <c r="E5" s="34">
        <v>33</v>
      </c>
      <c r="F5" s="34">
        <v>38</v>
      </c>
      <c r="G5" s="34">
        <v>43</v>
      </c>
    </row>
    <row r="6" spans="2:7" ht="12.75">
      <c r="B6" s="5" t="s">
        <v>254</v>
      </c>
      <c r="C6" s="5"/>
      <c r="D6" s="5"/>
      <c r="E6" s="5"/>
      <c r="F6" s="5"/>
      <c r="G6" s="5"/>
    </row>
    <row r="7" spans="1:7" ht="12.75">
      <c r="A7" s="34"/>
      <c r="B7" s="34">
        <v>1968</v>
      </c>
      <c r="C7" s="34">
        <v>1965</v>
      </c>
      <c r="D7" s="34">
        <v>1960</v>
      </c>
      <c r="E7" s="34">
        <v>1955</v>
      </c>
      <c r="F7" s="34">
        <v>1950</v>
      </c>
      <c r="G7" s="34">
        <v>1945</v>
      </c>
    </row>
    <row r="8" spans="1:7" ht="12.75">
      <c r="A8" s="32"/>
      <c r="B8" s="32"/>
      <c r="C8" s="32"/>
      <c r="D8" s="32"/>
      <c r="E8" s="32"/>
      <c r="F8" s="32"/>
      <c r="G8" s="32"/>
    </row>
    <row r="9" ht="12.75">
      <c r="A9" s="6" t="s">
        <v>590</v>
      </c>
    </row>
    <row r="10" ht="12.75">
      <c r="A10" s="16" t="s">
        <v>349</v>
      </c>
    </row>
    <row r="11" spans="1:7" ht="12.75">
      <c r="A11" s="33">
        <v>0</v>
      </c>
      <c r="B11" s="36">
        <v>87.8</v>
      </c>
      <c r="C11" s="36">
        <v>67.8</v>
      </c>
      <c r="D11" s="36">
        <v>34.1</v>
      </c>
      <c r="E11" s="36">
        <v>15.8</v>
      </c>
      <c r="F11" s="36">
        <v>9.4</v>
      </c>
      <c r="G11" s="36">
        <v>6.6</v>
      </c>
    </row>
    <row r="12" spans="1:7" ht="12.75">
      <c r="A12" s="33">
        <v>1</v>
      </c>
      <c r="B12" s="36" t="str">
        <f>"11.0"</f>
        <v>11.0</v>
      </c>
      <c r="C12" s="36">
        <v>24.7</v>
      </c>
      <c r="D12" s="36">
        <v>28.2</v>
      </c>
      <c r="E12" s="36">
        <v>19.8</v>
      </c>
      <c r="F12" s="36">
        <v>14.4</v>
      </c>
      <c r="G12" s="36">
        <v>14.4</v>
      </c>
    </row>
    <row r="13" spans="1:7" ht="12.75">
      <c r="A13" s="33">
        <v>2</v>
      </c>
      <c r="B13" s="36" t="str">
        <f>"1.0"</f>
        <v>1.0</v>
      </c>
      <c r="C13" s="36">
        <v>7.3</v>
      </c>
      <c r="D13" s="36" t="str">
        <f>"29.0"</f>
        <v>29.0</v>
      </c>
      <c r="E13" s="36">
        <v>43.3</v>
      </c>
      <c r="F13" s="36">
        <v>47.5</v>
      </c>
      <c r="G13" s="36">
        <v>43.1</v>
      </c>
    </row>
    <row r="14" spans="1:7" ht="12.75">
      <c r="A14" s="33">
        <v>3</v>
      </c>
      <c r="B14" s="36">
        <v>0.3</v>
      </c>
      <c r="C14" s="36" t="s">
        <v>190</v>
      </c>
      <c r="D14" s="36">
        <v>7.7</v>
      </c>
      <c r="E14" s="36">
        <v>17.1</v>
      </c>
      <c r="F14" s="36">
        <v>21.1</v>
      </c>
      <c r="G14" s="36">
        <v>25.4</v>
      </c>
    </row>
    <row r="15" spans="1:7" ht="12.75">
      <c r="A15" s="33">
        <v>4</v>
      </c>
      <c r="B15" s="36" t="s">
        <v>190</v>
      </c>
      <c r="C15" s="36">
        <v>0.1</v>
      </c>
      <c r="D15" s="36">
        <v>0.9</v>
      </c>
      <c r="E15" s="36">
        <v>3.2</v>
      </c>
      <c r="F15" s="36">
        <v>6.4</v>
      </c>
      <c r="G15" s="36" t="str">
        <f>"8.0"</f>
        <v>8.0</v>
      </c>
    </row>
    <row r="16" spans="1:7" ht="12.75">
      <c r="A16" s="33" t="s">
        <v>350</v>
      </c>
      <c r="B16" s="36" t="s">
        <v>190</v>
      </c>
      <c r="C16" s="36" t="s">
        <v>190</v>
      </c>
      <c r="D16" s="36" t="s">
        <v>190</v>
      </c>
      <c r="E16" s="36">
        <v>0.9</v>
      </c>
      <c r="F16" s="36">
        <v>1.3</v>
      </c>
      <c r="G16" s="36">
        <v>2.4</v>
      </c>
    </row>
    <row r="17" spans="2:7" ht="12.75">
      <c r="B17" s="36" t="s">
        <v>227</v>
      </c>
      <c r="C17" s="36" t="s">
        <v>227</v>
      </c>
      <c r="D17" s="36" t="s">
        <v>227</v>
      </c>
      <c r="E17" s="36" t="s">
        <v>227</v>
      </c>
      <c r="F17" s="36" t="s">
        <v>227</v>
      </c>
      <c r="G17" s="41"/>
    </row>
    <row r="18" spans="1:7" ht="12.75">
      <c r="A18" s="39" t="s">
        <v>351</v>
      </c>
      <c r="B18" s="45" t="str">
        <f aca="true" t="shared" si="0" ref="B18:G18">"100.0"</f>
        <v>100.0</v>
      </c>
      <c r="C18" s="45" t="str">
        <f t="shared" si="0"/>
        <v>100.0</v>
      </c>
      <c r="D18" s="45" t="str">
        <f t="shared" si="0"/>
        <v>100.0</v>
      </c>
      <c r="E18" s="45" t="str">
        <f t="shared" si="0"/>
        <v>100.0</v>
      </c>
      <c r="F18" s="45" t="str">
        <f t="shared" si="0"/>
        <v>100.0</v>
      </c>
      <c r="G18" s="45" t="str">
        <f t="shared" si="0"/>
        <v>100.0</v>
      </c>
    </row>
    <row r="19" spans="1:7" ht="12.75">
      <c r="A19" s="33"/>
      <c r="B19" s="32"/>
      <c r="C19" s="32"/>
      <c r="D19" s="32"/>
      <c r="E19" s="32"/>
      <c r="F19" s="32"/>
      <c r="G19" s="32"/>
    </row>
    <row r="20" spans="1:7" ht="12.75">
      <c r="A20" s="39" t="s">
        <v>352</v>
      </c>
      <c r="B20" s="16">
        <v>721</v>
      </c>
      <c r="C20" s="16">
        <v>696</v>
      </c>
      <c r="D20" s="16">
        <v>737</v>
      </c>
      <c r="E20" s="16">
        <v>691</v>
      </c>
      <c r="F20" s="16">
        <v>627</v>
      </c>
      <c r="G20" s="16">
        <v>547</v>
      </c>
    </row>
    <row r="22" spans="1:7" ht="12.75">
      <c r="A22" s="6" t="s">
        <v>591</v>
      </c>
      <c r="B22" s="16">
        <v>0.1</v>
      </c>
      <c r="C22" s="16">
        <v>0.4</v>
      </c>
      <c r="D22" s="16">
        <v>1.1</v>
      </c>
      <c r="E22" s="16">
        <v>1.8</v>
      </c>
      <c r="F22" s="16">
        <v>2.1</v>
      </c>
      <c r="G22" s="16">
        <v>2.2</v>
      </c>
    </row>
    <row r="23" spans="1:7" ht="12.75">
      <c r="A23" s="34"/>
      <c r="B23" s="34"/>
      <c r="C23" s="34"/>
      <c r="D23" s="34"/>
      <c r="E23" s="34"/>
      <c r="F23" s="34"/>
      <c r="G23" s="34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2.33203125" style="16" customWidth="1"/>
    <col min="2" max="7" width="20.83203125" style="16" customWidth="1"/>
    <col min="8" max="16" width="10.83203125" style="16" customWidth="1"/>
    <col min="17" max="16384" width="9.33203125" style="16" customWidth="1"/>
  </cols>
  <sheetData>
    <row r="1" spans="1:3" ht="12.75">
      <c r="A1" s="1" t="s">
        <v>353</v>
      </c>
      <c r="B1" s="5"/>
      <c r="C1" s="5"/>
    </row>
    <row r="2" spans="1:3" ht="12.75">
      <c r="A2" s="1" t="s">
        <v>354</v>
      </c>
      <c r="B2" s="5"/>
      <c r="C2" s="5"/>
    </row>
    <row r="3" spans="1:3" ht="12.75">
      <c r="A3" s="5"/>
      <c r="B3" s="5"/>
      <c r="C3" s="5"/>
    </row>
    <row r="4" spans="1:3" ht="12.75">
      <c r="A4" s="30"/>
      <c r="B4" s="4" t="s">
        <v>253</v>
      </c>
      <c r="C4" s="4"/>
    </row>
    <row r="5" spans="1:3" ht="12.75">
      <c r="A5" s="34"/>
      <c r="B5" s="34">
        <v>28</v>
      </c>
      <c r="C5" s="34">
        <v>43</v>
      </c>
    </row>
    <row r="6" spans="2:3" ht="12.75">
      <c r="B6" s="5" t="s">
        <v>254</v>
      </c>
      <c r="C6" s="5"/>
    </row>
    <row r="7" spans="1:3" ht="12.75">
      <c r="A7" s="34"/>
      <c r="B7" s="34">
        <v>1960</v>
      </c>
      <c r="C7" s="34">
        <v>1945</v>
      </c>
    </row>
    <row r="8" spans="1:3" ht="12.75">
      <c r="A8" s="32"/>
      <c r="B8" s="32"/>
      <c r="C8" s="32"/>
    </row>
    <row r="9" ht="12.75">
      <c r="A9" s="6" t="s">
        <v>590</v>
      </c>
    </row>
    <row r="10" ht="12.75">
      <c r="A10" s="16" t="s">
        <v>349</v>
      </c>
    </row>
    <row r="11" spans="1:3" ht="12.75">
      <c r="A11" s="33">
        <v>0</v>
      </c>
      <c r="B11" s="36" t="str">
        <f>"49.0"</f>
        <v>49.0</v>
      </c>
      <c r="C11" s="16">
        <v>11.2</v>
      </c>
    </row>
    <row r="12" spans="1:3" ht="12.75">
      <c r="A12" s="33">
        <v>1</v>
      </c>
      <c r="B12" s="16">
        <v>27.9</v>
      </c>
      <c r="C12" s="16">
        <v>13.6</v>
      </c>
    </row>
    <row r="13" spans="1:3" ht="12.75">
      <c r="A13" s="33">
        <v>2</v>
      </c>
      <c r="B13" s="16">
        <v>18.8</v>
      </c>
      <c r="C13" s="36" t="str">
        <f>"38.0"</f>
        <v>38.0</v>
      </c>
    </row>
    <row r="14" spans="1:3" ht="12.75">
      <c r="A14" s="33">
        <v>3</v>
      </c>
      <c r="B14" s="16">
        <v>3.9</v>
      </c>
      <c r="C14" s="16">
        <v>27.7</v>
      </c>
    </row>
    <row r="15" spans="1:3" ht="12.75">
      <c r="A15" s="33">
        <v>4</v>
      </c>
      <c r="B15" s="16">
        <v>0.4</v>
      </c>
      <c r="C15" s="16">
        <v>7.4</v>
      </c>
    </row>
    <row r="16" spans="1:3" ht="12.75">
      <c r="A16" s="33" t="s">
        <v>350</v>
      </c>
      <c r="B16" s="36" t="s">
        <v>190</v>
      </c>
      <c r="C16" s="16">
        <v>2.1</v>
      </c>
    </row>
    <row r="17" spans="2:3" ht="12.75">
      <c r="B17" s="16" t="s">
        <v>227</v>
      </c>
      <c r="C17" s="16" t="s">
        <v>227</v>
      </c>
    </row>
    <row r="18" spans="1:3" ht="12.75">
      <c r="A18" s="39" t="s">
        <v>351</v>
      </c>
      <c r="B18" s="45" t="str">
        <f>"100.0"</f>
        <v>100.0</v>
      </c>
      <c r="C18" s="45" t="str">
        <f>"100.0"</f>
        <v>100.0</v>
      </c>
    </row>
    <row r="19" ht="12.75">
      <c r="A19" s="33"/>
    </row>
    <row r="20" spans="1:3" ht="12.75">
      <c r="A20" s="39" t="s">
        <v>352</v>
      </c>
      <c r="B20" s="16">
        <v>777</v>
      </c>
      <c r="C20" s="16">
        <v>766</v>
      </c>
    </row>
    <row r="22" spans="1:3" s="32" customFormat="1" ht="12.75">
      <c r="A22" s="49" t="s">
        <v>591</v>
      </c>
      <c r="B22" s="32">
        <v>0.8</v>
      </c>
      <c r="C22" s="32">
        <v>2.1</v>
      </c>
    </row>
    <row r="23" spans="1:3" ht="12.75">
      <c r="A23" s="50"/>
      <c r="B23" s="34"/>
      <c r="C23" s="34"/>
    </row>
    <row r="24" spans="1:3" ht="12.75">
      <c r="A24" s="49"/>
      <c r="B24" s="32"/>
      <c r="C24" s="32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0.33203125" style="16" customWidth="1"/>
    <col min="2" max="16" width="10.83203125" style="16" customWidth="1"/>
    <col min="17" max="16384" width="9.33203125" style="16" customWidth="1"/>
  </cols>
  <sheetData>
    <row r="1" spans="1:7" ht="12.75">
      <c r="A1" s="1" t="s">
        <v>355</v>
      </c>
      <c r="B1" s="5"/>
      <c r="C1" s="5"/>
      <c r="D1" s="5"/>
      <c r="E1" s="5"/>
      <c r="F1" s="5"/>
      <c r="G1" s="5"/>
    </row>
    <row r="2" spans="1:7" ht="12.75">
      <c r="A2" s="1" t="s">
        <v>356</v>
      </c>
      <c r="B2" s="5"/>
      <c r="C2" s="5"/>
      <c r="D2" s="5"/>
      <c r="E2" s="5"/>
      <c r="F2" s="5"/>
      <c r="G2" s="5"/>
    </row>
    <row r="3" ht="12.75">
      <c r="A3" s="6"/>
    </row>
    <row r="4" spans="1:7" ht="12.75">
      <c r="A4" s="30"/>
      <c r="B4" s="4" t="s">
        <v>268</v>
      </c>
      <c r="C4" s="4"/>
      <c r="D4" s="4"/>
      <c r="E4" s="4"/>
      <c r="F4" s="4"/>
      <c r="G4" s="4"/>
    </row>
    <row r="5" spans="1:7" ht="12.75">
      <c r="A5" s="34"/>
      <c r="B5" s="34">
        <v>20</v>
      </c>
      <c r="C5" s="34">
        <v>23</v>
      </c>
      <c r="D5" s="34">
        <v>28</v>
      </c>
      <c r="E5" s="34">
        <v>33</v>
      </c>
      <c r="F5" s="34">
        <v>38</v>
      </c>
      <c r="G5" s="34">
        <v>43</v>
      </c>
    </row>
    <row r="6" spans="2:7" ht="12.75">
      <c r="B6" s="5" t="s">
        <v>270</v>
      </c>
      <c r="C6" s="5"/>
      <c r="D6" s="5"/>
      <c r="E6" s="5"/>
      <c r="F6" s="5"/>
      <c r="G6" s="5"/>
    </row>
    <row r="7" spans="1:7" ht="12.75">
      <c r="A7" s="34"/>
      <c r="B7" s="34">
        <v>1968</v>
      </c>
      <c r="C7" s="34">
        <v>1965</v>
      </c>
      <c r="D7" s="34">
        <v>1960</v>
      </c>
      <c r="E7" s="34">
        <v>1955</v>
      </c>
      <c r="F7" s="34">
        <v>1950</v>
      </c>
      <c r="G7" s="34">
        <v>1945</v>
      </c>
    </row>
    <row r="8" spans="1:7" ht="12.75">
      <c r="A8" s="32"/>
      <c r="B8" s="32"/>
      <c r="C8" s="32"/>
      <c r="D8" s="32"/>
      <c r="E8" s="32"/>
      <c r="F8" s="32"/>
      <c r="G8" s="32"/>
    </row>
    <row r="9" ht="12.75">
      <c r="A9" s="6" t="s">
        <v>586</v>
      </c>
    </row>
    <row r="10" spans="1:8" ht="12.75">
      <c r="A10" s="33">
        <v>15</v>
      </c>
      <c r="B10" s="36">
        <v>0.1</v>
      </c>
      <c r="C10" s="36">
        <v>0.1</v>
      </c>
      <c r="D10" s="36" t="s">
        <v>190</v>
      </c>
      <c r="E10" s="36">
        <v>0.1</v>
      </c>
      <c r="F10" s="36" t="s">
        <v>190</v>
      </c>
      <c r="G10" s="36" t="s">
        <v>190</v>
      </c>
      <c r="H10" s="36"/>
    </row>
    <row r="11" spans="1:8" ht="12.75">
      <c r="A11" s="33">
        <v>16</v>
      </c>
      <c r="B11" s="36">
        <v>0.7</v>
      </c>
      <c r="C11" s="36">
        <v>0.7</v>
      </c>
      <c r="D11" s="36">
        <v>0.3</v>
      </c>
      <c r="E11" s="36">
        <v>0.9</v>
      </c>
      <c r="F11" s="36" t="s">
        <v>190</v>
      </c>
      <c r="G11" s="36" t="s">
        <v>190</v>
      </c>
      <c r="H11" s="36"/>
    </row>
    <row r="12" spans="1:8" ht="12.75">
      <c r="A12" s="33">
        <v>17</v>
      </c>
      <c r="B12" s="36">
        <v>1.9</v>
      </c>
      <c r="C12" s="36">
        <v>1.7</v>
      </c>
      <c r="D12" s="36">
        <v>1.9</v>
      </c>
      <c r="E12" s="36">
        <v>2.2</v>
      </c>
      <c r="F12" s="36">
        <v>1.3</v>
      </c>
      <c r="G12" s="36">
        <v>2.2</v>
      </c>
      <c r="H12" s="36"/>
    </row>
    <row r="13" spans="1:8" ht="12.75">
      <c r="A13" s="33">
        <v>18</v>
      </c>
      <c r="B13" s="36">
        <v>4.3</v>
      </c>
      <c r="C13" s="36">
        <v>3.6</v>
      </c>
      <c r="D13" s="36" t="str">
        <f>"5.0"</f>
        <v>5.0</v>
      </c>
      <c r="E13" s="36">
        <v>7.4</v>
      </c>
      <c r="F13" s="36">
        <v>4.9</v>
      </c>
      <c r="G13" s="36">
        <v>4.4</v>
      </c>
      <c r="H13" s="36"/>
    </row>
    <row r="14" spans="1:8" ht="12.75">
      <c r="A14" s="33">
        <v>19</v>
      </c>
      <c r="B14" s="36">
        <v>7.8</v>
      </c>
      <c r="C14" s="36" t="str">
        <f>"7.0"</f>
        <v>7.0</v>
      </c>
      <c r="D14" s="36">
        <v>10.7</v>
      </c>
      <c r="E14" s="36">
        <v>15.1</v>
      </c>
      <c r="F14" s="36">
        <v>11.6</v>
      </c>
      <c r="G14" s="36">
        <v>10.8</v>
      </c>
      <c r="H14" s="36"/>
    </row>
    <row r="15" spans="1:8" ht="12.75">
      <c r="A15" s="33">
        <v>20</v>
      </c>
      <c r="B15" s="36"/>
      <c r="C15" s="36">
        <v>12.8</v>
      </c>
      <c r="D15" s="36">
        <v>16.8</v>
      </c>
      <c r="E15" s="36">
        <v>22.1</v>
      </c>
      <c r="F15" s="36">
        <v>22.8</v>
      </c>
      <c r="G15" s="36">
        <v>19.4</v>
      </c>
      <c r="H15" s="36"/>
    </row>
    <row r="16" spans="1:8" ht="12.75">
      <c r="A16" s="33">
        <v>21</v>
      </c>
      <c r="B16" s="36"/>
      <c r="C16" s="36">
        <v>19.8</v>
      </c>
      <c r="D16" s="36">
        <v>23.3</v>
      </c>
      <c r="E16" s="36">
        <v>30.7</v>
      </c>
      <c r="F16" s="36">
        <v>33.5</v>
      </c>
      <c r="G16" s="36">
        <v>30.2</v>
      </c>
      <c r="H16" s="36"/>
    </row>
    <row r="17" spans="1:8" ht="12.75">
      <c r="A17" s="33">
        <v>22</v>
      </c>
      <c r="B17" s="36"/>
      <c r="C17" s="36">
        <v>25.9</v>
      </c>
      <c r="D17" s="36">
        <v>31.2</v>
      </c>
      <c r="E17" s="36">
        <v>37.8</v>
      </c>
      <c r="F17" s="36">
        <v>44.2</v>
      </c>
      <c r="G17" s="36">
        <v>39.1</v>
      </c>
      <c r="H17" s="36"/>
    </row>
    <row r="18" spans="1:8" ht="12.75">
      <c r="A18" s="33">
        <v>23</v>
      </c>
      <c r="B18" s="36"/>
      <c r="C18" s="36"/>
      <c r="D18" s="36">
        <v>37.7</v>
      </c>
      <c r="E18" s="36">
        <v>44.9</v>
      </c>
      <c r="F18" s="36" t="str">
        <f>"52.0"</f>
        <v>52.0</v>
      </c>
      <c r="G18" s="36">
        <v>47.5</v>
      </c>
      <c r="H18" s="36"/>
    </row>
    <row r="19" spans="1:8" ht="12.75">
      <c r="A19" s="33">
        <v>24</v>
      </c>
      <c r="B19" s="36"/>
      <c r="C19" s="36"/>
      <c r="D19" s="36">
        <v>44.2</v>
      </c>
      <c r="E19" s="36">
        <v>49.5</v>
      </c>
      <c r="F19" s="36">
        <v>58.1</v>
      </c>
      <c r="G19" s="36">
        <v>58.5</v>
      </c>
      <c r="H19" s="36"/>
    </row>
    <row r="20" spans="1:8" ht="12.75">
      <c r="A20" s="33">
        <v>25</v>
      </c>
      <c r="B20" s="36"/>
      <c r="C20" s="36"/>
      <c r="D20" s="36" t="str">
        <f>"49.0"</f>
        <v>49.0</v>
      </c>
      <c r="E20" s="36" t="str">
        <f>"56.0"</f>
        <v>56.0</v>
      </c>
      <c r="F20" s="36">
        <v>64.9</v>
      </c>
      <c r="G20" s="36">
        <v>63.8</v>
      </c>
      <c r="H20" s="36"/>
    </row>
    <row r="21" spans="1:8" ht="12.75">
      <c r="A21" s="33">
        <v>26</v>
      </c>
      <c r="B21" s="36"/>
      <c r="C21" s="36"/>
      <c r="D21" s="36">
        <v>53.9</v>
      </c>
      <c r="E21" s="36">
        <v>60.8</v>
      </c>
      <c r="F21" s="36" t="str">
        <f>"71.0"</f>
        <v>71.0</v>
      </c>
      <c r="G21" s="36">
        <v>71.7</v>
      </c>
      <c r="H21" s="36"/>
    </row>
    <row r="22" spans="1:8" ht="12.75">
      <c r="A22" s="33">
        <v>27</v>
      </c>
      <c r="B22" s="36"/>
      <c r="C22" s="36"/>
      <c r="D22" s="36">
        <v>60.8</v>
      </c>
      <c r="E22" s="36">
        <v>67.4</v>
      </c>
      <c r="F22" s="36">
        <v>77.2</v>
      </c>
      <c r="G22" s="36">
        <v>76.4</v>
      </c>
      <c r="H22" s="36"/>
    </row>
    <row r="23" spans="1:8" ht="12.75">
      <c r="A23" s="33">
        <v>28</v>
      </c>
      <c r="B23" s="36"/>
      <c r="C23" s="36"/>
      <c r="D23" s="36"/>
      <c r="E23" s="36">
        <v>71.2</v>
      </c>
      <c r="F23" s="36">
        <v>79.7</v>
      </c>
      <c r="G23" s="36">
        <v>80.4</v>
      </c>
      <c r="H23" s="36"/>
    </row>
    <row r="24" spans="1:8" ht="12.75">
      <c r="A24" s="33">
        <v>29</v>
      </c>
      <c r="B24" s="36"/>
      <c r="C24" s="36"/>
      <c r="D24" s="36"/>
      <c r="E24" s="36">
        <v>74.4</v>
      </c>
      <c r="F24" s="36">
        <v>82.3</v>
      </c>
      <c r="G24" s="36">
        <v>83.5</v>
      </c>
      <c r="H24" s="36"/>
    </row>
    <row r="25" spans="1:8" ht="12.75">
      <c r="A25" s="33">
        <v>30</v>
      </c>
      <c r="B25" s="36"/>
      <c r="C25" s="36"/>
      <c r="D25" s="36"/>
      <c r="E25" s="36">
        <v>77.9</v>
      </c>
      <c r="F25" s="36">
        <v>84.7</v>
      </c>
      <c r="G25" s="36">
        <v>86.1</v>
      </c>
      <c r="H25" s="36"/>
    </row>
    <row r="26" spans="1:8" ht="12.75">
      <c r="A26" s="33">
        <v>31</v>
      </c>
      <c r="B26" s="36"/>
      <c r="C26" s="36"/>
      <c r="D26" s="36"/>
      <c r="E26" s="36">
        <v>80.8</v>
      </c>
      <c r="F26" s="36">
        <v>86.6</v>
      </c>
      <c r="G26" s="36">
        <v>87.2</v>
      </c>
      <c r="H26" s="36"/>
    </row>
    <row r="27" spans="1:8" ht="12.75">
      <c r="A27" s="33">
        <v>32</v>
      </c>
      <c r="B27" s="36"/>
      <c r="C27" s="36"/>
      <c r="D27" s="36"/>
      <c r="E27" s="36">
        <v>83.2</v>
      </c>
      <c r="F27" s="36">
        <v>86.9</v>
      </c>
      <c r="G27" s="36">
        <v>88.5</v>
      </c>
      <c r="H27" s="36"/>
    </row>
    <row r="28" spans="1:8" ht="12.75">
      <c r="A28" s="33">
        <v>33</v>
      </c>
      <c r="B28" s="36"/>
      <c r="C28" s="36"/>
      <c r="D28" s="36"/>
      <c r="E28" s="36"/>
      <c r="F28" s="36" t="str">
        <f>"88.0"</f>
        <v>88.0</v>
      </c>
      <c r="G28" s="36">
        <v>89.9</v>
      </c>
      <c r="H28" s="36"/>
    </row>
    <row r="29" spans="1:8" ht="12.75">
      <c r="A29" s="33">
        <v>34</v>
      </c>
      <c r="B29" s="36"/>
      <c r="C29" s="36"/>
      <c r="D29" s="36"/>
      <c r="E29" s="36"/>
      <c r="F29" s="36">
        <v>88.8</v>
      </c>
      <c r="G29" s="36">
        <v>90.7</v>
      </c>
      <c r="H29" s="36"/>
    </row>
    <row r="30" spans="1:8" ht="12.75">
      <c r="A30" s="33">
        <v>35</v>
      </c>
      <c r="B30" s="36"/>
      <c r="C30" s="36"/>
      <c r="D30" s="36"/>
      <c r="E30" s="36"/>
      <c r="F30" s="36">
        <v>89.2</v>
      </c>
      <c r="G30" s="36">
        <v>91.8</v>
      </c>
      <c r="H30" s="36"/>
    </row>
    <row r="31" spans="1:8" ht="12.75">
      <c r="A31" s="33">
        <v>36</v>
      </c>
      <c r="B31" s="36"/>
      <c r="C31" s="36"/>
      <c r="D31" s="36"/>
      <c r="E31" s="36"/>
      <c r="F31" s="36">
        <v>89.6</v>
      </c>
      <c r="G31" s="36">
        <v>92.1</v>
      </c>
      <c r="H31" s="36"/>
    </row>
    <row r="32" spans="1:8" ht="12.75">
      <c r="A32" s="33">
        <v>37</v>
      </c>
      <c r="B32" s="36"/>
      <c r="C32" s="36"/>
      <c r="D32" s="36"/>
      <c r="E32" s="36"/>
      <c r="F32" s="36">
        <v>90.1</v>
      </c>
      <c r="G32" s="36">
        <v>92.5</v>
      </c>
      <c r="H32" s="36"/>
    </row>
    <row r="33" spans="1:7" ht="12.75">
      <c r="A33" s="33">
        <v>38</v>
      </c>
      <c r="B33" s="36"/>
      <c r="C33" s="36"/>
      <c r="D33" s="36"/>
      <c r="E33" s="36"/>
      <c r="F33" s="36"/>
      <c r="G33" s="16">
        <v>93.2</v>
      </c>
    </row>
    <row r="34" spans="1:7" ht="12.75">
      <c r="A34" s="33">
        <v>39</v>
      </c>
      <c r="B34" s="36"/>
      <c r="C34" s="36"/>
      <c r="D34" s="36"/>
      <c r="E34" s="36"/>
      <c r="F34" s="36"/>
      <c r="G34" s="16">
        <v>93.4</v>
      </c>
    </row>
    <row r="35" spans="1:7" ht="12.75">
      <c r="A35" s="33">
        <v>40</v>
      </c>
      <c r="B35" s="36"/>
      <c r="C35" s="36"/>
      <c r="D35" s="36"/>
      <c r="E35" s="36"/>
      <c r="F35" s="36"/>
      <c r="G35" s="16">
        <v>93.4</v>
      </c>
    </row>
    <row r="36" spans="1:7" ht="12.75">
      <c r="A36" s="33">
        <v>41</v>
      </c>
      <c r="B36" s="36"/>
      <c r="C36" s="36"/>
      <c r="D36" s="36"/>
      <c r="E36" s="36"/>
      <c r="F36" s="36"/>
      <c r="G36" s="16">
        <v>93.4</v>
      </c>
    </row>
    <row r="37" spans="1:7" ht="12.75">
      <c r="A37" s="33">
        <v>42</v>
      </c>
      <c r="B37" s="36"/>
      <c r="C37" s="36"/>
      <c r="D37" s="36"/>
      <c r="E37" s="36"/>
      <c r="F37" s="36"/>
      <c r="G37" s="16">
        <v>93.4</v>
      </c>
    </row>
    <row r="38" ht="12.75">
      <c r="A38" s="39"/>
    </row>
    <row r="39" spans="1:7" ht="12.75">
      <c r="A39" s="33" t="s">
        <v>295</v>
      </c>
      <c r="B39" s="16">
        <v>721</v>
      </c>
      <c r="C39" s="16">
        <v>696</v>
      </c>
      <c r="D39" s="16">
        <v>737</v>
      </c>
      <c r="E39" s="16">
        <v>691</v>
      </c>
      <c r="F39" s="16">
        <v>627</v>
      </c>
      <c r="G39" s="16">
        <v>547</v>
      </c>
    </row>
    <row r="41" ht="12.75">
      <c r="A41" s="6" t="s">
        <v>587</v>
      </c>
    </row>
    <row r="42" spans="1:7" ht="12.75">
      <c r="A42" s="33">
        <v>0</v>
      </c>
      <c r="B42" s="36">
        <v>1.1</v>
      </c>
      <c r="C42" s="36">
        <v>0.4</v>
      </c>
      <c r="D42" s="36" t="s">
        <v>190</v>
      </c>
      <c r="E42" s="36">
        <v>0.2</v>
      </c>
      <c r="F42" s="36">
        <v>1.2</v>
      </c>
      <c r="G42" s="36">
        <v>0.6</v>
      </c>
    </row>
    <row r="43" spans="1:7" ht="12.75">
      <c r="A43" s="33">
        <v>1</v>
      </c>
      <c r="B43" s="36">
        <v>3.4</v>
      </c>
      <c r="C43" s="36">
        <v>7.6</v>
      </c>
      <c r="D43" s="36">
        <v>10.5</v>
      </c>
      <c r="E43" s="36">
        <v>11.7</v>
      </c>
      <c r="F43" s="36">
        <v>18.3</v>
      </c>
      <c r="G43" s="36">
        <v>24.1</v>
      </c>
    </row>
    <row r="44" spans="1:7" ht="12.75">
      <c r="A44" s="33">
        <v>2</v>
      </c>
      <c r="B44" s="36">
        <v>6.8</v>
      </c>
      <c r="C44" s="36">
        <v>14.7</v>
      </c>
      <c r="D44" s="36" t="str">
        <f>"28.0"</f>
        <v>28.0</v>
      </c>
      <c r="E44" s="36" t="str">
        <f>"33.0"</f>
        <v>33.0</v>
      </c>
      <c r="F44" s="36">
        <v>39.6</v>
      </c>
      <c r="G44" s="36">
        <v>45.2</v>
      </c>
    </row>
    <row r="45" spans="1:7" ht="12.75">
      <c r="A45" s="33">
        <v>3</v>
      </c>
      <c r="B45" s="36">
        <v>9.1</v>
      </c>
      <c r="C45" s="36">
        <v>19.6</v>
      </c>
      <c r="D45" s="36">
        <v>40.9</v>
      </c>
      <c r="E45" s="36">
        <v>51.7</v>
      </c>
      <c r="F45" s="36">
        <v>58.1</v>
      </c>
      <c r="G45" s="36" t="str">
        <f>"62.0"</f>
        <v>62.0</v>
      </c>
    </row>
    <row r="46" spans="1:7" ht="12.75">
      <c r="A46" s="33">
        <v>4</v>
      </c>
      <c r="B46" s="36">
        <v>10.2</v>
      </c>
      <c r="C46" s="36">
        <v>22.3</v>
      </c>
      <c r="D46" s="36">
        <v>48.6</v>
      </c>
      <c r="E46" s="36">
        <v>62.5</v>
      </c>
      <c r="F46" s="36">
        <v>67.4</v>
      </c>
      <c r="G46" s="36">
        <v>73.4</v>
      </c>
    </row>
    <row r="47" spans="1:7" ht="12.75">
      <c r="A47" s="33">
        <v>5</v>
      </c>
      <c r="B47" s="36"/>
      <c r="C47" s="36">
        <v>23.2</v>
      </c>
      <c r="D47" s="36">
        <v>51.9</v>
      </c>
      <c r="E47" s="36">
        <v>68.4</v>
      </c>
      <c r="F47" s="36">
        <v>73.2</v>
      </c>
      <c r="G47" s="36">
        <v>76.5</v>
      </c>
    </row>
    <row r="48" spans="1:7" ht="12.75">
      <c r="A48" s="33">
        <v>6</v>
      </c>
      <c r="B48" s="36"/>
      <c r="C48" s="36"/>
      <c r="D48" s="36">
        <v>54.9</v>
      </c>
      <c r="E48" s="36">
        <v>71.8</v>
      </c>
      <c r="F48" s="36">
        <v>77.1</v>
      </c>
      <c r="G48" s="36">
        <v>79.3</v>
      </c>
    </row>
    <row r="49" spans="1:7" ht="12.75">
      <c r="A49" s="33">
        <v>7</v>
      </c>
      <c r="B49" s="36"/>
      <c r="C49" s="36"/>
      <c r="D49" s="36">
        <v>55.8</v>
      </c>
      <c r="E49" s="36">
        <v>73.5</v>
      </c>
      <c r="F49" s="36">
        <v>78.9</v>
      </c>
      <c r="G49" s="36">
        <v>80.4</v>
      </c>
    </row>
    <row r="50" spans="1:7" ht="12.75">
      <c r="A50" s="33">
        <v>8</v>
      </c>
      <c r="B50" s="36"/>
      <c r="C50" s="36"/>
      <c r="D50" s="36">
        <v>56.6</v>
      </c>
      <c r="E50" s="36">
        <v>74.1</v>
      </c>
      <c r="F50" s="36">
        <v>81.7</v>
      </c>
      <c r="G50" s="36">
        <v>82.2</v>
      </c>
    </row>
    <row r="51" spans="1:7" ht="12.75">
      <c r="A51" s="33">
        <v>9</v>
      </c>
      <c r="B51" s="36"/>
      <c r="C51" s="36"/>
      <c r="D51" s="36" t="str">
        <f>"57.0"</f>
        <v>57.0</v>
      </c>
      <c r="E51" s="36">
        <v>74.6</v>
      </c>
      <c r="F51" s="36">
        <v>82.6</v>
      </c>
      <c r="G51" s="36" t="str">
        <f>"83.0"</f>
        <v>83.0</v>
      </c>
    </row>
    <row r="52" spans="1:7" ht="12.75">
      <c r="A52" s="33">
        <v>10</v>
      </c>
      <c r="B52" s="36"/>
      <c r="C52" s="36"/>
      <c r="D52" s="36">
        <v>57.2</v>
      </c>
      <c r="E52" s="36">
        <v>75.3</v>
      </c>
      <c r="F52" s="36">
        <v>83.1</v>
      </c>
      <c r="G52" s="36" t="str">
        <f>"83.0"</f>
        <v>83.0</v>
      </c>
    </row>
    <row r="53" spans="1:7" ht="12.75">
      <c r="A53" s="33">
        <v>11</v>
      </c>
      <c r="B53" s="36"/>
      <c r="C53" s="36"/>
      <c r="D53" s="36"/>
      <c r="E53" s="36">
        <v>75.9</v>
      </c>
      <c r="F53" s="36">
        <v>83.6</v>
      </c>
      <c r="G53" s="36">
        <v>83.4</v>
      </c>
    </row>
    <row r="54" spans="1:7" ht="12.75">
      <c r="A54" s="33">
        <v>12</v>
      </c>
      <c r="B54" s="36"/>
      <c r="C54" s="36"/>
      <c r="D54" s="36"/>
      <c r="E54" s="36">
        <v>76.3</v>
      </c>
      <c r="F54" s="36">
        <v>83.8</v>
      </c>
      <c r="G54" s="36">
        <v>83.8</v>
      </c>
    </row>
    <row r="55" spans="1:7" ht="12.75">
      <c r="A55" s="33">
        <v>13</v>
      </c>
      <c r="B55" s="36"/>
      <c r="C55" s="36"/>
      <c r="D55" s="36"/>
      <c r="E55" s="36">
        <v>76.5</v>
      </c>
      <c r="F55" s="36" t="str">
        <f>"84.0"</f>
        <v>84.0</v>
      </c>
      <c r="G55" s="36">
        <v>84.1</v>
      </c>
    </row>
    <row r="56" spans="1:7" ht="12.75">
      <c r="A56" s="33">
        <v>14</v>
      </c>
      <c r="B56" s="36"/>
      <c r="C56" s="36"/>
      <c r="D56" s="36"/>
      <c r="E56" s="36"/>
      <c r="F56" s="36"/>
      <c r="G56" s="36">
        <v>84.3</v>
      </c>
    </row>
    <row r="57" spans="1:7" ht="12.75">
      <c r="A57" s="33">
        <v>15</v>
      </c>
      <c r="B57" s="36"/>
      <c r="C57" s="36"/>
      <c r="D57" s="36"/>
      <c r="E57" s="36"/>
      <c r="F57" s="36"/>
      <c r="G57" s="36"/>
    </row>
    <row r="58" ht="12.75">
      <c r="A58" s="39"/>
    </row>
    <row r="59" spans="1:7" ht="12.75">
      <c r="A59" s="33" t="s">
        <v>295</v>
      </c>
      <c r="B59" s="16">
        <v>88</v>
      </c>
      <c r="C59" s="16">
        <v>224</v>
      </c>
      <c r="D59" s="16">
        <v>486</v>
      </c>
      <c r="E59" s="16">
        <v>582</v>
      </c>
      <c r="F59" s="16">
        <v>568</v>
      </c>
      <c r="G59" s="16">
        <v>511</v>
      </c>
    </row>
    <row r="60" spans="1:7" ht="12.75">
      <c r="A60" s="34"/>
      <c r="B60" s="34"/>
      <c r="C60" s="34"/>
      <c r="D60" s="34"/>
      <c r="E60" s="34"/>
      <c r="F60" s="34"/>
      <c r="G60" s="34"/>
    </row>
    <row r="61" spans="1:7" ht="12.75">
      <c r="A61" s="1" t="s">
        <v>357</v>
      </c>
      <c r="B61" s="5"/>
      <c r="C61" s="5"/>
      <c r="D61" s="5"/>
      <c r="E61" s="5"/>
      <c r="F61" s="5"/>
      <c r="G61" s="5"/>
    </row>
    <row r="62" spans="1:7" ht="12.75">
      <c r="A62" s="1" t="s">
        <v>356</v>
      </c>
      <c r="B62" s="5"/>
      <c r="C62" s="5"/>
      <c r="D62" s="5"/>
      <c r="E62" s="5"/>
      <c r="F62" s="5"/>
      <c r="G62" s="5"/>
    </row>
    <row r="63" ht="12.75">
      <c r="A63" s="6"/>
    </row>
    <row r="64" spans="1:7" ht="12.75">
      <c r="A64" s="30"/>
      <c r="B64" s="4" t="s">
        <v>268</v>
      </c>
      <c r="C64" s="4"/>
      <c r="D64" s="4"/>
      <c r="E64" s="4"/>
      <c r="F64" s="4"/>
      <c r="G64" s="4"/>
    </row>
    <row r="65" spans="1:7" ht="12.75">
      <c r="A65" s="34"/>
      <c r="B65" s="34">
        <v>20</v>
      </c>
      <c r="C65" s="34">
        <v>23</v>
      </c>
      <c r="D65" s="34">
        <v>28</v>
      </c>
      <c r="E65" s="34">
        <v>33</v>
      </c>
      <c r="F65" s="34">
        <v>38</v>
      </c>
      <c r="G65" s="34">
        <v>43</v>
      </c>
    </row>
    <row r="66" spans="2:7" ht="12.75">
      <c r="B66" s="5" t="s">
        <v>270</v>
      </c>
      <c r="C66" s="5"/>
      <c r="D66" s="5"/>
      <c r="E66" s="5"/>
      <c r="F66" s="5"/>
      <c r="G66" s="5"/>
    </row>
    <row r="67" spans="1:7" ht="12.75">
      <c r="A67" s="34"/>
      <c r="B67" s="34">
        <v>1968</v>
      </c>
      <c r="C67" s="34">
        <v>1965</v>
      </c>
      <c r="D67" s="34">
        <v>1960</v>
      </c>
      <c r="E67" s="34">
        <v>1955</v>
      </c>
      <c r="F67" s="34">
        <v>1950</v>
      </c>
      <c r="G67" s="34">
        <v>1945</v>
      </c>
    </row>
    <row r="68" spans="1:7" ht="12.75">
      <c r="A68" s="32"/>
      <c r="B68" s="32"/>
      <c r="C68" s="32"/>
      <c r="D68" s="32"/>
      <c r="E68" s="32"/>
      <c r="F68" s="32"/>
      <c r="G68" s="32"/>
    </row>
    <row r="69" ht="12.75">
      <c r="A69" s="6" t="s">
        <v>588</v>
      </c>
    </row>
    <row r="70" spans="1:7" ht="12.75">
      <c r="A70" s="33">
        <v>0</v>
      </c>
      <c r="B70" s="36" t="s">
        <v>190</v>
      </c>
      <c r="C70" s="36" t="s">
        <v>190</v>
      </c>
      <c r="D70" s="36" t="s">
        <v>190</v>
      </c>
      <c r="E70" s="36" t="s">
        <v>190</v>
      </c>
      <c r="F70" s="36">
        <v>0.2</v>
      </c>
      <c r="G70" s="16">
        <v>0.2</v>
      </c>
    </row>
    <row r="71" spans="1:7" ht="12.75">
      <c r="A71" s="33">
        <v>1</v>
      </c>
      <c r="B71" s="16">
        <v>22.2</v>
      </c>
      <c r="C71" s="16">
        <v>1.9</v>
      </c>
      <c r="D71" s="36">
        <v>6.8</v>
      </c>
      <c r="E71" s="36">
        <v>6.7</v>
      </c>
      <c r="F71" s="36">
        <v>6.5</v>
      </c>
      <c r="G71" s="16">
        <v>10.6</v>
      </c>
    </row>
    <row r="72" spans="1:7" ht="12.75">
      <c r="A72" s="33">
        <v>2</v>
      </c>
      <c r="B72" s="36"/>
      <c r="C72" s="36"/>
      <c r="D72" s="36">
        <v>13.3</v>
      </c>
      <c r="E72" s="36">
        <v>10.8</v>
      </c>
      <c r="F72" s="36">
        <v>12.1</v>
      </c>
      <c r="G72" s="16">
        <v>19.9</v>
      </c>
    </row>
    <row r="73" spans="1:7" ht="12.75">
      <c r="A73" s="33">
        <v>3</v>
      </c>
      <c r="B73" s="36"/>
      <c r="C73" s="36"/>
      <c r="D73" s="36">
        <v>16.5</v>
      </c>
      <c r="E73" s="36">
        <v>19.1</v>
      </c>
      <c r="F73" s="36">
        <v>18.4</v>
      </c>
      <c r="G73" s="16">
        <v>27.5</v>
      </c>
    </row>
    <row r="74" spans="1:7" ht="12.75">
      <c r="A74" s="33">
        <v>4</v>
      </c>
      <c r="B74" s="36"/>
      <c r="C74" s="36"/>
      <c r="D74" s="36">
        <v>20.9</v>
      </c>
      <c r="E74" s="36">
        <v>23.6</v>
      </c>
      <c r="F74" s="36" t="str">
        <f>"23.0"</f>
        <v>23.0</v>
      </c>
      <c r="G74" s="16">
        <v>31.9</v>
      </c>
    </row>
    <row r="75" spans="1:7" ht="12.75">
      <c r="A75" s="33">
        <v>5</v>
      </c>
      <c r="B75" s="36"/>
      <c r="C75" s="36"/>
      <c r="D75" s="36">
        <v>21.9</v>
      </c>
      <c r="E75" s="36">
        <v>27.2</v>
      </c>
      <c r="F75" s="36">
        <v>27.2</v>
      </c>
      <c r="G75" s="16">
        <v>36.3</v>
      </c>
    </row>
    <row r="76" spans="1:7" ht="12.75">
      <c r="A76" s="33">
        <v>6</v>
      </c>
      <c r="B76" s="36"/>
      <c r="C76" s="36"/>
      <c r="D76" s="36">
        <v>22.7</v>
      </c>
      <c r="E76" s="36">
        <v>29.4</v>
      </c>
      <c r="F76" s="36">
        <v>31.2</v>
      </c>
      <c r="G76" s="16">
        <v>38.9</v>
      </c>
    </row>
    <row r="77" spans="1:7" ht="12.75">
      <c r="A77" s="33">
        <v>7</v>
      </c>
      <c r="B77" s="36"/>
      <c r="C77" s="36"/>
      <c r="D77" s="36" t="str">
        <f>"23.0"</f>
        <v>23.0</v>
      </c>
      <c r="E77" s="36">
        <v>30.6</v>
      </c>
      <c r="F77" s="36">
        <v>32.4</v>
      </c>
      <c r="G77" s="16">
        <v>41.7</v>
      </c>
    </row>
    <row r="78" spans="1:7" ht="12.75">
      <c r="A78" s="33">
        <v>8</v>
      </c>
      <c r="B78" s="36"/>
      <c r="C78" s="36"/>
      <c r="D78" s="36"/>
      <c r="E78" s="36">
        <v>31.5</v>
      </c>
      <c r="F78" s="36">
        <v>33.9</v>
      </c>
      <c r="G78" s="16">
        <v>41.9</v>
      </c>
    </row>
    <row r="79" spans="1:7" ht="12.75">
      <c r="A79" s="33">
        <v>9</v>
      </c>
      <c r="B79" s="36"/>
      <c r="C79" s="36"/>
      <c r="D79" s="36"/>
      <c r="E79" s="36">
        <v>32.4</v>
      </c>
      <c r="F79" s="36">
        <v>35.1</v>
      </c>
      <c r="G79" s="16">
        <v>42.8</v>
      </c>
    </row>
    <row r="80" spans="1:7" ht="12.75">
      <c r="A80" s="33">
        <v>10</v>
      </c>
      <c r="B80" s="36"/>
      <c r="C80" s="36"/>
      <c r="D80" s="36"/>
      <c r="E80" s="36">
        <v>32.6</v>
      </c>
      <c r="F80" s="36">
        <v>36.6</v>
      </c>
      <c r="G80" s="16">
        <v>44.2</v>
      </c>
    </row>
    <row r="81" spans="1:7" ht="12.75">
      <c r="A81" s="33">
        <v>11</v>
      </c>
      <c r="B81" s="36"/>
      <c r="C81" s="36"/>
      <c r="D81" s="36"/>
      <c r="E81" s="36">
        <v>32.8</v>
      </c>
      <c r="F81" s="36" t="str">
        <f>"37.0"</f>
        <v>37.0</v>
      </c>
      <c r="G81" s="16">
        <v>44.7</v>
      </c>
    </row>
    <row r="82" spans="1:7" ht="12.75">
      <c r="A82" s="33">
        <v>12</v>
      </c>
      <c r="B82" s="36"/>
      <c r="C82" s="36"/>
      <c r="D82" s="36"/>
      <c r="E82" s="36"/>
      <c r="F82" s="36">
        <v>37.2</v>
      </c>
      <c r="G82" s="16">
        <v>44.9</v>
      </c>
    </row>
    <row r="83" spans="1:7" ht="12.75">
      <c r="A83" s="33">
        <v>13</v>
      </c>
      <c r="B83" s="36"/>
      <c r="C83" s="36"/>
      <c r="D83" s="36"/>
      <c r="E83" s="36"/>
      <c r="F83" s="36"/>
      <c r="G83" s="36"/>
    </row>
    <row r="84" spans="1:7" ht="12.75">
      <c r="A84" s="33">
        <v>14</v>
      </c>
      <c r="B84" s="36"/>
      <c r="C84" s="36"/>
      <c r="D84" s="36"/>
      <c r="E84" s="36"/>
      <c r="F84" s="36"/>
      <c r="G84" s="36"/>
    </row>
    <row r="85" spans="1:7" ht="12.75">
      <c r="A85" s="33">
        <v>15</v>
      </c>
      <c r="B85" s="36"/>
      <c r="C85" s="36"/>
      <c r="D85" s="36"/>
      <c r="E85" s="36"/>
      <c r="F85" s="36"/>
      <c r="G85" s="36"/>
    </row>
    <row r="86" spans="1:7" ht="12.75">
      <c r="A86" s="33"/>
      <c r="B86" s="36"/>
      <c r="C86" s="36"/>
      <c r="D86" s="36"/>
      <c r="E86" s="36"/>
      <c r="F86" s="36"/>
      <c r="G86" s="36"/>
    </row>
    <row r="87" spans="1:7" ht="12.75">
      <c r="A87" s="33" t="s">
        <v>295</v>
      </c>
      <c r="B87" s="16">
        <v>9</v>
      </c>
      <c r="C87" s="16">
        <v>52</v>
      </c>
      <c r="D87" s="16">
        <v>278</v>
      </c>
      <c r="E87" s="16">
        <v>445</v>
      </c>
      <c r="F87" s="16">
        <v>478</v>
      </c>
      <c r="G87" s="16">
        <v>432</v>
      </c>
    </row>
    <row r="88" spans="1:8" ht="12.75">
      <c r="A88" s="34"/>
      <c r="B88" s="34"/>
      <c r="C88" s="34"/>
      <c r="D88" s="34"/>
      <c r="E88" s="34"/>
      <c r="F88" s="34"/>
      <c r="G88" s="34"/>
      <c r="H88" s="32"/>
    </row>
    <row r="89" spans="8:9" ht="12.75">
      <c r="H89" s="32"/>
      <c r="I89" s="32"/>
    </row>
    <row r="90" spans="1:9" ht="12.75">
      <c r="A90" s="6" t="s">
        <v>589</v>
      </c>
      <c r="H90" s="32"/>
      <c r="I90" s="32"/>
    </row>
    <row r="91" spans="1:9" ht="12.75">
      <c r="A91" s="33" t="s">
        <v>358</v>
      </c>
      <c r="B91" s="36">
        <v>80.4</v>
      </c>
      <c r="C91" s="36">
        <v>73.3</v>
      </c>
      <c r="D91" s="36">
        <v>112.6</v>
      </c>
      <c r="E91" s="36">
        <v>159.2</v>
      </c>
      <c r="F91" s="36">
        <v>135.6</v>
      </c>
      <c r="G91" s="36">
        <v>126.1</v>
      </c>
      <c r="H91" s="32"/>
      <c r="I91" s="32"/>
    </row>
    <row r="92" spans="1:9" ht="12.75">
      <c r="A92" s="33" t="s">
        <v>359</v>
      </c>
      <c r="B92" s="36"/>
      <c r="C92" s="36"/>
      <c r="D92" s="36">
        <v>508.8</v>
      </c>
      <c r="E92" s="36">
        <v>548.5</v>
      </c>
      <c r="F92" s="36">
        <v>752.8</v>
      </c>
      <c r="G92" s="36">
        <v>773.3</v>
      </c>
      <c r="H92" s="32"/>
      <c r="I92" s="32"/>
    </row>
    <row r="93" spans="1:9" ht="12.75">
      <c r="A93" s="33" t="s">
        <v>360</v>
      </c>
      <c r="B93" s="36"/>
      <c r="C93" s="36"/>
      <c r="D93" s="36"/>
      <c r="E93" s="36">
        <v>677.3</v>
      </c>
      <c r="F93" s="36">
        <v>671.5</v>
      </c>
      <c r="G93" s="36">
        <v>778.8</v>
      </c>
      <c r="H93" s="32"/>
      <c r="I93" s="32"/>
    </row>
    <row r="94" spans="1:9" ht="12.75">
      <c r="A94" s="33" t="s">
        <v>361</v>
      </c>
      <c r="B94" s="36"/>
      <c r="C94" s="36"/>
      <c r="D94" s="36"/>
      <c r="E94" s="36"/>
      <c r="F94" s="36">
        <v>366.8</v>
      </c>
      <c r="G94" s="36">
        <v>367.5</v>
      </c>
      <c r="H94" s="32"/>
      <c r="I94" s="32"/>
    </row>
    <row r="95" spans="1:9" ht="12.75">
      <c r="A95" s="33" t="s">
        <v>362</v>
      </c>
      <c r="B95" s="36"/>
      <c r="C95" s="36"/>
      <c r="D95" s="36"/>
      <c r="E95" s="36"/>
      <c r="F95" s="36"/>
      <c r="G95" s="36">
        <v>142.6</v>
      </c>
      <c r="H95" s="32"/>
      <c r="I95" s="32"/>
    </row>
    <row r="96" spans="1:9" ht="12.75">
      <c r="A96" s="33" t="s">
        <v>363</v>
      </c>
      <c r="B96" s="36"/>
      <c r="C96" s="36"/>
      <c r="D96" s="36"/>
      <c r="E96" s="36"/>
      <c r="F96" s="36"/>
      <c r="G96" s="36"/>
      <c r="H96" s="32"/>
      <c r="I96" s="32"/>
    </row>
    <row r="97" spans="1:9" ht="12.75">
      <c r="A97" s="33" t="s">
        <v>364</v>
      </c>
      <c r="B97" s="36"/>
      <c r="C97" s="36"/>
      <c r="D97" s="36"/>
      <c r="E97" s="36"/>
      <c r="F97" s="36"/>
      <c r="G97" s="36"/>
      <c r="H97" s="32"/>
      <c r="I97" s="32"/>
    </row>
    <row r="98" spans="1:9" ht="12.75">
      <c r="A98" s="34"/>
      <c r="B98" s="34"/>
      <c r="C98" s="34"/>
      <c r="D98" s="34"/>
      <c r="E98" s="34"/>
      <c r="F98" s="34"/>
      <c r="G98" s="34"/>
      <c r="H98" s="32"/>
      <c r="I98" s="32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scale="89" r:id="rId1"/>
  <rowBreaks count="1" manualBreakCount="1">
    <brk id="60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8.66015625" style="16" customWidth="1"/>
    <col min="2" max="16" width="10.83203125" style="16" customWidth="1"/>
    <col min="17" max="16384" width="9.33203125" style="16" customWidth="1"/>
  </cols>
  <sheetData>
    <row r="1" spans="1:7" s="6" customFormat="1" ht="12.75">
      <c r="A1" s="1" t="s">
        <v>365</v>
      </c>
      <c r="B1" s="1"/>
      <c r="C1" s="1"/>
      <c r="D1" s="1"/>
      <c r="E1" s="1"/>
      <c r="F1" s="1"/>
      <c r="G1" s="1"/>
    </row>
    <row r="2" spans="1:7" s="6" customFormat="1" ht="12.75">
      <c r="A2" s="1" t="s">
        <v>366</v>
      </c>
      <c r="B2" s="1"/>
      <c r="C2" s="1"/>
      <c r="D2" s="1"/>
      <c r="E2" s="1"/>
      <c r="F2" s="1"/>
      <c r="G2" s="1"/>
    </row>
    <row r="3" spans="1:7" s="6" customFormat="1" ht="12.75">
      <c r="A3" s="1"/>
      <c r="B3" s="1"/>
      <c r="C3" s="1"/>
      <c r="D3" s="1"/>
      <c r="E3" s="1"/>
      <c r="F3" s="1"/>
      <c r="G3" s="1"/>
    </row>
    <row r="4" spans="1:7" ht="12.75">
      <c r="A4" s="30"/>
      <c r="B4" s="4" t="s">
        <v>253</v>
      </c>
      <c r="C4" s="4"/>
      <c r="D4" s="4"/>
      <c r="E4" s="4"/>
      <c r="F4" s="4"/>
      <c r="G4" s="4"/>
    </row>
    <row r="5" spans="2:7" ht="12.75">
      <c r="B5" s="16">
        <v>20</v>
      </c>
      <c r="C5" s="16">
        <v>23</v>
      </c>
      <c r="D5" s="16">
        <v>28</v>
      </c>
      <c r="E5" s="16">
        <v>33</v>
      </c>
      <c r="F5" s="16">
        <v>38</v>
      </c>
      <c r="G5" s="16">
        <v>43</v>
      </c>
    </row>
    <row r="6" spans="1:7" ht="12.75">
      <c r="A6" s="30"/>
      <c r="B6" s="4" t="s">
        <v>254</v>
      </c>
      <c r="C6" s="4"/>
      <c r="D6" s="4"/>
      <c r="E6" s="4"/>
      <c r="F6" s="4"/>
      <c r="G6" s="4"/>
    </row>
    <row r="7" spans="1:7" ht="12.75">
      <c r="A7" s="34"/>
      <c r="B7" s="34">
        <v>1968</v>
      </c>
      <c r="C7" s="34">
        <v>1965</v>
      </c>
      <c r="D7" s="34">
        <v>1960</v>
      </c>
      <c r="E7" s="34">
        <v>1955</v>
      </c>
      <c r="F7" s="34">
        <v>1950</v>
      </c>
      <c r="G7" s="34">
        <v>1945</v>
      </c>
    </row>
    <row r="8" spans="2:7" ht="12.75">
      <c r="B8" s="32"/>
      <c r="C8" s="32"/>
      <c r="D8" s="32"/>
      <c r="E8" s="32"/>
      <c r="F8" s="32"/>
      <c r="G8" s="32"/>
    </row>
    <row r="9" spans="1:7" ht="12.75">
      <c r="A9" s="32" t="s">
        <v>367</v>
      </c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2.75">
      <c r="A11" s="6" t="s">
        <v>583</v>
      </c>
      <c r="B11" s="16">
        <v>13.6</v>
      </c>
      <c r="C11" s="16">
        <v>39.3</v>
      </c>
      <c r="D11" s="16">
        <v>61.3</v>
      </c>
      <c r="E11" s="16">
        <v>76.1</v>
      </c>
      <c r="F11" s="16">
        <v>80.3</v>
      </c>
      <c r="G11" s="16">
        <v>87.7</v>
      </c>
    </row>
    <row r="12" ht="12.75">
      <c r="A12" s="6"/>
    </row>
    <row r="13" spans="1:7" ht="12.75">
      <c r="A13" s="6" t="s">
        <v>584</v>
      </c>
      <c r="B13" s="16">
        <v>47.7</v>
      </c>
      <c r="C13" s="16">
        <v>45.5</v>
      </c>
      <c r="D13" s="16">
        <v>25.5</v>
      </c>
      <c r="E13" s="16">
        <v>13.4</v>
      </c>
      <c r="F13" s="16">
        <v>4.9</v>
      </c>
      <c r="G13" s="16">
        <v>2.5</v>
      </c>
    </row>
    <row r="14" ht="12.75">
      <c r="A14" s="6"/>
    </row>
    <row r="15" spans="1:7" ht="12.75">
      <c r="A15" s="6" t="s">
        <v>585</v>
      </c>
      <c r="B15" s="16">
        <v>38.6</v>
      </c>
      <c r="C15" s="16">
        <v>15.2</v>
      </c>
      <c r="D15" s="16">
        <v>13.2</v>
      </c>
      <c r="E15" s="16">
        <v>10.5</v>
      </c>
      <c r="F15" s="16">
        <v>14.8</v>
      </c>
      <c r="G15" s="16">
        <v>9.8</v>
      </c>
    </row>
    <row r="16" spans="2:7" ht="12.75">
      <c r="B16" s="16" t="s">
        <v>227</v>
      </c>
      <c r="C16" s="16" t="s">
        <v>227</v>
      </c>
      <c r="D16" s="16" t="s">
        <v>227</v>
      </c>
      <c r="E16" s="16" t="s">
        <v>227</v>
      </c>
      <c r="F16" s="16" t="s">
        <v>227</v>
      </c>
      <c r="G16" s="16" t="s">
        <v>227</v>
      </c>
    </row>
    <row r="17" spans="1:7" ht="12.75">
      <c r="A17" s="16" t="s">
        <v>368</v>
      </c>
      <c r="B17" s="45" t="str">
        <f aca="true" t="shared" si="0" ref="B17:G17">"100.0"</f>
        <v>100.0</v>
      </c>
      <c r="C17" s="45" t="str">
        <f t="shared" si="0"/>
        <v>100.0</v>
      </c>
      <c r="D17" s="45" t="str">
        <f t="shared" si="0"/>
        <v>100.0</v>
      </c>
      <c r="E17" s="45" t="str">
        <f t="shared" si="0"/>
        <v>100.0</v>
      </c>
      <c r="F17" s="45" t="str">
        <f t="shared" si="0"/>
        <v>100.0</v>
      </c>
      <c r="G17" s="45" t="str">
        <f t="shared" si="0"/>
        <v>100.0</v>
      </c>
    </row>
    <row r="19" spans="1:7" ht="12.75">
      <c r="A19" s="39" t="s">
        <v>369</v>
      </c>
      <c r="B19" s="36">
        <v>88</v>
      </c>
      <c r="C19" s="36">
        <v>224</v>
      </c>
      <c r="D19" s="36">
        <v>486</v>
      </c>
      <c r="E19" s="36">
        <v>582</v>
      </c>
      <c r="F19" s="36">
        <v>568</v>
      </c>
      <c r="G19" s="36">
        <v>511</v>
      </c>
    </row>
    <row r="20" spans="1:7" ht="12.75">
      <c r="A20" s="34"/>
      <c r="B20" s="34"/>
      <c r="C20" s="34"/>
      <c r="D20" s="34"/>
      <c r="E20" s="34"/>
      <c r="F20" s="34"/>
      <c r="G20" s="34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3.33203125" style="16" customWidth="1"/>
    <col min="2" max="6" width="20.83203125" style="16" customWidth="1"/>
    <col min="7" max="16" width="10.83203125" style="16" customWidth="1"/>
    <col min="17" max="16384" width="9.33203125" style="16" customWidth="1"/>
  </cols>
  <sheetData>
    <row r="1" spans="1:3" ht="12.75">
      <c r="A1" s="1" t="s">
        <v>370</v>
      </c>
      <c r="B1" s="1"/>
      <c r="C1" s="1"/>
    </row>
    <row r="2" spans="1:3" ht="12.75">
      <c r="A2" s="1" t="s">
        <v>371</v>
      </c>
      <c r="B2" s="1"/>
      <c r="C2" s="1"/>
    </row>
    <row r="3" spans="1:3" ht="12.75">
      <c r="A3" s="1"/>
      <c r="B3" s="1"/>
      <c r="C3" s="1"/>
    </row>
    <row r="4" spans="1:3" ht="12.75">
      <c r="A4" s="30"/>
      <c r="B4" s="4" t="s">
        <v>253</v>
      </c>
      <c r="C4" s="4"/>
    </row>
    <row r="5" spans="2:3" ht="12.75">
      <c r="B5" s="16">
        <v>28</v>
      </c>
      <c r="C5" s="16">
        <v>43</v>
      </c>
    </row>
    <row r="6" spans="1:3" ht="12.75">
      <c r="A6" s="30"/>
      <c r="B6" s="4" t="s">
        <v>254</v>
      </c>
      <c r="C6" s="4"/>
    </row>
    <row r="7" spans="1:3" ht="12.75">
      <c r="A7" s="34"/>
      <c r="B7" s="34">
        <v>1960</v>
      </c>
      <c r="C7" s="34">
        <v>1945</v>
      </c>
    </row>
    <row r="8" spans="1:3" ht="12.75">
      <c r="A8" s="32"/>
      <c r="B8" s="32"/>
      <c r="C8" s="32"/>
    </row>
    <row r="9" spans="1:3" ht="12.75">
      <c r="A9" s="32" t="s">
        <v>367</v>
      </c>
      <c r="B9" s="32"/>
      <c r="C9" s="32"/>
    </row>
    <row r="10" spans="1:3" ht="12.75">
      <c r="A10" s="32"/>
      <c r="B10" s="32"/>
      <c r="C10" s="32"/>
    </row>
    <row r="11" spans="1:3" ht="12.75">
      <c r="A11" s="6" t="s">
        <v>583</v>
      </c>
      <c r="B11" s="16">
        <v>59.1</v>
      </c>
      <c r="C11" s="16">
        <v>86.8</v>
      </c>
    </row>
    <row r="12" ht="12.75">
      <c r="A12" s="6"/>
    </row>
    <row r="13" spans="1:3" ht="12.75">
      <c r="A13" s="6" t="s">
        <v>584</v>
      </c>
      <c r="B13" s="16">
        <v>32.1</v>
      </c>
      <c r="C13" s="16">
        <v>4.1</v>
      </c>
    </row>
    <row r="14" ht="12.75">
      <c r="A14" s="6"/>
    </row>
    <row r="15" spans="1:3" ht="12.75">
      <c r="A15" s="6" t="s">
        <v>585</v>
      </c>
      <c r="B15" s="16">
        <v>8.8</v>
      </c>
      <c r="C15" s="16">
        <v>9.1</v>
      </c>
    </row>
    <row r="16" spans="2:3" ht="12.75">
      <c r="B16" s="16" t="s">
        <v>227</v>
      </c>
      <c r="C16" s="16" t="s">
        <v>227</v>
      </c>
    </row>
    <row r="17" spans="1:3" ht="12.75">
      <c r="A17" s="16" t="s">
        <v>368</v>
      </c>
      <c r="B17" s="45" t="str">
        <f>"100.0"</f>
        <v>100.0</v>
      </c>
      <c r="C17" s="45" t="str">
        <f>"100.0"</f>
        <v>100.0</v>
      </c>
    </row>
    <row r="18" spans="2:3" ht="12.75">
      <c r="B18" s="32"/>
      <c r="C18" s="32"/>
    </row>
    <row r="19" spans="1:3" ht="12.75">
      <c r="A19" s="39" t="s">
        <v>369</v>
      </c>
      <c r="B19" s="16">
        <v>396</v>
      </c>
      <c r="C19" s="16">
        <v>680</v>
      </c>
    </row>
    <row r="20" spans="1:3" ht="12.75">
      <c r="A20" s="34"/>
      <c r="B20" s="34"/>
      <c r="C20" s="34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1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8.33203125" style="16" customWidth="1"/>
    <col min="2" max="16" width="10.83203125" style="16" customWidth="1"/>
    <col min="17" max="16384" width="9.33203125" style="16" customWidth="1"/>
  </cols>
  <sheetData>
    <row r="1" spans="1:7" ht="12.75">
      <c r="A1" s="1" t="s">
        <v>372</v>
      </c>
      <c r="B1" s="1"/>
      <c r="C1" s="1"/>
      <c r="D1" s="1"/>
      <c r="E1" s="1"/>
      <c r="F1" s="1"/>
      <c r="G1" s="1"/>
    </row>
    <row r="2" spans="1:7" ht="14.25">
      <c r="A2" s="1" t="s">
        <v>373</v>
      </c>
      <c r="B2" s="1"/>
      <c r="C2" s="1"/>
      <c r="D2" s="1"/>
      <c r="E2" s="1"/>
      <c r="F2" s="1"/>
      <c r="G2" s="1"/>
    </row>
    <row r="3" spans="1:7" s="6" customFormat="1" ht="12.75">
      <c r="A3" s="1"/>
      <c r="B3" s="1"/>
      <c r="C3" s="1"/>
      <c r="D3" s="1"/>
      <c r="E3" s="1"/>
      <c r="F3" s="1"/>
      <c r="G3" s="1"/>
    </row>
    <row r="4" spans="1:7" s="6" customFormat="1" ht="12.75">
      <c r="A4" s="30"/>
      <c r="B4" s="4" t="s">
        <v>268</v>
      </c>
      <c r="C4" s="4"/>
      <c r="D4" s="4"/>
      <c r="E4" s="4"/>
      <c r="F4" s="4"/>
      <c r="G4" s="4"/>
    </row>
    <row r="5" spans="2:7" ht="12.75">
      <c r="B5" s="16">
        <v>20</v>
      </c>
      <c r="C5" s="16">
        <v>23</v>
      </c>
      <c r="D5" s="16">
        <v>28</v>
      </c>
      <c r="E5" s="16">
        <v>33</v>
      </c>
      <c r="F5" s="16">
        <v>38</v>
      </c>
      <c r="G5" s="16">
        <v>43</v>
      </c>
    </row>
    <row r="6" spans="1:7" ht="12.75">
      <c r="A6" s="30"/>
      <c r="B6" s="4" t="s">
        <v>254</v>
      </c>
      <c r="C6" s="4"/>
      <c r="D6" s="4"/>
      <c r="E6" s="4"/>
      <c r="F6" s="4"/>
      <c r="G6" s="4"/>
    </row>
    <row r="7" spans="1:7" ht="12.75">
      <c r="A7" s="34"/>
      <c r="B7" s="34">
        <v>1968</v>
      </c>
      <c r="C7" s="34">
        <v>1965</v>
      </c>
      <c r="D7" s="34">
        <v>1960</v>
      </c>
      <c r="E7" s="34">
        <v>1955</v>
      </c>
      <c r="F7" s="34">
        <v>1950</v>
      </c>
      <c r="G7" s="34">
        <v>1945</v>
      </c>
    </row>
    <row r="8" spans="1:7" ht="12.75">
      <c r="A8" s="32"/>
      <c r="B8" s="32"/>
      <c r="C8" s="32"/>
      <c r="D8" s="32"/>
      <c r="E8" s="32"/>
      <c r="F8" s="32"/>
      <c r="G8" s="32"/>
    </row>
    <row r="9" ht="12.75">
      <c r="A9" s="6" t="s">
        <v>578</v>
      </c>
    </row>
    <row r="10" spans="1:7" ht="12.75">
      <c r="A10" s="33">
        <v>15</v>
      </c>
      <c r="B10" s="36">
        <v>1.5</v>
      </c>
      <c r="C10" s="36" t="s">
        <v>190</v>
      </c>
      <c r="D10" s="36" t="s">
        <v>190</v>
      </c>
      <c r="E10" s="36" t="str">
        <f>"1.0"</f>
        <v>1.0</v>
      </c>
      <c r="F10" s="36" t="s">
        <v>190</v>
      </c>
      <c r="G10" s="36" t="s">
        <v>190</v>
      </c>
    </row>
    <row r="11" spans="1:7" ht="12.75">
      <c r="A11" s="33">
        <v>16</v>
      </c>
      <c r="B11" s="36">
        <v>6.2</v>
      </c>
      <c r="C11" s="36">
        <v>4.1</v>
      </c>
      <c r="D11" s="36">
        <v>1.1</v>
      </c>
      <c r="E11" s="36">
        <v>2.9</v>
      </c>
      <c r="F11" s="36" t="s">
        <v>190</v>
      </c>
      <c r="G11" s="36" t="s">
        <v>190</v>
      </c>
    </row>
    <row r="12" spans="1:7" ht="12.75">
      <c r="A12" s="33">
        <v>17</v>
      </c>
      <c r="B12" s="36">
        <v>15.4</v>
      </c>
      <c r="C12" s="36">
        <v>10.2</v>
      </c>
      <c r="D12" s="36" t="str">
        <f>"9.0"</f>
        <v>9.0</v>
      </c>
      <c r="E12" s="36">
        <v>6.9</v>
      </c>
      <c r="F12" s="36">
        <v>3.9</v>
      </c>
      <c r="G12" s="36" t="str">
        <f>"6.0"</f>
        <v>6.0</v>
      </c>
    </row>
    <row r="13" spans="1:7" ht="12.75">
      <c r="A13" s="33">
        <v>18</v>
      </c>
      <c r="B13" s="36">
        <v>24.6</v>
      </c>
      <c r="C13" s="36">
        <v>16.3</v>
      </c>
      <c r="D13" s="36">
        <v>21.3</v>
      </c>
      <c r="E13" s="36">
        <v>19.6</v>
      </c>
      <c r="F13" s="36">
        <v>12.6</v>
      </c>
      <c r="G13" s="36">
        <v>10.3</v>
      </c>
    </row>
    <row r="14" spans="1:7" ht="12.75">
      <c r="A14" s="33">
        <v>19</v>
      </c>
      <c r="B14" s="36">
        <v>30.8</v>
      </c>
      <c r="C14" s="36">
        <v>30.6</v>
      </c>
      <c r="D14" s="36">
        <v>31.5</v>
      </c>
      <c r="E14" s="36">
        <v>39.2</v>
      </c>
      <c r="F14" s="36">
        <v>23.6</v>
      </c>
      <c r="G14" s="36" t="str">
        <f>"19.0"</f>
        <v>19.0</v>
      </c>
    </row>
    <row r="15" spans="1:7" ht="12.75">
      <c r="A15" s="33">
        <v>20</v>
      </c>
      <c r="B15" s="36"/>
      <c r="C15" s="36">
        <v>40.8</v>
      </c>
      <c r="D15" s="36">
        <v>44.9</v>
      </c>
      <c r="E15" s="36" t="str">
        <f>"52.0"</f>
        <v>52.0</v>
      </c>
      <c r="F15" s="36">
        <v>43.3</v>
      </c>
      <c r="G15" s="36" t="str">
        <f>"31.0"</f>
        <v>31.0</v>
      </c>
    </row>
    <row r="16" spans="1:7" ht="12.75">
      <c r="A16" s="33">
        <v>21</v>
      </c>
      <c r="B16" s="36"/>
      <c r="C16" s="36">
        <v>57.1</v>
      </c>
      <c r="D16" s="36">
        <v>49.4</v>
      </c>
      <c r="E16" s="36">
        <v>67.6</v>
      </c>
      <c r="F16" s="36">
        <v>58.3</v>
      </c>
      <c r="G16" s="36">
        <v>50.9</v>
      </c>
    </row>
    <row r="17" spans="1:7" ht="12.75">
      <c r="A17" s="33">
        <v>22</v>
      </c>
      <c r="B17" s="36"/>
      <c r="C17" s="36">
        <v>67.3</v>
      </c>
      <c r="D17" s="36">
        <v>58.4</v>
      </c>
      <c r="E17" s="36">
        <v>72.5</v>
      </c>
      <c r="F17" s="36">
        <v>69.3</v>
      </c>
      <c r="G17" s="36">
        <v>61.2</v>
      </c>
    </row>
    <row r="18" spans="1:7" ht="12.75">
      <c r="A18" s="33">
        <v>23</v>
      </c>
      <c r="B18" s="36"/>
      <c r="C18" s="36"/>
      <c r="D18" s="36">
        <v>68.5</v>
      </c>
      <c r="E18" s="36">
        <v>76.5</v>
      </c>
      <c r="F18" s="36">
        <v>75.6</v>
      </c>
      <c r="G18" s="36">
        <v>68.1</v>
      </c>
    </row>
    <row r="19" spans="1:7" ht="12.75">
      <c r="A19" s="33">
        <v>24</v>
      </c>
      <c r="B19" s="36"/>
      <c r="C19" s="36"/>
      <c r="D19" s="36">
        <v>76.4</v>
      </c>
      <c r="E19" s="36">
        <v>79.4</v>
      </c>
      <c r="F19" s="36">
        <v>81.1</v>
      </c>
      <c r="G19" s="36" t="str">
        <f>"75.0"</f>
        <v>75.0</v>
      </c>
    </row>
    <row r="20" spans="1:7" ht="12.75">
      <c r="A20" s="33">
        <v>25</v>
      </c>
      <c r="B20" s="36"/>
      <c r="C20" s="36"/>
      <c r="D20" s="36">
        <v>77.5</v>
      </c>
      <c r="E20" s="36">
        <v>83.3</v>
      </c>
      <c r="F20" s="36">
        <v>86.6</v>
      </c>
      <c r="G20" s="36">
        <v>76.7</v>
      </c>
    </row>
    <row r="21" spans="1:7" ht="12.75">
      <c r="A21" s="33">
        <v>26</v>
      </c>
      <c r="B21" s="36"/>
      <c r="C21" s="36"/>
      <c r="D21" s="36">
        <v>77.5</v>
      </c>
      <c r="E21" s="36">
        <v>87.3</v>
      </c>
      <c r="F21" s="36">
        <v>88.2</v>
      </c>
      <c r="G21" s="36">
        <v>80.2</v>
      </c>
    </row>
    <row r="22" spans="1:7" ht="12.75">
      <c r="A22" s="33">
        <v>27</v>
      </c>
      <c r="B22" s="36"/>
      <c r="C22" s="36"/>
      <c r="D22" s="36" t="str">
        <f>"82.0"</f>
        <v>82.0</v>
      </c>
      <c r="E22" s="36">
        <v>93.1</v>
      </c>
      <c r="F22" s="36">
        <v>91.3</v>
      </c>
      <c r="G22" s="36">
        <v>84.5</v>
      </c>
    </row>
    <row r="23" spans="1:7" ht="12.75">
      <c r="A23" s="33">
        <v>28</v>
      </c>
      <c r="B23" s="36"/>
      <c r="C23" s="36"/>
      <c r="D23" s="36"/>
      <c r="E23" s="36">
        <v>93.1</v>
      </c>
      <c r="F23" s="36">
        <v>92.1</v>
      </c>
      <c r="G23" s="36">
        <v>87.1</v>
      </c>
    </row>
    <row r="24" spans="1:7" ht="12.75">
      <c r="A24" s="33">
        <v>29</v>
      </c>
      <c r="B24" s="36"/>
      <c r="C24" s="36"/>
      <c r="D24" s="36"/>
      <c r="E24" s="36">
        <v>95.1</v>
      </c>
      <c r="F24" s="36">
        <v>92.9</v>
      </c>
      <c r="G24" s="36">
        <v>88.8</v>
      </c>
    </row>
    <row r="25" spans="1:7" ht="12.75">
      <c r="A25" s="33">
        <v>30</v>
      </c>
      <c r="B25" s="36"/>
      <c r="C25" s="36"/>
      <c r="D25" s="36"/>
      <c r="E25" s="36">
        <v>96.1</v>
      </c>
      <c r="F25" s="36">
        <v>93.7</v>
      </c>
      <c r="G25" s="36">
        <v>89.7</v>
      </c>
    </row>
    <row r="26" spans="1:7" ht="12.75">
      <c r="A26" s="33">
        <v>31</v>
      </c>
      <c r="B26" s="36"/>
      <c r="C26" s="36"/>
      <c r="D26" s="36"/>
      <c r="E26" s="36">
        <v>96.1</v>
      </c>
      <c r="F26" s="36">
        <v>93.7</v>
      </c>
      <c r="G26" s="36">
        <v>90.5</v>
      </c>
    </row>
    <row r="27" spans="1:7" ht="12.75">
      <c r="A27" s="33">
        <v>32</v>
      </c>
      <c r="B27" s="36"/>
      <c r="C27" s="36"/>
      <c r="D27" s="36"/>
      <c r="E27" s="36">
        <v>96.1</v>
      </c>
      <c r="F27" s="36">
        <v>93.7</v>
      </c>
      <c r="G27" s="36">
        <v>90.5</v>
      </c>
    </row>
    <row r="28" spans="1:7" ht="12.75">
      <c r="A28" s="33">
        <v>33</v>
      </c>
      <c r="B28" s="36"/>
      <c r="C28" s="36"/>
      <c r="D28" s="36"/>
      <c r="E28" s="36"/>
      <c r="F28" s="36">
        <v>94.5</v>
      </c>
      <c r="G28" s="36">
        <v>91.4</v>
      </c>
    </row>
    <row r="29" spans="1:7" ht="12.75">
      <c r="A29" s="33">
        <v>34</v>
      </c>
      <c r="B29" s="36"/>
      <c r="C29" s="36"/>
      <c r="D29" s="36"/>
      <c r="E29" s="36"/>
      <c r="F29" s="36">
        <v>94.5</v>
      </c>
      <c r="G29" s="36">
        <v>93.1</v>
      </c>
    </row>
    <row r="30" spans="1:7" ht="12.75">
      <c r="A30" s="33">
        <v>35</v>
      </c>
      <c r="B30" s="36"/>
      <c r="C30" s="36"/>
      <c r="D30" s="36"/>
      <c r="E30" s="36"/>
      <c r="F30" s="36">
        <v>94.5</v>
      </c>
      <c r="G30" s="36">
        <v>93.1</v>
      </c>
    </row>
    <row r="31" spans="1:7" ht="12.75">
      <c r="A31" s="33">
        <v>36</v>
      </c>
      <c r="B31" s="36"/>
      <c r="C31" s="36"/>
      <c r="D31" s="36"/>
      <c r="E31" s="36"/>
      <c r="F31" s="36">
        <v>94.5</v>
      </c>
      <c r="G31" s="36">
        <v>93.1</v>
      </c>
    </row>
    <row r="32" spans="1:7" ht="12.75">
      <c r="A32" s="33">
        <v>37</v>
      </c>
      <c r="B32" s="36"/>
      <c r="C32" s="36"/>
      <c r="D32" s="36"/>
      <c r="E32" s="36"/>
      <c r="F32" s="36">
        <v>94.5</v>
      </c>
      <c r="G32" s="36">
        <v>93.1</v>
      </c>
    </row>
    <row r="33" spans="1:7" ht="12.75">
      <c r="A33" s="33">
        <v>38</v>
      </c>
      <c r="B33" s="36"/>
      <c r="C33" s="36"/>
      <c r="D33" s="36"/>
      <c r="E33" s="36"/>
      <c r="F33" s="36"/>
      <c r="G33" s="36" t="str">
        <f>"94.0"</f>
        <v>94.0</v>
      </c>
    </row>
    <row r="34" spans="1:7" ht="12.75">
      <c r="A34" s="33">
        <v>39</v>
      </c>
      <c r="B34" s="36"/>
      <c r="C34" s="36"/>
      <c r="D34" s="36"/>
      <c r="E34" s="36"/>
      <c r="F34" s="36"/>
      <c r="G34" s="36" t="str">
        <f>"94.0"</f>
        <v>94.0</v>
      </c>
    </row>
    <row r="35" spans="1:7" ht="12.75">
      <c r="A35" s="33">
        <v>40</v>
      </c>
      <c r="B35" s="36"/>
      <c r="C35" s="36"/>
      <c r="D35" s="36"/>
      <c r="E35" s="36"/>
      <c r="F35" s="36"/>
      <c r="G35" s="36" t="str">
        <f>"94.0"</f>
        <v>94.0</v>
      </c>
    </row>
    <row r="36" ht="12.75">
      <c r="A36" s="39"/>
    </row>
    <row r="37" spans="1:7" ht="12.75">
      <c r="A37" s="33" t="s">
        <v>295</v>
      </c>
      <c r="B37" s="16">
        <v>65</v>
      </c>
      <c r="C37" s="16">
        <v>49</v>
      </c>
      <c r="D37" s="16">
        <v>89</v>
      </c>
      <c r="E37" s="16">
        <v>102</v>
      </c>
      <c r="F37" s="16">
        <v>127</v>
      </c>
      <c r="G37" s="16">
        <v>116</v>
      </c>
    </row>
    <row r="39" ht="12.75">
      <c r="A39" s="6" t="s">
        <v>579</v>
      </c>
    </row>
    <row r="40" spans="1:7" ht="12.75">
      <c r="A40" s="33">
        <v>15</v>
      </c>
      <c r="B40" s="36" t="s">
        <v>190</v>
      </c>
      <c r="C40" s="36">
        <v>0.2</v>
      </c>
      <c r="D40" s="36" t="s">
        <v>190</v>
      </c>
      <c r="E40" s="36" t="s">
        <v>190</v>
      </c>
      <c r="F40" s="36" t="s">
        <v>190</v>
      </c>
      <c r="G40" s="36" t="s">
        <v>190</v>
      </c>
    </row>
    <row r="41" spans="1:7" ht="12.75">
      <c r="A41" s="33">
        <v>16</v>
      </c>
      <c r="B41" s="36">
        <v>0.2</v>
      </c>
      <c r="C41" s="36">
        <v>0.6</v>
      </c>
      <c r="D41" s="36">
        <v>0.2</v>
      </c>
      <c r="E41" s="36">
        <v>0.8</v>
      </c>
      <c r="F41" s="36" t="s">
        <v>190</v>
      </c>
      <c r="G41" s="36" t="s">
        <v>190</v>
      </c>
    </row>
    <row r="42" spans="1:7" ht="12.75">
      <c r="A42" s="33">
        <v>17</v>
      </c>
      <c r="B42" s="36">
        <v>0.7</v>
      </c>
      <c r="C42" s="36">
        <v>1.4</v>
      </c>
      <c r="D42" s="36">
        <v>1.4</v>
      </c>
      <c r="E42" s="36">
        <v>1.8</v>
      </c>
      <c r="F42" s="36">
        <v>0.9</v>
      </c>
      <c r="G42" s="36">
        <v>1.3</v>
      </c>
    </row>
    <row r="43" spans="1:7" ht="12.75">
      <c r="A43" s="33">
        <v>18</v>
      </c>
      <c r="B43" s="36">
        <v>2.5</v>
      </c>
      <c r="C43" s="36">
        <v>3.4</v>
      </c>
      <c r="D43" s="36">
        <v>3.8</v>
      </c>
      <c r="E43" s="36">
        <v>7.6</v>
      </c>
      <c r="F43" s="36">
        <v>4.5</v>
      </c>
      <c r="G43" s="36">
        <v>3.6</v>
      </c>
    </row>
    <row r="44" spans="1:7" ht="12.75">
      <c r="A44" s="33">
        <v>19</v>
      </c>
      <c r="B44" s="36">
        <v>6.1</v>
      </c>
      <c r="C44" s="36">
        <v>6.8</v>
      </c>
      <c r="D44" s="36">
        <v>10.8</v>
      </c>
      <c r="E44" s="36">
        <v>15.2</v>
      </c>
      <c r="F44" s="36">
        <v>12.9</v>
      </c>
      <c r="G44" s="36">
        <v>10.9</v>
      </c>
    </row>
    <row r="45" spans="1:7" ht="12.75">
      <c r="A45" s="33">
        <v>20</v>
      </c>
      <c r="B45" s="36"/>
      <c r="C45" s="36">
        <v>13.8</v>
      </c>
      <c r="D45" s="36">
        <v>17.9</v>
      </c>
      <c r="E45" s="36">
        <v>23.5</v>
      </c>
      <c r="F45" s="36">
        <v>25.2</v>
      </c>
      <c r="G45" s="36">
        <v>20.5</v>
      </c>
    </row>
    <row r="46" spans="1:7" ht="12.75">
      <c r="A46" s="33">
        <v>21</v>
      </c>
      <c r="B46" s="36"/>
      <c r="C46" s="36">
        <v>21.8</v>
      </c>
      <c r="D46" s="36">
        <v>27.3</v>
      </c>
      <c r="E46" s="36">
        <v>33.6</v>
      </c>
      <c r="F46" s="36">
        <v>37.2</v>
      </c>
      <c r="G46" s="36">
        <v>30.8</v>
      </c>
    </row>
    <row r="47" spans="1:7" ht="12.75">
      <c r="A47" s="33">
        <v>22</v>
      </c>
      <c r="B47" s="36"/>
      <c r="C47" s="36">
        <v>28.9</v>
      </c>
      <c r="D47" s="36">
        <v>37.2</v>
      </c>
      <c r="E47" s="36">
        <v>43.2</v>
      </c>
      <c r="F47" s="36">
        <v>50.5</v>
      </c>
      <c r="G47" s="36">
        <v>41.1</v>
      </c>
    </row>
    <row r="48" spans="1:7" ht="12.75">
      <c r="A48" s="33">
        <v>23</v>
      </c>
      <c r="B48" s="36"/>
      <c r="C48" s="36"/>
      <c r="D48" s="36">
        <v>44.9</v>
      </c>
      <c r="E48" s="36">
        <v>52.5</v>
      </c>
      <c r="F48" s="36">
        <v>58.3</v>
      </c>
      <c r="G48" s="36">
        <v>51.3</v>
      </c>
    </row>
    <row r="49" spans="1:7" ht="12.75">
      <c r="A49" s="33">
        <v>24</v>
      </c>
      <c r="B49" s="36"/>
      <c r="C49" s="36"/>
      <c r="D49" s="36">
        <v>52.2</v>
      </c>
      <c r="E49" s="36">
        <v>58.1</v>
      </c>
      <c r="F49" s="36">
        <v>63.7</v>
      </c>
      <c r="G49" s="36">
        <v>62.6</v>
      </c>
    </row>
    <row r="50" spans="1:7" ht="12.75">
      <c r="A50" s="33">
        <v>25</v>
      </c>
      <c r="B50" s="36"/>
      <c r="C50" s="36"/>
      <c r="D50" s="36">
        <v>56.9</v>
      </c>
      <c r="E50" s="36">
        <v>64.6</v>
      </c>
      <c r="F50" s="36">
        <v>70.6</v>
      </c>
      <c r="G50" s="36">
        <v>66.9</v>
      </c>
    </row>
    <row r="51" spans="1:7" ht="12.75">
      <c r="A51" s="33">
        <v>26</v>
      </c>
      <c r="B51" s="36"/>
      <c r="C51" s="36"/>
      <c r="D51" s="36">
        <v>62.1</v>
      </c>
      <c r="E51" s="36">
        <v>69.4</v>
      </c>
      <c r="F51" s="36">
        <v>75.7</v>
      </c>
      <c r="G51" s="36">
        <v>74.5</v>
      </c>
    </row>
    <row r="52" spans="1:7" ht="12.75">
      <c r="A52" s="33">
        <v>27</v>
      </c>
      <c r="B52" s="36"/>
      <c r="C52" s="36"/>
      <c r="D52" s="36">
        <v>68.5</v>
      </c>
      <c r="E52" s="36">
        <v>74.7</v>
      </c>
      <c r="F52" s="36">
        <v>81.1</v>
      </c>
      <c r="G52" s="36">
        <v>78.9</v>
      </c>
    </row>
    <row r="53" spans="1:7" ht="12.75">
      <c r="A53" s="33">
        <v>28</v>
      </c>
      <c r="B53" s="36"/>
      <c r="C53" s="36"/>
      <c r="D53" s="36"/>
      <c r="E53" s="36">
        <v>77.5</v>
      </c>
      <c r="F53" s="36">
        <v>82.3</v>
      </c>
      <c r="G53" s="36">
        <v>81.1</v>
      </c>
    </row>
    <row r="54" spans="1:19" ht="12.75">
      <c r="A54" s="33">
        <v>29</v>
      </c>
      <c r="B54" s="36"/>
      <c r="C54" s="36"/>
      <c r="D54" s="36"/>
      <c r="E54" s="36">
        <v>79.3</v>
      </c>
      <c r="F54" s="36">
        <v>84.4</v>
      </c>
      <c r="G54" s="36">
        <v>83.4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7" ht="12.75">
      <c r="A55" s="33">
        <v>30</v>
      </c>
      <c r="B55" s="36"/>
      <c r="C55" s="36"/>
      <c r="D55" s="36"/>
      <c r="E55" s="36">
        <v>81.8</v>
      </c>
      <c r="F55" s="36">
        <v>86.5</v>
      </c>
      <c r="G55" s="36">
        <v>85.8</v>
      </c>
    </row>
    <row r="56" spans="1:7" ht="12.75">
      <c r="A56" s="33">
        <v>31</v>
      </c>
      <c r="B56" s="36"/>
      <c r="C56" s="36"/>
      <c r="D56" s="36"/>
      <c r="E56" s="36">
        <v>83.8</v>
      </c>
      <c r="F56" s="36">
        <v>88.9</v>
      </c>
      <c r="G56" s="36">
        <v>87.1</v>
      </c>
    </row>
    <row r="57" spans="1:7" ht="12.75">
      <c r="A57" s="33">
        <v>32</v>
      </c>
      <c r="B57" s="36"/>
      <c r="C57" s="36"/>
      <c r="D57" s="36"/>
      <c r="E57" s="36">
        <v>85.1</v>
      </c>
      <c r="F57" s="36">
        <v>88.9</v>
      </c>
      <c r="G57" s="36">
        <v>88.7</v>
      </c>
    </row>
    <row r="58" spans="1:7" ht="12.75">
      <c r="A58" s="33">
        <v>33</v>
      </c>
      <c r="B58" s="36"/>
      <c r="C58" s="36"/>
      <c r="D58" s="36"/>
      <c r="E58" s="36"/>
      <c r="F58" s="36">
        <v>89.5</v>
      </c>
      <c r="G58" s="36">
        <v>90.4</v>
      </c>
    </row>
    <row r="59" spans="1:8" ht="12.75">
      <c r="A59" s="40">
        <v>34</v>
      </c>
      <c r="B59" s="41"/>
      <c r="C59" s="41"/>
      <c r="D59" s="41"/>
      <c r="E59" s="41"/>
      <c r="F59" s="41">
        <v>90.1</v>
      </c>
      <c r="G59" s="41">
        <v>90.4</v>
      </c>
      <c r="H59" s="32"/>
    </row>
    <row r="60" spans="1:7" ht="12.75">
      <c r="A60" s="34"/>
      <c r="B60" s="34"/>
      <c r="C60" s="34"/>
      <c r="D60" s="34"/>
      <c r="E60" s="34"/>
      <c r="F60" s="34"/>
      <c r="G60" s="34"/>
    </row>
    <row r="61" spans="1:7" ht="12.75">
      <c r="A61" s="1" t="s">
        <v>374</v>
      </c>
      <c r="B61" s="1"/>
      <c r="C61" s="1"/>
      <c r="D61" s="1"/>
      <c r="E61" s="1"/>
      <c r="F61" s="1"/>
      <c r="G61" s="1"/>
    </row>
    <row r="62" spans="1:7" ht="14.25">
      <c r="A62" s="1" t="s">
        <v>582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30"/>
      <c r="B64" s="4" t="s">
        <v>268</v>
      </c>
      <c r="C64" s="4"/>
      <c r="D64" s="4"/>
      <c r="E64" s="4"/>
      <c r="F64" s="4"/>
      <c r="G64" s="4"/>
    </row>
    <row r="65" spans="2:7" ht="12.75">
      <c r="B65" s="16">
        <v>20</v>
      </c>
      <c r="C65" s="16">
        <v>23</v>
      </c>
      <c r="D65" s="16">
        <v>28</v>
      </c>
      <c r="E65" s="16">
        <v>33</v>
      </c>
      <c r="F65" s="16">
        <v>38</v>
      </c>
      <c r="G65" s="16">
        <v>43</v>
      </c>
    </row>
    <row r="66" spans="1:7" ht="12.75">
      <c r="A66" s="30"/>
      <c r="B66" s="4" t="s">
        <v>254</v>
      </c>
      <c r="C66" s="4"/>
      <c r="D66" s="4"/>
      <c r="E66" s="4"/>
      <c r="F66" s="4"/>
      <c r="G66" s="4"/>
    </row>
    <row r="67" spans="1:7" ht="12.75">
      <c r="A67" s="34"/>
      <c r="B67" s="34">
        <v>1968</v>
      </c>
      <c r="C67" s="34">
        <v>1965</v>
      </c>
      <c r="D67" s="34">
        <v>1960</v>
      </c>
      <c r="E67" s="34">
        <v>1955</v>
      </c>
      <c r="F67" s="34">
        <v>1950</v>
      </c>
      <c r="G67" s="34">
        <v>1945</v>
      </c>
    </row>
    <row r="68" spans="1:7" ht="12.75">
      <c r="A68" s="33"/>
      <c r="B68" s="36"/>
      <c r="C68" s="36"/>
      <c r="D68" s="36"/>
      <c r="E68" s="36"/>
      <c r="F68" s="36"/>
      <c r="G68" s="36"/>
    </row>
    <row r="69" spans="1:7" ht="12.75">
      <c r="A69" s="33">
        <v>35</v>
      </c>
      <c r="B69" s="36"/>
      <c r="C69" s="36"/>
      <c r="D69" s="36"/>
      <c r="E69" s="36"/>
      <c r="F69" s="36">
        <v>90.1</v>
      </c>
      <c r="G69" s="36">
        <v>91.1</v>
      </c>
    </row>
    <row r="70" spans="1:7" ht="12.75">
      <c r="A70" s="33">
        <v>36</v>
      </c>
      <c r="B70" s="36"/>
      <c r="C70" s="36"/>
      <c r="D70" s="36"/>
      <c r="E70" s="36"/>
      <c r="F70" s="36">
        <v>90.4</v>
      </c>
      <c r="G70" s="36">
        <v>91.7</v>
      </c>
    </row>
    <row r="71" spans="1:7" ht="12.75">
      <c r="A71" s="33">
        <v>37</v>
      </c>
      <c r="B71" s="36"/>
      <c r="C71" s="36"/>
      <c r="D71" s="36"/>
      <c r="E71" s="36"/>
      <c r="F71" s="36">
        <v>90.7</v>
      </c>
      <c r="G71" s="36">
        <v>92.4</v>
      </c>
    </row>
    <row r="72" spans="1:7" ht="12.75">
      <c r="A72" s="33">
        <v>38</v>
      </c>
      <c r="B72" s="36"/>
      <c r="C72" s="36"/>
      <c r="D72" s="36"/>
      <c r="E72" s="36"/>
      <c r="F72" s="36"/>
      <c r="G72" s="36">
        <v>93.4</v>
      </c>
    </row>
    <row r="73" spans="1:7" ht="12.75">
      <c r="A73" s="33">
        <v>39</v>
      </c>
      <c r="B73" s="36"/>
      <c r="C73" s="36"/>
      <c r="D73" s="36"/>
      <c r="E73" s="36"/>
      <c r="F73" s="36"/>
      <c r="G73" s="36">
        <v>93.4</v>
      </c>
    </row>
    <row r="74" spans="1:7" ht="12.75">
      <c r="A74" s="33">
        <v>40</v>
      </c>
      <c r="B74" s="36"/>
      <c r="C74" s="36"/>
      <c r="D74" s="36"/>
      <c r="E74" s="36"/>
      <c r="F74" s="36"/>
      <c r="G74" s="36">
        <v>93.4</v>
      </c>
    </row>
    <row r="75" ht="12.75">
      <c r="A75" s="39"/>
    </row>
    <row r="76" spans="1:7" ht="12.75">
      <c r="A76" s="33" t="s">
        <v>295</v>
      </c>
      <c r="B76" s="16">
        <v>595</v>
      </c>
      <c r="C76" s="16">
        <v>499</v>
      </c>
      <c r="D76" s="16">
        <v>425</v>
      </c>
      <c r="E76" s="16">
        <v>396</v>
      </c>
      <c r="F76" s="16">
        <v>333</v>
      </c>
      <c r="G76" s="16">
        <v>302</v>
      </c>
    </row>
    <row r="78" ht="12.75">
      <c r="A78" s="6" t="s">
        <v>581</v>
      </c>
    </row>
    <row r="79" spans="1:7" ht="12.75">
      <c r="A79" s="33">
        <v>15</v>
      </c>
      <c r="B79" s="36" t="s">
        <v>190</v>
      </c>
      <c r="C79" s="36" t="s">
        <v>190</v>
      </c>
      <c r="D79" s="36" t="s">
        <v>190</v>
      </c>
      <c r="E79" s="36" t="s">
        <v>190</v>
      </c>
      <c r="F79" s="36" t="s">
        <v>190</v>
      </c>
      <c r="G79" s="36" t="s">
        <v>190</v>
      </c>
    </row>
    <row r="80" spans="1:7" ht="12.75">
      <c r="A80" s="33">
        <v>16</v>
      </c>
      <c r="B80" s="36" t="s">
        <v>190</v>
      </c>
      <c r="C80" s="36" t="s">
        <v>190</v>
      </c>
      <c r="D80" s="36" t="s">
        <v>190</v>
      </c>
      <c r="E80" s="36" t="s">
        <v>190</v>
      </c>
      <c r="F80" s="36" t="s">
        <v>190</v>
      </c>
      <c r="G80" s="36" t="s">
        <v>190</v>
      </c>
    </row>
    <row r="81" spans="1:7" ht="12.75">
      <c r="A81" s="33">
        <v>17</v>
      </c>
      <c r="B81" s="36" t="s">
        <v>190</v>
      </c>
      <c r="C81" s="36" t="s">
        <v>190</v>
      </c>
      <c r="D81" s="36" t="s">
        <v>190</v>
      </c>
      <c r="E81" s="36">
        <v>0.5</v>
      </c>
      <c r="F81" s="36" t="s">
        <v>190</v>
      </c>
      <c r="G81" s="36">
        <v>0.8</v>
      </c>
    </row>
    <row r="82" spans="1:7" ht="12.75">
      <c r="A82" s="33">
        <v>18</v>
      </c>
      <c r="B82" s="36" t="s">
        <v>190</v>
      </c>
      <c r="C82" s="36" t="s">
        <v>190</v>
      </c>
      <c r="D82" s="36">
        <v>0.9</v>
      </c>
      <c r="E82" s="36">
        <v>0.5</v>
      </c>
      <c r="F82" s="36" t="s">
        <v>190</v>
      </c>
      <c r="G82" s="36">
        <v>0.8</v>
      </c>
    </row>
    <row r="83" spans="1:7" ht="12.75">
      <c r="A83" s="33">
        <v>19</v>
      </c>
      <c r="B83" s="36" t="s">
        <v>190</v>
      </c>
      <c r="C83" s="36" t="s">
        <v>190</v>
      </c>
      <c r="D83" s="36">
        <v>2.2</v>
      </c>
      <c r="E83" s="36">
        <v>2.1</v>
      </c>
      <c r="F83" s="36" t="s">
        <v>190</v>
      </c>
      <c r="G83" s="36">
        <v>3.1</v>
      </c>
    </row>
    <row r="84" spans="1:7" ht="12.75">
      <c r="A84" s="33">
        <v>20</v>
      </c>
      <c r="B84" s="36"/>
      <c r="C84" s="36" t="s">
        <v>190</v>
      </c>
      <c r="D84" s="36">
        <v>3.6</v>
      </c>
      <c r="E84" s="36">
        <v>3.6</v>
      </c>
      <c r="F84" s="36">
        <v>2.4</v>
      </c>
      <c r="G84" s="36">
        <v>6.2</v>
      </c>
    </row>
    <row r="85" spans="1:7" ht="12.75">
      <c r="A85" s="33">
        <v>21</v>
      </c>
      <c r="B85" s="36"/>
      <c r="C85" s="36">
        <v>0.7</v>
      </c>
      <c r="D85" s="36">
        <v>5.4</v>
      </c>
      <c r="E85" s="36">
        <v>5.2</v>
      </c>
      <c r="F85" s="36">
        <v>7.2</v>
      </c>
      <c r="G85" s="36">
        <v>10.1</v>
      </c>
    </row>
    <row r="86" spans="1:7" ht="12.75">
      <c r="A86" s="33">
        <v>22</v>
      </c>
      <c r="B86" s="36"/>
      <c r="C86" s="36" t="str">
        <f>"2.0"</f>
        <v>2.0</v>
      </c>
      <c r="D86" s="36" t="str">
        <f>"9.0"</f>
        <v>9.0</v>
      </c>
      <c r="E86" s="36">
        <v>8.3</v>
      </c>
      <c r="F86" s="36">
        <v>12.6</v>
      </c>
      <c r="G86" s="36">
        <v>14.7</v>
      </c>
    </row>
    <row r="87" spans="1:7" ht="12.75">
      <c r="A87" s="33">
        <v>23</v>
      </c>
      <c r="B87" s="36"/>
      <c r="C87" s="36"/>
      <c r="D87" s="36">
        <v>11.7</v>
      </c>
      <c r="E87" s="36">
        <v>12.4</v>
      </c>
      <c r="F87" s="36">
        <v>21.6</v>
      </c>
      <c r="G87" s="36">
        <v>20.2</v>
      </c>
    </row>
    <row r="88" spans="1:7" ht="12.75">
      <c r="A88" s="33">
        <v>24</v>
      </c>
      <c r="B88" s="36"/>
      <c r="C88" s="36"/>
      <c r="D88" s="36">
        <v>16.1</v>
      </c>
      <c r="E88" s="36">
        <v>16.1</v>
      </c>
      <c r="F88" s="36">
        <v>29.3</v>
      </c>
      <c r="G88" s="36">
        <v>34.1</v>
      </c>
    </row>
    <row r="89" spans="1:7" ht="12.75">
      <c r="A89" s="33">
        <v>25</v>
      </c>
      <c r="B89" s="36"/>
      <c r="C89" s="36"/>
      <c r="D89" s="36">
        <v>22.4</v>
      </c>
      <c r="E89" s="36">
        <v>23.8</v>
      </c>
      <c r="F89" s="36">
        <v>37.1</v>
      </c>
      <c r="G89" s="36" t="str">
        <f>"45.0"</f>
        <v>45.0</v>
      </c>
    </row>
    <row r="90" spans="1:7" ht="12.75">
      <c r="A90" s="33">
        <v>26</v>
      </c>
      <c r="B90" s="36"/>
      <c r="C90" s="36"/>
      <c r="D90" s="36">
        <v>28.7</v>
      </c>
      <c r="E90" s="36" t="str">
        <f>"29.0"</f>
        <v>29.0</v>
      </c>
      <c r="F90" s="36">
        <v>48.5</v>
      </c>
      <c r="G90" s="36">
        <v>57.4</v>
      </c>
    </row>
    <row r="91" spans="1:7" ht="12.75">
      <c r="A91" s="33">
        <v>27</v>
      </c>
      <c r="B91" s="36"/>
      <c r="C91" s="36"/>
      <c r="D91" s="36">
        <v>37.7</v>
      </c>
      <c r="E91" s="36">
        <v>38.9</v>
      </c>
      <c r="F91" s="36">
        <v>58.7</v>
      </c>
      <c r="G91" s="36">
        <v>65.1</v>
      </c>
    </row>
    <row r="92" spans="1:7" ht="12.75">
      <c r="A92" s="33">
        <v>28</v>
      </c>
      <c r="B92" s="36"/>
      <c r="C92" s="36"/>
      <c r="D92" s="36"/>
      <c r="E92" s="36">
        <v>46.6</v>
      </c>
      <c r="F92" s="36">
        <v>65.3</v>
      </c>
      <c r="G92" s="36">
        <v>72.9</v>
      </c>
    </row>
    <row r="93" spans="1:7" ht="12.75">
      <c r="A93" s="33">
        <v>29</v>
      </c>
      <c r="B93" s="36"/>
      <c r="C93" s="36"/>
      <c r="D93" s="36"/>
      <c r="E93" s="36">
        <v>53.4</v>
      </c>
      <c r="F93" s="36">
        <v>70.1</v>
      </c>
      <c r="G93" s="36">
        <v>79.1</v>
      </c>
    </row>
    <row r="94" spans="1:7" ht="12.75">
      <c r="A94" s="33">
        <v>30</v>
      </c>
      <c r="B94" s="36"/>
      <c r="C94" s="36"/>
      <c r="D94" s="36"/>
      <c r="E94" s="36">
        <v>60.1</v>
      </c>
      <c r="F94" s="36">
        <v>74.3</v>
      </c>
      <c r="G94" s="36">
        <v>83.7</v>
      </c>
    </row>
    <row r="95" spans="1:7" ht="12.75">
      <c r="A95" s="33">
        <v>31</v>
      </c>
      <c r="B95" s="36"/>
      <c r="C95" s="36"/>
      <c r="D95" s="36"/>
      <c r="E95" s="36">
        <v>66.3</v>
      </c>
      <c r="F95" s="36">
        <v>76.6</v>
      </c>
      <c r="G95" s="36">
        <v>84.5</v>
      </c>
    </row>
    <row r="96" spans="1:7" ht="12.75">
      <c r="A96" s="33">
        <v>32</v>
      </c>
      <c r="B96" s="36"/>
      <c r="C96" s="36"/>
      <c r="D96" s="36"/>
      <c r="E96" s="36">
        <v>72.5</v>
      </c>
      <c r="F96" s="36">
        <v>77.8</v>
      </c>
      <c r="G96" s="36" t="str">
        <f>"86.0"</f>
        <v>86.0</v>
      </c>
    </row>
    <row r="97" spans="1:7" ht="12.75">
      <c r="A97" s="33">
        <v>33</v>
      </c>
      <c r="B97" s="36"/>
      <c r="C97" s="36"/>
      <c r="D97" s="36"/>
      <c r="E97" s="36"/>
      <c r="F97" s="36">
        <v>80.2</v>
      </c>
      <c r="G97" s="36">
        <v>87.6</v>
      </c>
    </row>
    <row r="98" spans="1:7" ht="12.75">
      <c r="A98" s="33">
        <v>34</v>
      </c>
      <c r="B98" s="36"/>
      <c r="C98" s="36"/>
      <c r="D98" s="36"/>
      <c r="E98" s="36"/>
      <c r="F98" s="36" t="str">
        <f>"82.0"</f>
        <v>82.0</v>
      </c>
      <c r="G98" s="36">
        <v>89.1</v>
      </c>
    </row>
    <row r="99" spans="1:7" ht="12.75">
      <c r="A99" s="33">
        <v>35</v>
      </c>
      <c r="B99" s="36"/>
      <c r="C99" s="36"/>
      <c r="D99" s="36"/>
      <c r="E99" s="36"/>
      <c r="F99" s="36">
        <v>83.2</v>
      </c>
      <c r="G99" s="36">
        <v>92.2</v>
      </c>
    </row>
    <row r="100" spans="1:7" ht="12.75">
      <c r="A100" s="33">
        <v>36</v>
      </c>
      <c r="B100" s="36"/>
      <c r="C100" s="36"/>
      <c r="D100" s="36"/>
      <c r="E100" s="36"/>
      <c r="F100" s="36">
        <v>84.4</v>
      </c>
      <c r="G100" s="36">
        <v>92.2</v>
      </c>
    </row>
    <row r="101" spans="1:7" ht="12.75">
      <c r="A101" s="33">
        <v>37</v>
      </c>
      <c r="B101" s="36"/>
      <c r="C101" s="36"/>
      <c r="D101" s="36"/>
      <c r="E101" s="36"/>
      <c r="F101" s="36">
        <v>85.6</v>
      </c>
      <c r="G101" s="36">
        <v>92.2</v>
      </c>
    </row>
    <row r="102" spans="1:7" ht="12.75">
      <c r="A102" s="33">
        <v>38</v>
      </c>
      <c r="B102" s="36"/>
      <c r="C102" s="36"/>
      <c r="D102" s="36"/>
      <c r="E102" s="36"/>
      <c r="F102" s="36"/>
      <c r="G102" s="36">
        <v>92.2</v>
      </c>
    </row>
    <row r="103" spans="1:7" ht="12.75">
      <c r="A103" s="33">
        <v>39</v>
      </c>
      <c r="B103" s="36"/>
      <c r="C103" s="36"/>
      <c r="D103" s="36"/>
      <c r="E103" s="36"/>
      <c r="F103" s="36"/>
      <c r="G103" s="36" t="str">
        <f>"93.0"</f>
        <v>93.0</v>
      </c>
    </row>
    <row r="104" spans="1:7" ht="12.75">
      <c r="A104" s="33">
        <v>40</v>
      </c>
      <c r="B104" s="36"/>
      <c r="C104" s="36"/>
      <c r="D104" s="36"/>
      <c r="E104" s="36"/>
      <c r="F104" s="36"/>
      <c r="G104" s="36" t="str">
        <f>"93.0"</f>
        <v>93.0</v>
      </c>
    </row>
    <row r="105" spans="1:7" ht="12.75">
      <c r="A105" s="33"/>
      <c r="B105" s="36"/>
      <c r="C105" s="36"/>
      <c r="D105" s="36"/>
      <c r="E105" s="36"/>
      <c r="F105" s="36"/>
      <c r="G105" s="36"/>
    </row>
    <row r="106" spans="1:7" ht="12.75">
      <c r="A106" s="33" t="s">
        <v>295</v>
      </c>
      <c r="B106" s="16">
        <v>61</v>
      </c>
      <c r="C106" s="16">
        <v>148</v>
      </c>
      <c r="D106" s="16">
        <v>223</v>
      </c>
      <c r="E106" s="16">
        <v>193</v>
      </c>
      <c r="F106" s="16">
        <v>167</v>
      </c>
      <c r="G106" s="16">
        <v>129</v>
      </c>
    </row>
    <row r="107" spans="1:7" ht="12.75">
      <c r="A107" s="34"/>
      <c r="B107" s="34"/>
      <c r="C107" s="34"/>
      <c r="D107" s="34"/>
      <c r="E107" s="34"/>
      <c r="F107" s="34"/>
      <c r="G107" s="34"/>
    </row>
    <row r="108" spans="1:7" ht="12.75">
      <c r="A108" s="32"/>
      <c r="B108" s="32"/>
      <c r="C108" s="32"/>
      <c r="D108" s="32"/>
      <c r="E108" s="32"/>
      <c r="F108" s="32"/>
      <c r="G108" s="32"/>
    </row>
    <row r="109" ht="12.75">
      <c r="A109" s="16" t="s">
        <v>125</v>
      </c>
    </row>
    <row r="110" ht="12.75">
      <c r="A110" s="16" t="s">
        <v>126</v>
      </c>
    </row>
    <row r="111" ht="12.75">
      <c r="A111" s="16" t="s">
        <v>127</v>
      </c>
    </row>
    <row r="112" ht="12.75">
      <c r="A112" s="16" t="s">
        <v>128</v>
      </c>
    </row>
    <row r="113" ht="12.75">
      <c r="A113" s="16" t="s">
        <v>129</v>
      </c>
    </row>
    <row r="114" ht="12.75">
      <c r="A114" s="16" t="s">
        <v>130</v>
      </c>
    </row>
    <row r="115" ht="12.75">
      <c r="A115" s="16" t="s">
        <v>131</v>
      </c>
    </row>
    <row r="116" ht="12.75">
      <c r="A116" s="16" t="s">
        <v>132</v>
      </c>
    </row>
    <row r="117" ht="12.75">
      <c r="A117" s="16" t="s">
        <v>133</v>
      </c>
    </row>
    <row r="118" ht="12.75">
      <c r="A118" s="16" t="s">
        <v>134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scale="92" r:id="rId1"/>
  <rowBreaks count="1" manualBreakCount="1">
    <brk id="60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12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4.16015625" style="16" customWidth="1"/>
    <col min="2" max="3" width="20.83203125" style="16" customWidth="1"/>
    <col min="4" max="16" width="10.83203125" style="16" customWidth="1"/>
    <col min="17" max="16384" width="9.33203125" style="16" customWidth="1"/>
  </cols>
  <sheetData>
    <row r="1" spans="1:3" s="6" customFormat="1" ht="12.75">
      <c r="A1" s="1" t="s">
        <v>375</v>
      </c>
      <c r="B1" s="1"/>
      <c r="C1" s="1"/>
    </row>
    <row r="2" spans="1:3" s="6" customFormat="1" ht="14.25">
      <c r="A2" s="1" t="s">
        <v>577</v>
      </c>
      <c r="B2" s="1"/>
      <c r="C2" s="1"/>
    </row>
    <row r="3" spans="1:3" s="6" customFormat="1" ht="12.75">
      <c r="A3" s="1"/>
      <c r="B3" s="1"/>
      <c r="C3" s="1"/>
    </row>
    <row r="4" spans="1:3" ht="12.75">
      <c r="A4" s="30"/>
      <c r="B4" s="4" t="s">
        <v>268</v>
      </c>
      <c r="C4" s="4"/>
    </row>
    <row r="5" spans="2:3" ht="12.75">
      <c r="B5" s="16">
        <v>28</v>
      </c>
      <c r="C5" s="16">
        <v>43</v>
      </c>
    </row>
    <row r="6" spans="1:3" ht="12.75">
      <c r="A6" s="30"/>
      <c r="B6" s="4" t="s">
        <v>254</v>
      </c>
      <c r="C6" s="4"/>
    </row>
    <row r="7" spans="1:3" ht="12.75">
      <c r="A7" s="34"/>
      <c r="B7" s="34">
        <v>1960</v>
      </c>
      <c r="C7" s="34">
        <v>1945</v>
      </c>
    </row>
    <row r="8" spans="1:3" ht="12.75">
      <c r="A8" s="32"/>
      <c r="B8" s="32"/>
      <c r="C8" s="32"/>
    </row>
    <row r="9" ht="12.75">
      <c r="A9" s="6" t="s">
        <v>578</v>
      </c>
    </row>
    <row r="10" spans="1:3" ht="12.75">
      <c r="A10" s="33">
        <v>15</v>
      </c>
      <c r="B10" s="36" t="s">
        <v>190</v>
      </c>
      <c r="C10" s="36" t="s">
        <v>190</v>
      </c>
    </row>
    <row r="11" spans="1:3" ht="12.75">
      <c r="A11" s="33">
        <v>16</v>
      </c>
      <c r="B11" s="36" t="str">
        <f>"1.0"</f>
        <v>1.0</v>
      </c>
      <c r="C11" s="36" t="s">
        <v>190</v>
      </c>
    </row>
    <row r="12" spans="1:3" ht="12.75">
      <c r="A12" s="33">
        <v>17</v>
      </c>
      <c r="B12" s="36" t="str">
        <f>"1.0"</f>
        <v>1.0</v>
      </c>
      <c r="C12" s="36" t="s">
        <v>190</v>
      </c>
    </row>
    <row r="13" spans="1:3" ht="12.75">
      <c r="A13" s="33">
        <v>18</v>
      </c>
      <c r="B13" s="36">
        <v>2.9</v>
      </c>
      <c r="C13" s="36">
        <v>0.7</v>
      </c>
    </row>
    <row r="14" spans="1:3" ht="12.75">
      <c r="A14" s="33">
        <v>19</v>
      </c>
      <c r="B14" s="36">
        <v>6.7</v>
      </c>
      <c r="C14" s="36">
        <v>5.5</v>
      </c>
    </row>
    <row r="15" spans="1:3" ht="12.75">
      <c r="A15" s="33">
        <v>20</v>
      </c>
      <c r="B15" s="36">
        <v>8.6</v>
      </c>
      <c r="C15" s="36">
        <v>9.7</v>
      </c>
    </row>
    <row r="16" spans="1:3" ht="12.75">
      <c r="A16" s="33">
        <v>21</v>
      </c>
      <c r="B16" s="36">
        <v>16.2</v>
      </c>
      <c r="C16" s="36">
        <v>17.9</v>
      </c>
    </row>
    <row r="17" spans="1:3" ht="12.75">
      <c r="A17" s="33">
        <v>22</v>
      </c>
      <c r="B17" s="36">
        <v>22.9</v>
      </c>
      <c r="C17" s="36">
        <v>24.8</v>
      </c>
    </row>
    <row r="18" spans="1:3" ht="12.75">
      <c r="A18" s="33">
        <v>23</v>
      </c>
      <c r="B18" s="36">
        <v>29.5</v>
      </c>
      <c r="C18" s="36">
        <v>33.8</v>
      </c>
    </row>
    <row r="19" spans="1:3" ht="12.75">
      <c r="A19" s="33">
        <v>24</v>
      </c>
      <c r="B19" s="36">
        <v>38.1</v>
      </c>
      <c r="C19" s="36">
        <v>43.4</v>
      </c>
    </row>
    <row r="20" spans="1:3" ht="12.75">
      <c r="A20" s="33">
        <v>25</v>
      </c>
      <c r="B20" s="36">
        <v>44.8</v>
      </c>
      <c r="C20" s="36">
        <v>52.4</v>
      </c>
    </row>
    <row r="21" spans="1:3" ht="12.75">
      <c r="A21" s="33">
        <v>26</v>
      </c>
      <c r="B21" s="36">
        <v>53.3</v>
      </c>
      <c r="C21" s="36">
        <v>55.2</v>
      </c>
    </row>
    <row r="22" spans="1:3" ht="12.75">
      <c r="A22" s="33">
        <v>27</v>
      </c>
      <c r="B22" s="36" t="str">
        <f>"59.0"</f>
        <v>59.0</v>
      </c>
      <c r="C22" s="36">
        <v>64.8</v>
      </c>
    </row>
    <row r="23" spans="1:3" ht="12.75">
      <c r="A23" s="33">
        <v>28</v>
      </c>
      <c r="B23" s="36"/>
      <c r="C23" s="36" t="str">
        <f>"71.0"</f>
        <v>71.0</v>
      </c>
    </row>
    <row r="24" spans="1:3" ht="12.75">
      <c r="A24" s="33">
        <v>29</v>
      </c>
      <c r="B24" s="36"/>
      <c r="C24" s="16">
        <v>73.1</v>
      </c>
    </row>
    <row r="25" spans="1:3" ht="12.75">
      <c r="A25" s="33">
        <v>30</v>
      </c>
      <c r="B25" s="36"/>
      <c r="C25" s="16">
        <v>76.6</v>
      </c>
    </row>
    <row r="26" spans="1:3" ht="12.75">
      <c r="A26" s="33">
        <v>31</v>
      </c>
      <c r="B26" s="36"/>
      <c r="C26" s="16">
        <v>78.6</v>
      </c>
    </row>
    <row r="27" spans="1:3" ht="12.75">
      <c r="A27" s="33">
        <v>32</v>
      </c>
      <c r="B27" s="36"/>
      <c r="C27" s="16">
        <v>80.7</v>
      </c>
    </row>
    <row r="28" spans="1:3" ht="12.75">
      <c r="A28" s="33">
        <v>33</v>
      </c>
      <c r="B28" s="36"/>
      <c r="C28" s="16">
        <v>80.7</v>
      </c>
    </row>
    <row r="29" spans="1:3" ht="12.75">
      <c r="A29" s="33">
        <v>34</v>
      </c>
      <c r="B29" s="36"/>
      <c r="C29" s="16">
        <v>82.1</v>
      </c>
    </row>
    <row r="30" spans="1:3" ht="12.75">
      <c r="A30" s="33">
        <v>35</v>
      </c>
      <c r="B30" s="36"/>
      <c r="C30" s="16">
        <v>83.4</v>
      </c>
    </row>
    <row r="31" spans="1:3" ht="12.75">
      <c r="A31" s="33">
        <v>36</v>
      </c>
      <c r="B31" s="36"/>
      <c r="C31" s="16">
        <v>84.1</v>
      </c>
    </row>
    <row r="32" spans="1:3" ht="12.75">
      <c r="A32" s="33">
        <v>37</v>
      </c>
      <c r="B32" s="36"/>
      <c r="C32" s="16">
        <v>84.8</v>
      </c>
    </row>
    <row r="33" spans="1:3" ht="12.75">
      <c r="A33" s="33">
        <v>38</v>
      </c>
      <c r="B33" s="36"/>
      <c r="C33" s="16">
        <v>84.8</v>
      </c>
    </row>
    <row r="34" spans="1:3" ht="12.75">
      <c r="A34" s="33">
        <v>39</v>
      </c>
      <c r="B34" s="36"/>
      <c r="C34" s="16">
        <v>84.8</v>
      </c>
    </row>
    <row r="35" spans="1:3" ht="12.75">
      <c r="A35" s="33">
        <v>40</v>
      </c>
      <c r="B35" s="36"/>
      <c r="C35" s="16">
        <v>85.5</v>
      </c>
    </row>
    <row r="36" ht="12.75">
      <c r="A36" s="39"/>
    </row>
    <row r="37" spans="1:3" ht="12.75">
      <c r="A37" s="33" t="s">
        <v>295</v>
      </c>
      <c r="B37" s="16">
        <v>105</v>
      </c>
      <c r="C37" s="16">
        <v>145</v>
      </c>
    </row>
    <row r="39" ht="12.75">
      <c r="A39" s="6" t="s">
        <v>579</v>
      </c>
    </row>
    <row r="40" spans="1:3" ht="12.75">
      <c r="A40" s="33">
        <v>15</v>
      </c>
      <c r="B40" s="36" t="s">
        <v>190</v>
      </c>
      <c r="C40" s="36" t="s">
        <v>190</v>
      </c>
    </row>
    <row r="41" spans="1:3" ht="12.75">
      <c r="A41" s="33">
        <v>16</v>
      </c>
      <c r="B41" s="36">
        <v>0.2</v>
      </c>
      <c r="C41" s="36" t="s">
        <v>190</v>
      </c>
    </row>
    <row r="42" spans="1:3" ht="12.75">
      <c r="A42" s="33">
        <v>17</v>
      </c>
      <c r="B42" s="36">
        <v>0.4</v>
      </c>
      <c r="C42" s="36">
        <v>0.2</v>
      </c>
    </row>
    <row r="43" spans="1:3" ht="12.75">
      <c r="A43" s="33">
        <v>18</v>
      </c>
      <c r="B43" s="36">
        <v>0.9</v>
      </c>
      <c r="C43" s="36">
        <v>0.7</v>
      </c>
    </row>
    <row r="44" spans="1:3" ht="12.75">
      <c r="A44" s="33">
        <v>19</v>
      </c>
      <c r="B44" s="36" t="str">
        <f>"2.0"</f>
        <v>2.0</v>
      </c>
      <c r="C44" s="36">
        <v>1.7</v>
      </c>
    </row>
    <row r="45" spans="1:3" ht="12.75">
      <c r="A45" s="33">
        <v>20</v>
      </c>
      <c r="B45" s="36">
        <v>4.2</v>
      </c>
      <c r="C45" s="36">
        <v>5.6</v>
      </c>
    </row>
    <row r="46" spans="1:3" ht="12.75">
      <c r="A46" s="33">
        <v>21</v>
      </c>
      <c r="B46" s="36">
        <v>7.3</v>
      </c>
      <c r="C46" s="36" t="str">
        <f>"10.0"</f>
        <v>10.0</v>
      </c>
    </row>
    <row r="47" spans="1:3" ht="12.75">
      <c r="A47" s="33">
        <v>22</v>
      </c>
      <c r="B47" s="36">
        <v>14.1</v>
      </c>
      <c r="C47" s="36">
        <v>16.8</v>
      </c>
    </row>
    <row r="48" spans="1:3" ht="12.75">
      <c r="A48" s="33">
        <v>23</v>
      </c>
      <c r="B48" s="36">
        <v>19.2</v>
      </c>
      <c r="C48" s="36">
        <v>28.5</v>
      </c>
    </row>
    <row r="49" spans="1:3" ht="12.75">
      <c r="A49" s="33">
        <v>24</v>
      </c>
      <c r="B49" s="36">
        <v>27.5</v>
      </c>
      <c r="C49" s="36">
        <v>37.3</v>
      </c>
    </row>
    <row r="50" spans="1:3" ht="12.75">
      <c r="A50" s="33">
        <v>25</v>
      </c>
      <c r="B50" s="36">
        <v>36.1</v>
      </c>
      <c r="C50" s="36" t="str">
        <f>"48.0"</f>
        <v>48.0</v>
      </c>
    </row>
    <row r="51" spans="1:3" ht="12.75">
      <c r="A51" s="33">
        <v>26</v>
      </c>
      <c r="B51" s="36">
        <v>44.3</v>
      </c>
      <c r="C51" s="36">
        <v>55.9</v>
      </c>
    </row>
    <row r="52" spans="1:3" ht="12.75">
      <c r="A52" s="33">
        <v>27</v>
      </c>
      <c r="B52" s="36">
        <v>50.7</v>
      </c>
      <c r="C52" s="36">
        <v>62.9</v>
      </c>
    </row>
    <row r="53" spans="1:3" ht="12.75">
      <c r="A53" s="33">
        <v>28</v>
      </c>
      <c r="B53" s="36"/>
      <c r="C53" s="36" t="str">
        <f>"69.0"</f>
        <v>69.0</v>
      </c>
    </row>
    <row r="54" spans="1:3" ht="12.75">
      <c r="A54" s="33">
        <v>29</v>
      </c>
      <c r="B54" s="36"/>
      <c r="C54" s="36">
        <v>74.1</v>
      </c>
    </row>
    <row r="55" spans="1:3" ht="12.75">
      <c r="A55" s="33">
        <v>30</v>
      </c>
      <c r="B55" s="36"/>
      <c r="C55" s="36">
        <v>77.1</v>
      </c>
    </row>
    <row r="56" spans="1:3" ht="12.75">
      <c r="A56" s="33">
        <v>31</v>
      </c>
      <c r="B56" s="36"/>
      <c r="C56" s="16">
        <v>80.2</v>
      </c>
    </row>
    <row r="57" spans="1:3" ht="12.75">
      <c r="A57" s="33">
        <v>32</v>
      </c>
      <c r="B57" s="36"/>
      <c r="C57" s="16">
        <v>82.4</v>
      </c>
    </row>
    <row r="58" spans="1:3" ht="12.75">
      <c r="A58" s="33">
        <v>33</v>
      </c>
      <c r="B58" s="36"/>
      <c r="C58" s="16">
        <v>83.4</v>
      </c>
    </row>
    <row r="59" spans="1:3" s="32" customFormat="1" ht="12.75">
      <c r="A59" s="40">
        <v>34</v>
      </c>
      <c r="B59" s="41"/>
      <c r="C59" s="32">
        <v>83.9</v>
      </c>
    </row>
    <row r="60" spans="1:3" s="32" customFormat="1" ht="12.75">
      <c r="A60" s="35"/>
      <c r="B60" s="34"/>
      <c r="C60" s="34"/>
    </row>
    <row r="61" spans="1:3" ht="12.75">
      <c r="A61" s="1" t="s">
        <v>376</v>
      </c>
      <c r="B61" s="1"/>
      <c r="C61" s="1"/>
    </row>
    <row r="62" spans="1:3" ht="14.25">
      <c r="A62" s="1" t="s">
        <v>580</v>
      </c>
      <c r="B62" s="1"/>
      <c r="C62" s="1"/>
    </row>
    <row r="63" spans="1:3" ht="12.75">
      <c r="A63" s="1"/>
      <c r="B63" s="1"/>
      <c r="C63" s="1"/>
    </row>
    <row r="64" spans="1:3" ht="12.75">
      <c r="A64" s="30"/>
      <c r="B64" s="4" t="s">
        <v>268</v>
      </c>
      <c r="C64" s="4"/>
    </row>
    <row r="65" spans="2:3" ht="12.75">
      <c r="B65" s="16">
        <v>28</v>
      </c>
      <c r="C65" s="16">
        <v>43</v>
      </c>
    </row>
    <row r="66" spans="1:3" ht="12.75">
      <c r="A66" s="30"/>
      <c r="B66" s="4" t="s">
        <v>254</v>
      </c>
      <c r="C66" s="4"/>
    </row>
    <row r="67" spans="1:3" ht="12.75">
      <c r="A67" s="34"/>
      <c r="B67" s="34">
        <v>1960</v>
      </c>
      <c r="C67" s="34">
        <v>1945</v>
      </c>
    </row>
    <row r="68" spans="1:3" ht="12.75">
      <c r="A68" s="32"/>
      <c r="B68" s="32"/>
      <c r="C68" s="32"/>
    </row>
    <row r="69" spans="1:3" ht="12.75">
      <c r="A69" s="33">
        <v>35</v>
      </c>
      <c r="B69" s="36"/>
      <c r="C69" s="16">
        <v>86.1</v>
      </c>
    </row>
    <row r="70" spans="1:3" ht="12.75">
      <c r="A70" s="33">
        <v>36</v>
      </c>
      <c r="B70" s="36"/>
      <c r="C70" s="16">
        <v>86.1</v>
      </c>
    </row>
    <row r="71" spans="1:3" ht="12.75">
      <c r="A71" s="33">
        <v>37</v>
      </c>
      <c r="B71" s="36"/>
      <c r="C71" s="16">
        <v>86.8</v>
      </c>
    </row>
    <row r="72" spans="1:3" ht="12.75">
      <c r="A72" s="33">
        <v>38</v>
      </c>
      <c r="B72" s="36"/>
      <c r="C72" s="16">
        <v>87.3</v>
      </c>
    </row>
    <row r="73" spans="1:3" ht="12.75">
      <c r="A73" s="33">
        <v>39</v>
      </c>
      <c r="B73" s="36"/>
      <c r="C73" s="16">
        <v>87.8</v>
      </c>
    </row>
    <row r="74" spans="1:3" ht="12.75">
      <c r="A74" s="33">
        <v>40</v>
      </c>
      <c r="B74" s="36"/>
      <c r="C74" s="16">
        <v>88.3</v>
      </c>
    </row>
    <row r="75" ht="12.75">
      <c r="A75" s="39"/>
    </row>
    <row r="76" spans="1:3" ht="12.75">
      <c r="A76" s="33" t="s">
        <v>295</v>
      </c>
      <c r="B76" s="16">
        <v>454</v>
      </c>
      <c r="C76" s="16">
        <v>410</v>
      </c>
    </row>
    <row r="78" ht="12.75">
      <c r="A78" s="6" t="s">
        <v>581</v>
      </c>
    </row>
    <row r="79" spans="1:3" ht="12.75">
      <c r="A79" s="33">
        <v>15</v>
      </c>
      <c r="B79" s="36" t="s">
        <v>190</v>
      </c>
      <c r="C79" s="36" t="s">
        <v>190</v>
      </c>
    </row>
    <row r="80" spans="1:3" ht="12.75">
      <c r="A80" s="33">
        <v>16</v>
      </c>
      <c r="B80" s="36" t="s">
        <v>190</v>
      </c>
      <c r="C80" s="36" t="s">
        <v>190</v>
      </c>
    </row>
    <row r="81" spans="1:3" ht="12.75">
      <c r="A81" s="33">
        <v>17</v>
      </c>
      <c r="B81" s="36" t="s">
        <v>190</v>
      </c>
      <c r="C81" s="36" t="s">
        <v>190</v>
      </c>
    </row>
    <row r="82" spans="1:3" ht="12.75">
      <c r="A82" s="33">
        <v>18</v>
      </c>
      <c r="B82" s="36" t="s">
        <v>190</v>
      </c>
      <c r="C82" s="36">
        <v>0.5</v>
      </c>
    </row>
    <row r="83" spans="1:3" ht="12.75">
      <c r="A83" s="33">
        <v>19</v>
      </c>
      <c r="B83" s="36" t="s">
        <v>190</v>
      </c>
      <c r="C83" s="36">
        <v>0.5</v>
      </c>
    </row>
    <row r="84" spans="1:3" ht="12.75">
      <c r="A84" s="33">
        <v>20</v>
      </c>
      <c r="B84" s="36">
        <v>0.5</v>
      </c>
      <c r="C84" s="36">
        <v>1.4</v>
      </c>
    </row>
    <row r="85" spans="1:3" ht="12.75">
      <c r="A85" s="33">
        <v>21</v>
      </c>
      <c r="B85" s="36">
        <v>0.9</v>
      </c>
      <c r="C85" s="36">
        <v>3.3</v>
      </c>
    </row>
    <row r="86" spans="1:3" ht="12.75">
      <c r="A86" s="33">
        <v>22</v>
      </c>
      <c r="B86" s="36">
        <v>1.4</v>
      </c>
      <c r="C86" s="36">
        <v>9.5</v>
      </c>
    </row>
    <row r="87" spans="1:3" ht="12.75">
      <c r="A87" s="33">
        <v>23</v>
      </c>
      <c r="B87" s="36">
        <v>2.3</v>
      </c>
      <c r="C87" s="36">
        <v>18.5</v>
      </c>
    </row>
    <row r="88" spans="1:3" ht="12.75">
      <c r="A88" s="33">
        <v>24</v>
      </c>
      <c r="B88" s="36">
        <v>8.3</v>
      </c>
      <c r="C88" s="36">
        <v>25.1</v>
      </c>
    </row>
    <row r="89" spans="1:3" ht="12.75">
      <c r="A89" s="33">
        <v>25</v>
      </c>
      <c r="B89" s="36">
        <v>12.8</v>
      </c>
      <c r="C89" s="36">
        <v>35.5</v>
      </c>
    </row>
    <row r="90" spans="1:3" ht="12.75">
      <c r="A90" s="33">
        <v>26</v>
      </c>
      <c r="B90" s="36">
        <v>18.3</v>
      </c>
      <c r="C90" s="36">
        <v>48.3</v>
      </c>
    </row>
    <row r="91" spans="1:3" ht="12.75">
      <c r="A91" s="33">
        <v>27</v>
      </c>
      <c r="B91" s="36">
        <v>27.5</v>
      </c>
      <c r="C91" s="36">
        <v>59.7</v>
      </c>
    </row>
    <row r="92" spans="1:3" ht="12.75">
      <c r="A92" s="33">
        <v>28</v>
      </c>
      <c r="B92" s="36"/>
      <c r="C92" s="36">
        <v>61.1</v>
      </c>
    </row>
    <row r="93" spans="1:3" ht="12.75">
      <c r="A93" s="33">
        <v>29</v>
      </c>
      <c r="B93" s="36"/>
      <c r="C93" s="36">
        <v>66.4</v>
      </c>
    </row>
    <row r="94" spans="1:3" ht="12.75">
      <c r="A94" s="33">
        <v>30</v>
      </c>
      <c r="B94" s="36"/>
      <c r="C94" s="36">
        <v>70.6</v>
      </c>
    </row>
    <row r="95" spans="1:3" ht="12.75">
      <c r="A95" s="33">
        <v>31</v>
      </c>
      <c r="B95" s="36"/>
      <c r="C95" s="36">
        <v>73.5</v>
      </c>
    </row>
    <row r="96" spans="1:3" ht="12.75">
      <c r="A96" s="33">
        <v>32</v>
      </c>
      <c r="B96" s="36"/>
      <c r="C96" s="36">
        <v>76.8</v>
      </c>
    </row>
    <row r="97" spans="1:3" ht="12.75">
      <c r="A97" s="33">
        <v>33</v>
      </c>
      <c r="B97" s="36"/>
      <c r="C97" s="36">
        <v>82.5</v>
      </c>
    </row>
    <row r="98" spans="1:3" ht="12.75">
      <c r="A98" s="33">
        <v>34</v>
      </c>
      <c r="B98" s="36"/>
      <c r="C98" s="36">
        <v>84.8</v>
      </c>
    </row>
    <row r="99" spans="1:3" ht="12.75">
      <c r="A99" s="33">
        <v>35</v>
      </c>
      <c r="B99" s="36"/>
      <c r="C99" s="36">
        <v>86.3</v>
      </c>
    </row>
    <row r="100" spans="1:3" ht="12.75">
      <c r="A100" s="33">
        <v>36</v>
      </c>
      <c r="B100" s="36"/>
      <c r="C100" s="36">
        <v>88.2</v>
      </c>
    </row>
    <row r="101" spans="1:3" ht="12.75">
      <c r="A101" s="33">
        <v>37</v>
      </c>
      <c r="B101" s="36"/>
      <c r="C101" s="36">
        <v>89.1</v>
      </c>
    </row>
    <row r="102" spans="1:3" ht="12.75">
      <c r="A102" s="33">
        <v>38</v>
      </c>
      <c r="B102" s="36"/>
      <c r="C102" s="36">
        <v>89.6</v>
      </c>
    </row>
    <row r="103" spans="1:3" ht="12.75">
      <c r="A103" s="33">
        <v>39</v>
      </c>
      <c r="B103" s="36"/>
      <c r="C103" s="36" t="str">
        <f>"91.0"</f>
        <v>91.0</v>
      </c>
    </row>
    <row r="104" spans="1:3" ht="12.75">
      <c r="A104" s="33">
        <v>40</v>
      </c>
      <c r="B104" s="36"/>
      <c r="C104" s="36"/>
    </row>
    <row r="105" ht="12.75">
      <c r="A105" s="33"/>
    </row>
    <row r="106" spans="1:3" ht="12.75">
      <c r="A106" s="33" t="s">
        <v>295</v>
      </c>
      <c r="B106" s="16">
        <v>218</v>
      </c>
      <c r="C106" s="16">
        <v>211</v>
      </c>
    </row>
    <row r="107" spans="1:3" ht="12.75">
      <c r="A107" s="34"/>
      <c r="B107" s="34"/>
      <c r="C107" s="34"/>
    </row>
    <row r="109" ht="12.75">
      <c r="A109" s="16" t="s">
        <v>125</v>
      </c>
    </row>
    <row r="110" ht="12.75">
      <c r="A110" s="16" t="s">
        <v>126</v>
      </c>
    </row>
    <row r="111" ht="12.75">
      <c r="A111" s="16" t="s">
        <v>127</v>
      </c>
    </row>
    <row r="112" ht="12.75">
      <c r="A112" s="16" t="s">
        <v>128</v>
      </c>
    </row>
    <row r="113" ht="12.75">
      <c r="A113" s="16" t="s">
        <v>129</v>
      </c>
    </row>
    <row r="114" ht="12.75">
      <c r="A114" s="16" t="s">
        <v>130</v>
      </c>
    </row>
    <row r="115" ht="12.75">
      <c r="A115" s="16" t="s">
        <v>131</v>
      </c>
    </row>
    <row r="116" ht="12.75">
      <c r="A116" s="16" t="s">
        <v>132</v>
      </c>
    </row>
    <row r="117" ht="12.75">
      <c r="A117" s="16" t="s">
        <v>133</v>
      </c>
    </row>
    <row r="118" ht="12.75">
      <c r="A118" s="16" t="s">
        <v>134</v>
      </c>
    </row>
    <row r="120" ht="12.75">
      <c r="A120" s="16" t="s">
        <v>282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scale="89" r:id="rId1"/>
  <rowBreaks count="1" manualBreakCount="1">
    <brk id="6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33203125" style="16" customWidth="1"/>
    <col min="2" max="8" width="9.83203125" style="16" customWidth="1"/>
    <col min="9" max="16" width="10.83203125" style="16" customWidth="1"/>
    <col min="17" max="16384" width="9.33203125" style="16" customWidth="1"/>
  </cols>
  <sheetData>
    <row r="1" spans="1:7" s="6" customFormat="1" ht="12.75">
      <c r="A1" s="1" t="s">
        <v>377</v>
      </c>
      <c r="B1" s="1"/>
      <c r="C1" s="1"/>
      <c r="D1" s="1"/>
      <c r="E1" s="1"/>
      <c r="F1" s="1"/>
      <c r="G1" s="1"/>
    </row>
    <row r="2" spans="1:7" s="6" customFormat="1" ht="12.75">
      <c r="A2" s="1" t="s">
        <v>378</v>
      </c>
      <c r="B2" s="1"/>
      <c r="C2" s="1"/>
      <c r="D2" s="1"/>
      <c r="E2" s="1"/>
      <c r="F2" s="1"/>
      <c r="G2" s="1"/>
    </row>
    <row r="3" spans="1:7" s="6" customFormat="1" ht="12.75">
      <c r="A3" s="1"/>
      <c r="B3" s="1"/>
      <c r="C3" s="1"/>
      <c r="D3" s="1"/>
      <c r="E3" s="1"/>
      <c r="F3" s="1"/>
      <c r="G3" s="1"/>
    </row>
    <row r="4" spans="1:7" ht="12.75">
      <c r="A4" s="30"/>
      <c r="B4" s="4" t="s">
        <v>268</v>
      </c>
      <c r="C4" s="4"/>
      <c r="D4" s="4"/>
      <c r="E4" s="4"/>
      <c r="F4" s="4"/>
      <c r="G4" s="4"/>
    </row>
    <row r="5" spans="1:7" ht="12.75">
      <c r="A5" s="34"/>
      <c r="B5" s="34">
        <v>20</v>
      </c>
      <c r="C5" s="34">
        <v>23</v>
      </c>
      <c r="D5" s="34">
        <v>28</v>
      </c>
      <c r="E5" s="34">
        <v>33</v>
      </c>
      <c r="F5" s="34">
        <v>38</v>
      </c>
      <c r="G5" s="34">
        <v>43</v>
      </c>
    </row>
    <row r="6" spans="2:7" ht="12.75">
      <c r="B6" s="5" t="s">
        <v>270</v>
      </c>
      <c r="C6" s="5"/>
      <c r="D6" s="5"/>
      <c r="E6" s="5"/>
      <c r="F6" s="5"/>
      <c r="G6" s="5"/>
    </row>
    <row r="7" spans="1:7" ht="12.75">
      <c r="A7" s="34"/>
      <c r="B7" s="34">
        <v>1968</v>
      </c>
      <c r="C7" s="34">
        <v>1965</v>
      </c>
      <c r="D7" s="34">
        <v>1960</v>
      </c>
      <c r="E7" s="34">
        <v>1955</v>
      </c>
      <c r="F7" s="34">
        <v>1950</v>
      </c>
      <c r="G7" s="34">
        <v>1945</v>
      </c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 t="s">
        <v>379</v>
      </c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2.75">
      <c r="A11" s="6" t="s">
        <v>566</v>
      </c>
      <c r="B11" s="36">
        <v>0.9</v>
      </c>
      <c r="C11" s="36">
        <v>0.7</v>
      </c>
      <c r="D11" s="36">
        <v>5.4</v>
      </c>
      <c r="E11" s="36">
        <v>19.3</v>
      </c>
      <c r="F11" s="36">
        <v>31.8</v>
      </c>
      <c r="G11" s="36">
        <v>49.7</v>
      </c>
    </row>
    <row r="12" spans="1:7" ht="14.25">
      <c r="A12" s="16" t="s">
        <v>567</v>
      </c>
      <c r="B12" s="36" t="s">
        <v>190</v>
      </c>
      <c r="C12" s="36">
        <v>0.2</v>
      </c>
      <c r="D12" s="36">
        <v>2.8</v>
      </c>
      <c r="E12" s="36">
        <v>8.6</v>
      </c>
      <c r="F12" s="36">
        <v>17.5</v>
      </c>
      <c r="G12" s="36">
        <v>27.4</v>
      </c>
    </row>
    <row r="13" spans="1:7" ht="14.25">
      <c r="A13" s="16" t="s">
        <v>568</v>
      </c>
      <c r="B13" s="36" t="s">
        <v>190</v>
      </c>
      <c r="C13" s="36" t="s">
        <v>190</v>
      </c>
      <c r="D13" s="36">
        <v>0.7</v>
      </c>
      <c r="E13" s="36">
        <v>4.6</v>
      </c>
      <c r="F13" s="36">
        <v>8.1</v>
      </c>
      <c r="G13" s="36">
        <v>8.7</v>
      </c>
    </row>
    <row r="14" spans="1:7" ht="14.25">
      <c r="A14" s="16" t="s">
        <v>569</v>
      </c>
      <c r="B14" s="36">
        <v>0.9</v>
      </c>
      <c r="C14" s="36">
        <v>0.5</v>
      </c>
      <c r="D14" s="36">
        <v>1.9</v>
      </c>
      <c r="E14" s="36">
        <v>6.1</v>
      </c>
      <c r="F14" s="36">
        <v>6.2</v>
      </c>
      <c r="G14" s="36">
        <v>13.6</v>
      </c>
    </row>
    <row r="15" spans="2:7" ht="12.75">
      <c r="B15" s="36"/>
      <c r="C15" s="36"/>
      <c r="D15" s="36"/>
      <c r="E15" s="36"/>
      <c r="F15" s="36"/>
      <c r="G15" s="36"/>
    </row>
    <row r="16" spans="1:7" ht="12.75">
      <c r="A16" s="6" t="s">
        <v>570</v>
      </c>
      <c r="B16" s="36"/>
      <c r="C16" s="36"/>
      <c r="D16" s="36"/>
      <c r="E16" s="36"/>
      <c r="F16" s="36"/>
      <c r="G16" s="36"/>
    </row>
    <row r="17" spans="1:7" ht="12.75">
      <c r="A17" s="16" t="s">
        <v>380</v>
      </c>
      <c r="B17" s="36">
        <v>10.1</v>
      </c>
      <c r="C17" s="36">
        <v>11.3</v>
      </c>
      <c r="D17" s="36">
        <v>11.3</v>
      </c>
      <c r="E17" s="36">
        <v>5.6</v>
      </c>
      <c r="F17" s="36">
        <v>2.3</v>
      </c>
      <c r="G17" s="36" t="s">
        <v>190</v>
      </c>
    </row>
    <row r="18" spans="2:7" ht="12.75">
      <c r="B18" s="36"/>
      <c r="C18" s="36"/>
      <c r="D18" s="36"/>
      <c r="E18" s="36"/>
      <c r="F18" s="36"/>
      <c r="G18" s="36"/>
    </row>
    <row r="19" spans="1:7" ht="12.75">
      <c r="A19" s="6" t="s">
        <v>571</v>
      </c>
      <c r="B19" s="36"/>
      <c r="C19" s="36"/>
      <c r="D19" s="36"/>
      <c r="E19" s="36"/>
      <c r="F19" s="36"/>
      <c r="G19" s="36"/>
    </row>
    <row r="20" spans="1:7" ht="14.25">
      <c r="A20" s="16" t="s">
        <v>68</v>
      </c>
      <c r="B20" s="36">
        <v>4.6</v>
      </c>
      <c r="C20" s="36">
        <v>7.3</v>
      </c>
      <c r="D20" s="36">
        <v>6.5</v>
      </c>
      <c r="E20" s="36">
        <v>3.5</v>
      </c>
      <c r="F20" s="36">
        <v>3.6</v>
      </c>
      <c r="G20" s="36">
        <v>4.5</v>
      </c>
    </row>
    <row r="21" spans="2:7" ht="12.75">
      <c r="B21" s="36"/>
      <c r="C21" s="36"/>
      <c r="D21" s="36"/>
      <c r="E21" s="36"/>
      <c r="F21" s="36"/>
      <c r="G21" s="36"/>
    </row>
    <row r="22" spans="1:7" ht="14.25">
      <c r="A22" s="6" t="s">
        <v>69</v>
      </c>
      <c r="B22" s="36"/>
      <c r="C22" s="36"/>
      <c r="D22" s="36"/>
      <c r="E22" s="36"/>
      <c r="F22" s="36"/>
      <c r="G22" s="36"/>
    </row>
    <row r="23" spans="1:7" ht="14.25">
      <c r="A23" s="16" t="s">
        <v>574</v>
      </c>
      <c r="B23" s="36">
        <v>76.3</v>
      </c>
      <c r="C23" s="36">
        <v>70.4</v>
      </c>
      <c r="D23" s="36">
        <v>62.9</v>
      </c>
      <c r="E23" s="36" t="str">
        <f>"61.0"</f>
        <v>61.0</v>
      </c>
      <c r="F23" s="36">
        <v>55.8</v>
      </c>
      <c r="G23" s="36">
        <v>39.5</v>
      </c>
    </row>
    <row r="24" spans="1:7" ht="12.75">
      <c r="A24" s="16" t="s">
        <v>381</v>
      </c>
      <c r="B24" s="36">
        <v>54.8</v>
      </c>
      <c r="C24" s="36">
        <v>41.9</v>
      </c>
      <c r="D24" s="36">
        <v>18.3</v>
      </c>
      <c r="E24" s="36">
        <v>12.4</v>
      </c>
      <c r="F24" s="36" t="str">
        <f>"4.0"</f>
        <v>4.0</v>
      </c>
      <c r="G24" s="36">
        <v>1.3</v>
      </c>
    </row>
    <row r="25" spans="1:7" ht="12.75">
      <c r="A25" s="16" t="s">
        <v>382</v>
      </c>
      <c r="B25" s="36" t="str">
        <f>"5.0"</f>
        <v>5.0</v>
      </c>
      <c r="C25" s="36">
        <v>8.1</v>
      </c>
      <c r="D25" s="36">
        <v>22.9</v>
      </c>
      <c r="E25" s="36" t="str">
        <f>"33.0"</f>
        <v>33.0</v>
      </c>
      <c r="F25" s="36" t="str">
        <f>"35.0"</f>
        <v>35.0</v>
      </c>
      <c r="G25" s="36">
        <v>25.1</v>
      </c>
    </row>
    <row r="26" spans="1:7" ht="12.75">
      <c r="A26" s="16" t="s">
        <v>383</v>
      </c>
      <c r="B26" s="36" t="s">
        <v>190</v>
      </c>
      <c r="C26" s="36">
        <v>0.5</v>
      </c>
      <c r="D26" s="36">
        <v>0.5</v>
      </c>
      <c r="E26" s="36">
        <v>0.7</v>
      </c>
      <c r="F26" s="36">
        <v>0.2</v>
      </c>
      <c r="G26" s="36" t="s">
        <v>190</v>
      </c>
    </row>
    <row r="27" spans="1:7" ht="12.75">
      <c r="A27" s="16" t="s">
        <v>384</v>
      </c>
      <c r="B27" s="36">
        <v>13.7</v>
      </c>
      <c r="C27" s="36">
        <v>16.4</v>
      </c>
      <c r="D27" s="36">
        <v>14.7</v>
      </c>
      <c r="E27" s="36">
        <v>10.9</v>
      </c>
      <c r="F27" s="36">
        <v>11.5</v>
      </c>
      <c r="G27" s="36">
        <v>8.7</v>
      </c>
    </row>
    <row r="28" spans="1:7" ht="12.75">
      <c r="A28" s="16" t="s">
        <v>385</v>
      </c>
      <c r="B28" s="36" t="s">
        <v>190</v>
      </c>
      <c r="C28" s="36">
        <v>2.2</v>
      </c>
      <c r="D28" s="36">
        <v>3.5</v>
      </c>
      <c r="E28" s="36">
        <v>1.9</v>
      </c>
      <c r="F28" s="36">
        <v>2.8</v>
      </c>
      <c r="G28" s="36">
        <v>2.1</v>
      </c>
    </row>
    <row r="29" spans="1:7" ht="12.75">
      <c r="A29" s="16" t="s">
        <v>386</v>
      </c>
      <c r="B29" s="36">
        <v>2.3</v>
      </c>
      <c r="C29" s="36" t="str">
        <f>"1.0"</f>
        <v>1.0</v>
      </c>
      <c r="D29" s="36">
        <v>2.1</v>
      </c>
      <c r="E29" s="36">
        <v>2.1</v>
      </c>
      <c r="F29" s="36">
        <v>1.7</v>
      </c>
      <c r="G29" s="36">
        <v>1.7</v>
      </c>
    </row>
    <row r="30" spans="1:7" ht="14.25">
      <c r="A30" s="16" t="s">
        <v>575</v>
      </c>
      <c r="B30" s="36">
        <v>0.5</v>
      </c>
      <c r="C30" s="36">
        <v>0.3</v>
      </c>
      <c r="D30" s="36">
        <v>0.9</v>
      </c>
      <c r="E30" s="36" t="s">
        <v>190</v>
      </c>
      <c r="F30" s="36">
        <v>0.6</v>
      </c>
      <c r="G30" s="36">
        <v>0.6</v>
      </c>
    </row>
    <row r="31" spans="2:7" ht="12.75">
      <c r="B31" s="36"/>
      <c r="C31" s="36"/>
      <c r="D31" s="36"/>
      <c r="E31" s="36"/>
      <c r="F31" s="36"/>
      <c r="G31" s="36"/>
    </row>
    <row r="32" spans="1:7" ht="14.25">
      <c r="A32" s="6" t="s">
        <v>70</v>
      </c>
      <c r="B32" s="36"/>
      <c r="C32" s="36"/>
      <c r="D32" s="36"/>
      <c r="E32" s="36"/>
      <c r="F32" s="36"/>
      <c r="G32" s="36"/>
    </row>
    <row r="33" spans="1:7" ht="12.75">
      <c r="A33" s="16" t="s">
        <v>387</v>
      </c>
      <c r="B33" s="36">
        <v>7.8</v>
      </c>
      <c r="C33" s="36">
        <v>9.8</v>
      </c>
      <c r="D33" s="36">
        <v>12.2</v>
      </c>
      <c r="E33" s="36">
        <v>8.8</v>
      </c>
      <c r="F33" s="36">
        <v>4.7</v>
      </c>
      <c r="G33" s="36">
        <v>3.6</v>
      </c>
    </row>
    <row r="34" spans="2:7" ht="12.75">
      <c r="B34" s="36"/>
      <c r="C34" s="36"/>
      <c r="D34" s="36"/>
      <c r="E34" s="36"/>
      <c r="F34" s="36"/>
      <c r="G34" s="36"/>
    </row>
    <row r="35" spans="1:7" ht="12.75">
      <c r="A35" s="6" t="s">
        <v>576</v>
      </c>
      <c r="B35" s="36">
        <v>0.5</v>
      </c>
      <c r="C35" s="36">
        <v>0.3</v>
      </c>
      <c r="D35" s="36">
        <v>1.4</v>
      </c>
      <c r="E35" s="36">
        <v>1.8</v>
      </c>
      <c r="F35" s="36">
        <v>1.7</v>
      </c>
      <c r="G35" s="36">
        <v>2.3</v>
      </c>
    </row>
    <row r="36" spans="2:7" ht="12.75">
      <c r="B36" s="36" t="s">
        <v>227</v>
      </c>
      <c r="C36" s="36" t="s">
        <v>227</v>
      </c>
      <c r="D36" s="36" t="s">
        <v>227</v>
      </c>
      <c r="E36" s="36" t="s">
        <v>227</v>
      </c>
      <c r="F36" s="36" t="s">
        <v>227</v>
      </c>
      <c r="G36" s="36" t="s">
        <v>227</v>
      </c>
    </row>
    <row r="37" spans="1:7" ht="12.75">
      <c r="A37" s="16" t="s">
        <v>368</v>
      </c>
      <c r="B37" s="45" t="str">
        <f aca="true" t="shared" si="0" ref="B37:G37">"100.0"</f>
        <v>100.0</v>
      </c>
      <c r="C37" s="45" t="str">
        <f t="shared" si="0"/>
        <v>100.0</v>
      </c>
      <c r="D37" s="45" t="str">
        <f t="shared" si="0"/>
        <v>100.0</v>
      </c>
      <c r="E37" s="45" t="str">
        <f t="shared" si="0"/>
        <v>100.0</v>
      </c>
      <c r="F37" s="45" t="str">
        <f t="shared" si="0"/>
        <v>100.0</v>
      </c>
      <c r="G37" s="45" t="str">
        <f t="shared" si="0"/>
        <v>100.0</v>
      </c>
    </row>
    <row r="38" spans="2:7" ht="12.75">
      <c r="B38" s="41"/>
      <c r="C38" s="41"/>
      <c r="D38" s="41"/>
      <c r="E38" s="41"/>
      <c r="F38" s="41"/>
      <c r="G38" s="41"/>
    </row>
    <row r="39" spans="1:7" ht="12.75">
      <c r="A39" s="16" t="s">
        <v>369</v>
      </c>
      <c r="B39" s="36">
        <v>219</v>
      </c>
      <c r="C39" s="36">
        <v>408</v>
      </c>
      <c r="D39" s="36">
        <v>573</v>
      </c>
      <c r="E39" s="36">
        <v>571</v>
      </c>
      <c r="F39" s="36">
        <v>532</v>
      </c>
      <c r="G39" s="36">
        <v>471</v>
      </c>
    </row>
    <row r="40" spans="1:7" ht="12.75">
      <c r="A40" s="34"/>
      <c r="B40" s="37"/>
      <c r="C40" s="37"/>
      <c r="D40" s="37"/>
      <c r="E40" s="37"/>
      <c r="F40" s="37"/>
      <c r="G40" s="37"/>
    </row>
    <row r="42" ht="14.25">
      <c r="A42" s="69" t="s">
        <v>140</v>
      </c>
    </row>
    <row r="43" ht="12.75">
      <c r="A43" s="16" t="s">
        <v>141</v>
      </c>
    </row>
    <row r="44" ht="14.25">
      <c r="A44" s="69" t="s">
        <v>135</v>
      </c>
    </row>
    <row r="45" ht="14.25">
      <c r="A45" s="69" t="s">
        <v>136</v>
      </c>
    </row>
    <row r="46" ht="14.25">
      <c r="A46" s="69" t="s">
        <v>138</v>
      </c>
    </row>
    <row r="47" ht="12.75">
      <c r="A47" s="16" t="s">
        <v>139</v>
      </c>
    </row>
    <row r="48" ht="14.25">
      <c r="A48" s="69" t="s">
        <v>137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0.83203125" style="16" customWidth="1"/>
    <col min="2" max="18" width="8.83203125" style="16" customWidth="1"/>
    <col min="19" max="19" width="10.83203125" style="16" customWidth="1"/>
    <col min="20" max="16384" width="9.33203125" style="16" customWidth="1"/>
  </cols>
  <sheetData>
    <row r="1" spans="1:11" ht="12.75">
      <c r="A1" s="1" t="s">
        <v>203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1" t="s">
        <v>204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1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8"/>
      <c r="B4" s="68">
        <v>1950</v>
      </c>
      <c r="C4" s="68">
        <v>1955</v>
      </c>
      <c r="D4" s="68">
        <v>1960</v>
      </c>
      <c r="E4" s="68">
        <v>1965</v>
      </c>
      <c r="F4" s="68">
        <v>1970</v>
      </c>
      <c r="G4" s="68">
        <v>1975</v>
      </c>
      <c r="H4" s="68">
        <v>1980</v>
      </c>
      <c r="I4" s="68">
        <v>1985</v>
      </c>
      <c r="J4" s="68">
        <v>1990</v>
      </c>
      <c r="K4" s="68">
        <v>1992</v>
      </c>
    </row>
    <row r="6" spans="1:11" ht="12.75">
      <c r="A6" s="6" t="s">
        <v>27</v>
      </c>
      <c r="B6" s="36" t="s">
        <v>205</v>
      </c>
      <c r="C6" s="36" t="s">
        <v>206</v>
      </c>
      <c r="D6" s="36" t="s">
        <v>207</v>
      </c>
      <c r="E6" s="36" t="s">
        <v>208</v>
      </c>
      <c r="F6" s="36" t="s">
        <v>209</v>
      </c>
      <c r="G6" s="36" t="s">
        <v>210</v>
      </c>
      <c r="H6" s="36" t="s">
        <v>211</v>
      </c>
      <c r="I6" s="36" t="s">
        <v>212</v>
      </c>
      <c r="J6" s="36" t="s">
        <v>213</v>
      </c>
      <c r="K6" s="36" t="s">
        <v>214</v>
      </c>
    </row>
    <row r="7" ht="12.75">
      <c r="A7" s="6" t="s">
        <v>28</v>
      </c>
    </row>
    <row r="8" spans="1:11" ht="12.75">
      <c r="A8" s="16" t="s">
        <v>215</v>
      </c>
      <c r="B8" s="16">
        <v>25.3</v>
      </c>
      <c r="C8" s="16">
        <v>26.5</v>
      </c>
      <c r="D8" s="16">
        <v>26.6</v>
      </c>
      <c r="E8" s="16">
        <v>25.4</v>
      </c>
      <c r="F8" s="16">
        <v>25.2</v>
      </c>
      <c r="G8" s="16">
        <v>24.4</v>
      </c>
      <c r="H8" s="36" t="str">
        <f>"22.0"</f>
        <v>22.0</v>
      </c>
      <c r="I8" s="16">
        <v>19.8</v>
      </c>
      <c r="J8" s="36" t="str">
        <f>"19.0"</f>
        <v>19.0</v>
      </c>
      <c r="K8" s="16">
        <v>19.2</v>
      </c>
    </row>
    <row r="9" spans="1:11" ht="12.75">
      <c r="A9" s="16" t="s">
        <v>216</v>
      </c>
      <c r="B9" s="16">
        <v>8.6</v>
      </c>
      <c r="C9" s="16">
        <v>9.2</v>
      </c>
      <c r="D9" s="16">
        <v>10.1</v>
      </c>
      <c r="E9" s="16">
        <v>10.8</v>
      </c>
      <c r="F9" s="16">
        <v>11.3</v>
      </c>
      <c r="G9" s="16">
        <v>11.9</v>
      </c>
      <c r="H9" s="16">
        <v>14.9</v>
      </c>
      <c r="I9" s="16">
        <v>15.8</v>
      </c>
      <c r="J9" s="16">
        <v>16.3</v>
      </c>
      <c r="K9" s="16">
        <v>16.2</v>
      </c>
    </row>
    <row r="10" spans="1:11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2" spans="1:11" ht="12.75">
      <c r="A12" s="6" t="s">
        <v>29</v>
      </c>
      <c r="B12" s="16">
        <v>2.51</v>
      </c>
      <c r="C12" s="16">
        <v>2.79</v>
      </c>
      <c r="D12" s="36" t="str">
        <f>"2.90"</f>
        <v>2.90</v>
      </c>
      <c r="E12" s="58">
        <v>2.95</v>
      </c>
      <c r="F12" s="36" t="str">
        <f>"2.50"</f>
        <v>2.50</v>
      </c>
      <c r="G12" s="16">
        <v>1.98</v>
      </c>
      <c r="H12" s="16">
        <v>1.72</v>
      </c>
      <c r="I12" s="16">
        <v>1.68</v>
      </c>
      <c r="J12" s="16">
        <v>1.93</v>
      </c>
      <c r="K12" s="36">
        <v>1.89</v>
      </c>
    </row>
    <row r="13" spans="1:11" ht="12.75">
      <c r="A13" s="6" t="s">
        <v>30</v>
      </c>
      <c r="B13" s="36" t="s">
        <v>217</v>
      </c>
      <c r="C13" s="36" t="s">
        <v>217</v>
      </c>
      <c r="D13" s="36" t="s">
        <v>217</v>
      </c>
      <c r="E13" s="36" t="s">
        <v>217</v>
      </c>
      <c r="F13" s="36" t="s">
        <v>217</v>
      </c>
      <c r="G13" s="36" t="s">
        <v>217</v>
      </c>
      <c r="H13" s="36" t="s">
        <v>217</v>
      </c>
      <c r="I13" s="36" t="s">
        <v>217</v>
      </c>
      <c r="J13" s="36" t="str">
        <f>"25.0"</f>
        <v>25.0</v>
      </c>
      <c r="K13" s="16">
        <v>25.4</v>
      </c>
    </row>
    <row r="14" ht="12.75">
      <c r="A14" s="6" t="s">
        <v>31</v>
      </c>
    </row>
    <row r="15" spans="1:11" ht="14.25">
      <c r="A15" s="16" t="s">
        <v>32</v>
      </c>
      <c r="B15" s="16">
        <v>36.6</v>
      </c>
      <c r="C15" s="16">
        <v>37.9</v>
      </c>
      <c r="D15" s="16">
        <v>35.2</v>
      </c>
      <c r="E15" s="16">
        <v>34.2</v>
      </c>
      <c r="F15" s="16">
        <v>38.4</v>
      </c>
      <c r="G15" s="16">
        <v>41.5</v>
      </c>
      <c r="H15" s="36" t="str">
        <f>"42.0"</f>
        <v>42.0</v>
      </c>
      <c r="I15" s="16">
        <v>42.2</v>
      </c>
      <c r="J15" s="16">
        <v>42.9</v>
      </c>
      <c r="K15" s="16">
        <v>41.9</v>
      </c>
    </row>
    <row r="16" ht="12.75">
      <c r="A16" s="6" t="s">
        <v>33</v>
      </c>
    </row>
    <row r="17" spans="1:11" ht="12.75">
      <c r="A17" s="16" t="s">
        <v>218</v>
      </c>
      <c r="B17" s="36" t="s">
        <v>217</v>
      </c>
      <c r="C17" s="36" t="s">
        <v>217</v>
      </c>
      <c r="D17" s="36" t="s">
        <v>217</v>
      </c>
      <c r="E17" s="36" t="s">
        <v>217</v>
      </c>
      <c r="F17" s="36" t="s">
        <v>217</v>
      </c>
      <c r="G17" s="36" t="s">
        <v>217</v>
      </c>
      <c r="H17" s="36" t="s">
        <v>217</v>
      </c>
      <c r="I17" s="36" t="s">
        <v>217</v>
      </c>
      <c r="J17" s="16">
        <v>15.2</v>
      </c>
      <c r="K17" s="16">
        <v>17.4</v>
      </c>
    </row>
    <row r="18" ht="12.75">
      <c r="A18" s="6" t="s">
        <v>34</v>
      </c>
    </row>
    <row r="19" spans="1:11" ht="12.75">
      <c r="A19" s="16" t="s">
        <v>219</v>
      </c>
      <c r="B19" s="16">
        <v>4.1</v>
      </c>
      <c r="C19" s="16">
        <v>3.5</v>
      </c>
      <c r="D19" s="16">
        <v>3.7</v>
      </c>
      <c r="E19" s="16">
        <v>4.6</v>
      </c>
      <c r="F19" s="16">
        <v>6.9</v>
      </c>
      <c r="G19" s="16">
        <v>10.3</v>
      </c>
      <c r="H19" s="16">
        <v>14.5</v>
      </c>
      <c r="I19" s="16">
        <v>25.8</v>
      </c>
      <c r="J19" s="16">
        <v>38.6</v>
      </c>
      <c r="K19" s="16">
        <v>42.9</v>
      </c>
    </row>
    <row r="20" spans="1:1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2" spans="1:11" ht="14.25">
      <c r="A22" s="6" t="s">
        <v>35</v>
      </c>
      <c r="B22" s="16">
        <v>26.4</v>
      </c>
      <c r="C22" s="16">
        <v>25.5</v>
      </c>
      <c r="D22" s="16">
        <v>24.5</v>
      </c>
      <c r="E22" s="16">
        <v>23.4</v>
      </c>
      <c r="F22" s="16">
        <v>22.8</v>
      </c>
      <c r="G22" s="16">
        <v>22.9</v>
      </c>
      <c r="H22" s="16">
        <v>23.6</v>
      </c>
      <c r="I22" s="16">
        <v>24.9</v>
      </c>
      <c r="J22" s="16">
        <v>26.2</v>
      </c>
      <c r="K22" s="16">
        <v>26.6</v>
      </c>
    </row>
    <row r="23" spans="1:11" ht="14.25">
      <c r="A23" s="6" t="s">
        <v>36</v>
      </c>
      <c r="B23" s="36" t="s">
        <v>217</v>
      </c>
      <c r="C23" s="36" t="s">
        <v>217</v>
      </c>
      <c r="D23" s="36" t="s">
        <v>217</v>
      </c>
      <c r="E23" s="36" t="s">
        <v>217</v>
      </c>
      <c r="F23" s="16">
        <v>0.96</v>
      </c>
      <c r="G23" s="16">
        <v>0.97</v>
      </c>
      <c r="H23" s="16">
        <v>0.65</v>
      </c>
      <c r="I23" s="16">
        <v>0.57</v>
      </c>
      <c r="J23" s="16">
        <v>0.55</v>
      </c>
      <c r="K23" s="16">
        <v>0.48</v>
      </c>
    </row>
    <row r="24" spans="1:11" ht="14.25">
      <c r="A24" s="6" t="s">
        <v>37</v>
      </c>
      <c r="B24" s="36" t="s">
        <v>217</v>
      </c>
      <c r="C24" s="36" t="s">
        <v>217</v>
      </c>
      <c r="D24" s="16">
        <v>3.2</v>
      </c>
      <c r="E24" s="36" t="s">
        <v>217</v>
      </c>
      <c r="F24" s="16">
        <v>3.1</v>
      </c>
      <c r="G24" s="16">
        <v>4.9</v>
      </c>
      <c r="H24" s="16">
        <v>6.5</v>
      </c>
      <c r="I24" s="16">
        <v>8.6</v>
      </c>
      <c r="J24" s="36" t="str">
        <f>"11.0"</f>
        <v>11.0</v>
      </c>
      <c r="K24" s="16">
        <v>11.2</v>
      </c>
    </row>
    <row r="25" ht="12.75">
      <c r="A25" s="6" t="s">
        <v>38</v>
      </c>
    </row>
    <row r="26" spans="1:11" ht="14.25">
      <c r="A26" s="16" t="s">
        <v>39</v>
      </c>
      <c r="B26" s="36" t="s">
        <v>217</v>
      </c>
      <c r="C26" s="36" t="s">
        <v>217</v>
      </c>
      <c r="D26" s="36" t="s">
        <v>217</v>
      </c>
      <c r="E26" s="36" t="s">
        <v>217</v>
      </c>
      <c r="F26" s="36" t="s">
        <v>217</v>
      </c>
      <c r="G26" s="36">
        <v>4.9</v>
      </c>
      <c r="H26" s="36" t="s">
        <v>217</v>
      </c>
      <c r="I26" s="36" t="s">
        <v>217</v>
      </c>
      <c r="J26" s="36">
        <v>18.1</v>
      </c>
      <c r="K26" s="36">
        <v>21.9</v>
      </c>
    </row>
    <row r="27" spans="1:11" ht="12.75">
      <c r="A27" s="34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2:11" ht="12.75"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4.25">
      <c r="A29" s="6" t="s">
        <v>40</v>
      </c>
    </row>
    <row r="30" spans="1:11" ht="12.75">
      <c r="A30" s="16" t="s">
        <v>220</v>
      </c>
      <c r="B30" s="16">
        <v>69.3</v>
      </c>
      <c r="C30" s="16">
        <v>71.1</v>
      </c>
      <c r="D30" s="16">
        <v>71.3</v>
      </c>
      <c r="E30" s="36" t="str">
        <f>"71.0"</f>
        <v>71.0</v>
      </c>
      <c r="F30" s="16">
        <v>71.1</v>
      </c>
      <c r="G30" s="16">
        <v>71.4</v>
      </c>
      <c r="H30" s="16">
        <v>72.2</v>
      </c>
      <c r="I30" s="16">
        <v>72.8</v>
      </c>
      <c r="J30" s="16">
        <v>73.4</v>
      </c>
      <c r="K30" s="16">
        <v>74.2</v>
      </c>
    </row>
    <row r="31" spans="1:11" ht="12.75">
      <c r="A31" s="16" t="s">
        <v>221</v>
      </c>
      <c r="B31" s="16">
        <v>72.7</v>
      </c>
      <c r="C31" s="16">
        <v>74.7</v>
      </c>
      <c r="D31" s="16">
        <v>75.6</v>
      </c>
      <c r="E31" s="36" t="str">
        <f>"76.0"</f>
        <v>76.0</v>
      </c>
      <c r="F31" s="16">
        <v>76.8</v>
      </c>
      <c r="G31" s="16">
        <v>77.7</v>
      </c>
      <c r="H31" s="16">
        <v>78.7</v>
      </c>
      <c r="I31" s="16">
        <v>79.5</v>
      </c>
      <c r="J31" s="16">
        <v>79.8</v>
      </c>
      <c r="K31" s="16">
        <v>80.3</v>
      </c>
    </row>
    <row r="32" spans="1:11" ht="14.25">
      <c r="A32" s="6" t="s">
        <v>41</v>
      </c>
      <c r="B32" s="16">
        <v>31.1</v>
      </c>
      <c r="C32" s="16">
        <v>22.6</v>
      </c>
      <c r="D32" s="16">
        <v>19.9</v>
      </c>
      <c r="E32" s="16">
        <v>16.8</v>
      </c>
      <c r="F32" s="16">
        <v>12.7</v>
      </c>
      <c r="G32" s="16">
        <v>11.1</v>
      </c>
      <c r="H32" s="16">
        <v>8.1</v>
      </c>
      <c r="I32" s="16">
        <v>8.5</v>
      </c>
      <c r="J32" s="16">
        <v>6.9</v>
      </c>
      <c r="K32" s="16">
        <v>5.8</v>
      </c>
    </row>
    <row r="33" spans="1:1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5" spans="1:11" ht="12.75">
      <c r="A35" s="6" t="s">
        <v>42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16" t="s">
        <v>222</v>
      </c>
      <c r="B36" s="36">
        <v>964</v>
      </c>
      <c r="C36" s="36"/>
      <c r="D36" s="36" t="s">
        <v>223</v>
      </c>
      <c r="E36" s="36"/>
      <c r="F36" s="36" t="s">
        <v>199</v>
      </c>
      <c r="G36" s="36"/>
      <c r="H36" s="36" t="s">
        <v>200</v>
      </c>
      <c r="I36" s="36"/>
      <c r="J36" s="36" t="s">
        <v>201</v>
      </c>
      <c r="K36" s="36"/>
    </row>
    <row r="37" spans="1:11" ht="12.75">
      <c r="A37" s="6" t="s">
        <v>43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2.75">
      <c r="A38" s="16" t="s">
        <v>224</v>
      </c>
      <c r="B38" s="36">
        <v>15</v>
      </c>
      <c r="C38" s="36"/>
      <c r="D38" s="36">
        <v>18</v>
      </c>
      <c r="E38" s="36"/>
      <c r="F38" s="36">
        <v>21</v>
      </c>
      <c r="G38" s="36"/>
      <c r="H38" s="36">
        <v>28</v>
      </c>
      <c r="I38" s="36"/>
      <c r="J38" s="36">
        <v>34</v>
      </c>
      <c r="K38" s="36"/>
    </row>
    <row r="39" ht="12.75">
      <c r="A39" s="6" t="s">
        <v>44</v>
      </c>
    </row>
    <row r="40" spans="1:10" ht="12.75">
      <c r="A40" s="16" t="s">
        <v>225</v>
      </c>
      <c r="B40" s="16">
        <v>3.3</v>
      </c>
      <c r="D40" s="16">
        <v>3.1</v>
      </c>
      <c r="F40" s="16">
        <v>2.9</v>
      </c>
      <c r="H40" s="16">
        <v>2.7</v>
      </c>
      <c r="J40" s="16">
        <v>2.4</v>
      </c>
    </row>
    <row r="41" spans="1:11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ht="14.25">
      <c r="A44" s="69" t="s">
        <v>106</v>
      </c>
    </row>
    <row r="45" ht="12.75">
      <c r="A45" s="16" t="s">
        <v>107</v>
      </c>
    </row>
    <row r="46" ht="14.25">
      <c r="A46" s="69" t="s">
        <v>102</v>
      </c>
    </row>
    <row r="47" ht="14.25">
      <c r="A47" s="69" t="s">
        <v>108</v>
      </c>
    </row>
    <row r="48" ht="12.75">
      <c r="A48" s="16" t="s">
        <v>109</v>
      </c>
    </row>
    <row r="49" ht="14.25">
      <c r="A49" s="69" t="s">
        <v>110</v>
      </c>
    </row>
    <row r="50" ht="12.75">
      <c r="A50" s="16" t="s">
        <v>111</v>
      </c>
    </row>
    <row r="51" ht="14.25">
      <c r="A51" s="69" t="s">
        <v>103</v>
      </c>
    </row>
    <row r="52" ht="14.25">
      <c r="A52" s="69" t="s">
        <v>104</v>
      </c>
    </row>
    <row r="53" ht="14.25">
      <c r="A53" s="69" t="s">
        <v>105</v>
      </c>
    </row>
    <row r="54" ht="12.75">
      <c r="A54" s="16" t="s">
        <v>226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3" r:id="rId1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C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2.83203125" style="16" customWidth="1"/>
    <col min="2" max="3" width="15.83203125" style="16" customWidth="1"/>
    <col min="4" max="5" width="20.83203125" style="16" customWidth="1"/>
    <col min="6" max="16" width="10.83203125" style="16" customWidth="1"/>
    <col min="17" max="16384" width="9.33203125" style="16" customWidth="1"/>
  </cols>
  <sheetData>
    <row r="1" spans="1:3" s="6" customFormat="1" ht="12.75">
      <c r="A1" s="1" t="s">
        <v>388</v>
      </c>
      <c r="B1" s="1"/>
      <c r="C1" s="1"/>
    </row>
    <row r="2" spans="1:3" s="6" customFormat="1" ht="12.75">
      <c r="A2" s="1" t="s">
        <v>389</v>
      </c>
      <c r="B2" s="1"/>
      <c r="C2" s="1"/>
    </row>
    <row r="3" spans="1:3" s="6" customFormat="1" ht="12.75">
      <c r="A3" s="1"/>
      <c r="B3" s="1"/>
      <c r="C3" s="1"/>
    </row>
    <row r="4" spans="1:3" ht="12.75">
      <c r="A4" s="30"/>
      <c r="B4" s="4" t="s">
        <v>268</v>
      </c>
      <c r="C4" s="4"/>
    </row>
    <row r="5" spans="1:3" ht="12.75">
      <c r="A5" s="34"/>
      <c r="B5" s="34">
        <v>28</v>
      </c>
      <c r="C5" s="34">
        <v>43</v>
      </c>
    </row>
    <row r="6" spans="2:3" ht="12.75">
      <c r="B6" s="5" t="s">
        <v>270</v>
      </c>
      <c r="C6" s="5"/>
    </row>
    <row r="7" spans="1:3" ht="12.75">
      <c r="A7" s="34"/>
      <c r="B7" s="34">
        <v>1960</v>
      </c>
      <c r="C7" s="34">
        <v>1945</v>
      </c>
    </row>
    <row r="8" spans="1:3" ht="12.75">
      <c r="A8" s="32"/>
      <c r="B8" s="32"/>
      <c r="C8" s="32"/>
    </row>
    <row r="9" spans="1:3" ht="12.75">
      <c r="A9" s="32" t="s">
        <v>379</v>
      </c>
      <c r="B9" s="32"/>
      <c r="C9" s="32"/>
    </row>
    <row r="10" spans="1:3" ht="12.75">
      <c r="A10" s="32"/>
      <c r="B10" s="32"/>
      <c r="C10" s="32"/>
    </row>
    <row r="11" spans="1:3" ht="12.75">
      <c r="A11" s="6" t="s">
        <v>566</v>
      </c>
      <c r="B11" s="16">
        <v>2.3</v>
      </c>
      <c r="C11" s="36" t="str">
        <f>"37.0"</f>
        <v>37.0</v>
      </c>
    </row>
    <row r="12" spans="1:3" ht="14.25">
      <c r="A12" s="16" t="s">
        <v>567</v>
      </c>
      <c r="B12" s="16">
        <v>0.4</v>
      </c>
      <c r="C12" s="16">
        <v>9.8</v>
      </c>
    </row>
    <row r="13" spans="1:3" ht="14.25">
      <c r="A13" s="16" t="s">
        <v>568</v>
      </c>
      <c r="B13" s="16">
        <v>1.2</v>
      </c>
      <c r="C13" s="16">
        <v>18.3</v>
      </c>
    </row>
    <row r="14" spans="1:3" ht="14.25">
      <c r="A14" s="16" t="s">
        <v>569</v>
      </c>
      <c r="B14" s="16">
        <v>0.7</v>
      </c>
      <c r="C14" s="16">
        <v>8.9</v>
      </c>
    </row>
    <row r="16" ht="12.75">
      <c r="A16" s="6" t="s">
        <v>570</v>
      </c>
    </row>
    <row r="17" spans="1:3" ht="12.75">
      <c r="A17" s="16" t="s">
        <v>390</v>
      </c>
      <c r="B17" s="16">
        <v>14.9</v>
      </c>
      <c r="C17" s="16">
        <v>0.6</v>
      </c>
    </row>
    <row r="19" ht="12.75">
      <c r="A19" s="6" t="s">
        <v>571</v>
      </c>
    </row>
    <row r="20" spans="1:3" ht="14.25">
      <c r="A20" s="16" t="s">
        <v>572</v>
      </c>
      <c r="B20" s="16">
        <v>4.8</v>
      </c>
      <c r="C20" s="16">
        <v>3.8</v>
      </c>
    </row>
    <row r="22" ht="14.25">
      <c r="A22" s="6" t="s">
        <v>573</v>
      </c>
    </row>
    <row r="23" spans="1:3" ht="14.25">
      <c r="A23" s="16" t="s">
        <v>574</v>
      </c>
      <c r="B23" s="16">
        <v>63.3</v>
      </c>
      <c r="C23" s="16">
        <v>50.5</v>
      </c>
    </row>
    <row r="24" spans="1:3" ht="12.75">
      <c r="A24" s="16" t="s">
        <v>381</v>
      </c>
      <c r="B24" s="16">
        <v>27.1</v>
      </c>
      <c r="C24" s="16">
        <v>3.9</v>
      </c>
    </row>
    <row r="25" spans="1:3" ht="12.75">
      <c r="A25" s="16" t="s">
        <v>382</v>
      </c>
      <c r="B25" s="36">
        <v>15.6</v>
      </c>
      <c r="C25" s="36" t="str">
        <f>"26.0"</f>
        <v>26.0</v>
      </c>
    </row>
    <row r="26" spans="1:3" ht="12.75">
      <c r="A26" s="16" t="s">
        <v>383</v>
      </c>
      <c r="B26" s="16">
        <v>0.4</v>
      </c>
      <c r="C26" s="16">
        <v>0.3</v>
      </c>
    </row>
    <row r="27" spans="1:3" ht="12.75">
      <c r="A27" s="16" t="s">
        <v>384</v>
      </c>
      <c r="B27" s="16">
        <v>14.7</v>
      </c>
      <c r="C27" s="16">
        <v>11.8</v>
      </c>
    </row>
    <row r="28" spans="1:3" ht="12.75">
      <c r="A28" s="16" t="s">
        <v>385</v>
      </c>
      <c r="B28" s="16">
        <v>2.1</v>
      </c>
      <c r="C28" s="16">
        <v>4.1</v>
      </c>
    </row>
    <row r="29" spans="1:3" ht="12.75">
      <c r="A29" s="16" t="s">
        <v>386</v>
      </c>
      <c r="B29" s="16">
        <v>2.5</v>
      </c>
      <c r="C29" s="16">
        <v>4.1</v>
      </c>
    </row>
    <row r="30" spans="1:3" ht="14.25">
      <c r="A30" s="16" t="s">
        <v>575</v>
      </c>
      <c r="B30" s="16">
        <v>0.9</v>
      </c>
      <c r="C30" s="16">
        <v>0.3</v>
      </c>
    </row>
    <row r="32" ht="14.25">
      <c r="A32" s="6" t="s">
        <v>67</v>
      </c>
    </row>
    <row r="33" spans="1:3" ht="12.75">
      <c r="A33" s="16" t="s">
        <v>387</v>
      </c>
      <c r="B33" s="16">
        <v>12.1</v>
      </c>
      <c r="C33" s="16">
        <v>3.8</v>
      </c>
    </row>
    <row r="35" spans="1:3" ht="12.75">
      <c r="A35" s="6" t="s">
        <v>576</v>
      </c>
      <c r="B35" s="16">
        <v>2.7</v>
      </c>
      <c r="C35" s="16">
        <v>4.2</v>
      </c>
    </row>
    <row r="36" spans="2:3" ht="12.75">
      <c r="B36" s="16" t="s">
        <v>227</v>
      </c>
      <c r="C36" s="16" t="s">
        <v>227</v>
      </c>
    </row>
    <row r="37" spans="1:3" ht="12.75">
      <c r="A37" s="16" t="s">
        <v>368</v>
      </c>
      <c r="B37" s="45" t="str">
        <f>"100.0"</f>
        <v>100.0</v>
      </c>
      <c r="C37" s="45" t="str">
        <f>"100.0"</f>
        <v>100.0</v>
      </c>
    </row>
    <row r="39" spans="1:3" ht="12.75">
      <c r="A39" s="16" t="s">
        <v>369</v>
      </c>
      <c r="B39" s="16">
        <v>564</v>
      </c>
      <c r="C39" s="16">
        <v>662</v>
      </c>
    </row>
    <row r="40" spans="1:3" ht="12.75">
      <c r="A40" s="34"/>
      <c r="B40" s="34"/>
      <c r="C40" s="34"/>
    </row>
    <row r="41" ht="14.25">
      <c r="A41" s="69" t="s">
        <v>140</v>
      </c>
    </row>
    <row r="42" ht="12.75">
      <c r="A42" s="16" t="s">
        <v>141</v>
      </c>
    </row>
    <row r="43" ht="14.25">
      <c r="A43" s="69" t="s">
        <v>135</v>
      </c>
    </row>
    <row r="44" ht="14.25">
      <c r="A44" s="69" t="s">
        <v>136</v>
      </c>
    </row>
    <row r="45" ht="14.25">
      <c r="A45" s="69" t="s">
        <v>138</v>
      </c>
    </row>
    <row r="46" ht="12.75">
      <c r="A46" s="16" t="s">
        <v>139</v>
      </c>
    </row>
    <row r="47" ht="14.25">
      <c r="A47" s="69" t="s">
        <v>137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0.5" style="16" customWidth="1"/>
    <col min="2" max="8" width="8.83203125" style="16" customWidth="1"/>
    <col min="9" max="16" width="10.83203125" style="16" customWidth="1"/>
    <col min="17" max="16384" width="9.33203125" style="16" customWidth="1"/>
  </cols>
  <sheetData>
    <row r="1" spans="1:7" s="6" customFormat="1" ht="12.75">
      <c r="A1" s="1" t="s">
        <v>391</v>
      </c>
      <c r="B1" s="1"/>
      <c r="C1" s="1"/>
      <c r="D1" s="1"/>
      <c r="E1" s="1"/>
      <c r="F1" s="1"/>
      <c r="G1" s="1"/>
    </row>
    <row r="2" spans="1:7" s="6" customFormat="1" ht="12.75">
      <c r="A2" s="1" t="s">
        <v>392</v>
      </c>
      <c r="B2" s="1"/>
      <c r="C2" s="1"/>
      <c r="D2" s="1"/>
      <c r="E2" s="1"/>
      <c r="F2" s="1"/>
      <c r="G2" s="1"/>
    </row>
    <row r="3" spans="1:7" s="6" customFormat="1" ht="12.75">
      <c r="A3" s="1"/>
      <c r="B3" s="1"/>
      <c r="C3" s="1"/>
      <c r="D3" s="1"/>
      <c r="E3" s="1"/>
      <c r="F3" s="1"/>
      <c r="G3" s="1"/>
    </row>
    <row r="4" spans="1:7" ht="12.75">
      <c r="A4" s="30"/>
      <c r="B4" s="4" t="s">
        <v>268</v>
      </c>
      <c r="C4" s="4"/>
      <c r="D4" s="4"/>
      <c r="E4" s="4"/>
      <c r="F4" s="4"/>
      <c r="G4" s="4"/>
    </row>
    <row r="5" spans="1:7" ht="12.75">
      <c r="A5" s="34"/>
      <c r="B5" s="34">
        <v>20</v>
      </c>
      <c r="C5" s="34">
        <v>23</v>
      </c>
      <c r="D5" s="34">
        <v>28</v>
      </c>
      <c r="E5" s="34">
        <v>33</v>
      </c>
      <c r="F5" s="34">
        <v>38</v>
      </c>
      <c r="G5" s="34">
        <v>43</v>
      </c>
    </row>
    <row r="6" spans="2:7" ht="12.75">
      <c r="B6" s="5" t="s">
        <v>254</v>
      </c>
      <c r="C6" s="5"/>
      <c r="D6" s="5"/>
      <c r="E6" s="5"/>
      <c r="F6" s="5"/>
      <c r="G6" s="5"/>
    </row>
    <row r="7" spans="1:7" ht="12.75">
      <c r="A7" s="34"/>
      <c r="B7" s="34">
        <v>1968</v>
      </c>
      <c r="C7" s="34">
        <v>1965</v>
      </c>
      <c r="D7" s="34">
        <v>1960</v>
      </c>
      <c r="E7" s="34">
        <v>1955</v>
      </c>
      <c r="F7" s="34">
        <v>1950</v>
      </c>
      <c r="G7" s="34">
        <v>1945</v>
      </c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16" t="s">
        <v>393</v>
      </c>
      <c r="B9" s="16">
        <v>17.2</v>
      </c>
      <c r="C9" s="16">
        <v>17.2</v>
      </c>
      <c r="D9" s="16">
        <v>17.1</v>
      </c>
      <c r="E9" s="36">
        <v>17.5</v>
      </c>
      <c r="F9" s="16">
        <v>18.2</v>
      </c>
      <c r="G9" s="16">
        <v>18.9</v>
      </c>
    </row>
    <row r="11" spans="1:7" ht="12.75">
      <c r="A11" s="16" t="s">
        <v>394</v>
      </c>
      <c r="B11" s="36" t="s">
        <v>217</v>
      </c>
      <c r="C11" s="36" t="s">
        <v>217</v>
      </c>
      <c r="D11" s="36" t="s">
        <v>217</v>
      </c>
      <c r="E11" s="36" t="s">
        <v>217</v>
      </c>
      <c r="F11" s="36" t="s">
        <v>217</v>
      </c>
      <c r="G11" s="36" t="s">
        <v>217</v>
      </c>
    </row>
    <row r="13" ht="12.75">
      <c r="A13" s="16" t="s">
        <v>395</v>
      </c>
    </row>
    <row r="14" spans="1:7" ht="12.75">
      <c r="A14" s="16" t="s">
        <v>396</v>
      </c>
      <c r="B14" s="36" t="s">
        <v>217</v>
      </c>
      <c r="C14" s="36" t="s">
        <v>217</v>
      </c>
      <c r="D14" s="36" t="s">
        <v>217</v>
      </c>
      <c r="E14" s="36" t="s">
        <v>217</v>
      </c>
      <c r="F14" s="36" t="s">
        <v>217</v>
      </c>
      <c r="G14" s="36" t="s">
        <v>217</v>
      </c>
    </row>
    <row r="16" spans="1:7" ht="14.25">
      <c r="A16" s="16" t="s">
        <v>565</v>
      </c>
      <c r="B16" s="16">
        <v>700</v>
      </c>
      <c r="C16" s="16">
        <v>648</v>
      </c>
      <c r="D16" s="16">
        <v>686</v>
      </c>
      <c r="E16" s="16">
        <v>611</v>
      </c>
      <c r="F16" s="16">
        <v>555</v>
      </c>
      <c r="G16" s="16">
        <v>470</v>
      </c>
    </row>
    <row r="17" spans="1:7" ht="12.75">
      <c r="A17" s="34"/>
      <c r="B17" s="34"/>
      <c r="C17" s="34"/>
      <c r="D17" s="34"/>
      <c r="E17" s="34"/>
      <c r="F17" s="34"/>
      <c r="G17" s="34"/>
    </row>
    <row r="19" ht="14.25">
      <c r="A19" s="69" t="s">
        <v>66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3.5" style="16" customWidth="1"/>
    <col min="2" max="5" width="20.83203125" style="16" customWidth="1"/>
    <col min="6" max="16" width="10.83203125" style="16" customWidth="1"/>
    <col min="17" max="16384" width="9.33203125" style="16" customWidth="1"/>
  </cols>
  <sheetData>
    <row r="1" spans="1:3" ht="12.75">
      <c r="A1" s="1" t="s">
        <v>397</v>
      </c>
      <c r="B1" s="1"/>
      <c r="C1" s="1"/>
    </row>
    <row r="2" spans="1:3" ht="12.75">
      <c r="A2" s="1" t="s">
        <v>398</v>
      </c>
      <c r="B2" s="1"/>
      <c r="C2" s="1"/>
    </row>
    <row r="3" spans="1:3" ht="12.75">
      <c r="A3" s="1"/>
      <c r="B3" s="1"/>
      <c r="C3" s="1"/>
    </row>
    <row r="4" spans="1:3" ht="12.75">
      <c r="A4" s="30"/>
      <c r="B4" s="4" t="s">
        <v>268</v>
      </c>
      <c r="C4" s="4"/>
    </row>
    <row r="5" spans="1:3" ht="12.75">
      <c r="A5" s="34"/>
      <c r="B5" s="34">
        <v>28</v>
      </c>
      <c r="C5" s="34">
        <v>43</v>
      </c>
    </row>
    <row r="6" spans="2:3" ht="12.75">
      <c r="B6" s="5" t="s">
        <v>254</v>
      </c>
      <c r="C6" s="5"/>
    </row>
    <row r="7" spans="1:3" ht="12.75">
      <c r="A7" s="34"/>
      <c r="B7" s="34">
        <v>1960</v>
      </c>
      <c r="C7" s="34">
        <v>1945</v>
      </c>
    </row>
    <row r="8" spans="1:3" ht="12.75">
      <c r="A8" s="32"/>
      <c r="B8" s="32"/>
      <c r="C8" s="32"/>
    </row>
    <row r="9" spans="1:3" ht="12.75">
      <c r="A9" s="16" t="s">
        <v>399</v>
      </c>
      <c r="B9" s="16">
        <v>17.5</v>
      </c>
      <c r="C9" s="16">
        <v>17.8</v>
      </c>
    </row>
    <row r="11" spans="1:3" ht="12.75">
      <c r="A11" s="16" t="s">
        <v>394</v>
      </c>
      <c r="B11" s="36" t="s">
        <v>217</v>
      </c>
      <c r="C11" s="36" t="s">
        <v>217</v>
      </c>
    </row>
    <row r="13" spans="1:3" ht="12.75">
      <c r="A13" s="16" t="s">
        <v>400</v>
      </c>
      <c r="B13" s="36"/>
      <c r="C13" s="36"/>
    </row>
    <row r="14" spans="1:3" ht="12.75">
      <c r="A14" s="16" t="s">
        <v>401</v>
      </c>
      <c r="B14" s="36" t="s">
        <v>217</v>
      </c>
      <c r="C14" s="36" t="s">
        <v>217</v>
      </c>
    </row>
    <row r="16" spans="1:3" ht="14.25">
      <c r="A16" s="16" t="s">
        <v>565</v>
      </c>
      <c r="B16" s="16">
        <v>686</v>
      </c>
      <c r="C16" s="16">
        <v>603</v>
      </c>
    </row>
    <row r="17" spans="1:3" ht="12.75">
      <c r="A17" s="34"/>
      <c r="B17" s="34"/>
      <c r="C17" s="34"/>
    </row>
    <row r="19" ht="14.25">
      <c r="A19" s="69" t="s">
        <v>65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9.66015625" style="16" customWidth="1"/>
    <col min="2" max="16" width="10.83203125" style="16" customWidth="1"/>
    <col min="17" max="16384" width="9.33203125" style="16" customWidth="1"/>
  </cols>
  <sheetData>
    <row r="1" spans="1:7" s="6" customFormat="1" ht="12.75">
      <c r="A1" s="1" t="s">
        <v>402</v>
      </c>
      <c r="B1" s="1"/>
      <c r="C1" s="1"/>
      <c r="D1" s="1"/>
      <c r="E1" s="1"/>
      <c r="F1" s="1"/>
      <c r="G1" s="1"/>
    </row>
    <row r="2" spans="1:7" s="6" customFormat="1" ht="12.75">
      <c r="A2" s="1" t="s">
        <v>403</v>
      </c>
      <c r="B2" s="1"/>
      <c r="C2" s="1"/>
      <c r="D2" s="1"/>
      <c r="E2" s="1"/>
      <c r="F2" s="1"/>
      <c r="G2" s="1"/>
    </row>
    <row r="3" spans="1:7" s="6" customFormat="1" ht="12.75">
      <c r="A3" s="1"/>
      <c r="B3" s="1"/>
      <c r="C3" s="1"/>
      <c r="D3" s="1"/>
      <c r="E3" s="1"/>
      <c r="F3" s="1"/>
      <c r="G3" s="1"/>
    </row>
    <row r="4" spans="1:7" ht="12.75">
      <c r="A4" s="30"/>
      <c r="B4" s="4" t="s">
        <v>268</v>
      </c>
      <c r="C4" s="4"/>
      <c r="D4" s="4"/>
      <c r="E4" s="4"/>
      <c r="F4" s="4"/>
      <c r="G4" s="4"/>
    </row>
    <row r="5" spans="1:7" ht="12.75">
      <c r="A5" s="34"/>
      <c r="B5" s="34">
        <v>20</v>
      </c>
      <c r="C5" s="34">
        <v>23</v>
      </c>
      <c r="D5" s="34">
        <v>28</v>
      </c>
      <c r="E5" s="34">
        <v>33</v>
      </c>
      <c r="F5" s="34">
        <v>38</v>
      </c>
      <c r="G5" s="34">
        <v>43</v>
      </c>
    </row>
    <row r="6" spans="2:7" ht="12.75">
      <c r="B6" s="5" t="s">
        <v>254</v>
      </c>
      <c r="C6" s="5"/>
      <c r="D6" s="5"/>
      <c r="E6" s="5"/>
      <c r="F6" s="5"/>
      <c r="G6" s="5"/>
    </row>
    <row r="7" spans="1:7" ht="12.75">
      <c r="A7" s="34"/>
      <c r="B7" s="34">
        <v>1968</v>
      </c>
      <c r="C7" s="34">
        <v>1965</v>
      </c>
      <c r="D7" s="34">
        <v>1960</v>
      </c>
      <c r="E7" s="34">
        <v>1955</v>
      </c>
      <c r="F7" s="34">
        <v>1950</v>
      </c>
      <c r="G7" s="34">
        <v>1945</v>
      </c>
    </row>
    <row r="9" ht="12.75">
      <c r="A9" s="6" t="s">
        <v>563</v>
      </c>
    </row>
    <row r="10" spans="1:8" ht="12.75">
      <c r="A10" s="33">
        <v>15</v>
      </c>
      <c r="B10" s="36" t="s">
        <v>190</v>
      </c>
      <c r="C10" s="36">
        <v>0.4</v>
      </c>
      <c r="D10" s="36">
        <v>0.1</v>
      </c>
      <c r="E10" s="36" t="s">
        <v>190</v>
      </c>
      <c r="F10" s="36" t="s">
        <v>190</v>
      </c>
      <c r="G10" s="36" t="s">
        <v>190</v>
      </c>
      <c r="H10" s="36"/>
    </row>
    <row r="11" spans="1:8" ht="12.75">
      <c r="A11" s="33">
        <v>16</v>
      </c>
      <c r="B11" s="36">
        <v>1.3</v>
      </c>
      <c r="C11" s="36">
        <v>1.8</v>
      </c>
      <c r="D11" s="36" t="str">
        <f>+"1.0"</f>
        <v>1.0</v>
      </c>
      <c r="E11" s="36">
        <v>0.9</v>
      </c>
      <c r="F11" s="36" t="s">
        <v>190</v>
      </c>
      <c r="G11" s="36" t="s">
        <v>190</v>
      </c>
      <c r="H11" s="36"/>
    </row>
    <row r="12" spans="1:8" ht="12.75">
      <c r="A12" s="33">
        <v>17</v>
      </c>
      <c r="B12" s="36">
        <v>2.5</v>
      </c>
      <c r="C12" s="36">
        <v>2.9</v>
      </c>
      <c r="D12" s="36">
        <v>2.8</v>
      </c>
      <c r="E12" s="36">
        <v>1.8</v>
      </c>
      <c r="F12" s="36">
        <v>0.2</v>
      </c>
      <c r="G12" s="36" t="s">
        <v>190</v>
      </c>
      <c r="H12" s="36"/>
    </row>
    <row r="13" spans="1:8" ht="12.75">
      <c r="A13" s="33">
        <v>18</v>
      </c>
      <c r="B13" s="36">
        <v>4.4</v>
      </c>
      <c r="C13" s="36">
        <v>3.6</v>
      </c>
      <c r="D13" s="36">
        <v>3.9</v>
      </c>
      <c r="E13" s="36">
        <v>3.1</v>
      </c>
      <c r="F13" s="36">
        <v>0.5</v>
      </c>
      <c r="G13" s="36">
        <v>0.2</v>
      </c>
      <c r="H13" s="36"/>
    </row>
    <row r="14" spans="1:8" ht="12.75">
      <c r="A14" s="33">
        <v>19</v>
      </c>
      <c r="B14" s="36">
        <v>5.4</v>
      </c>
      <c r="C14" s="36">
        <v>4.6</v>
      </c>
      <c r="D14" s="36">
        <v>5.9</v>
      </c>
      <c r="E14" s="36">
        <v>3.8</v>
      </c>
      <c r="F14" s="36">
        <v>0.8</v>
      </c>
      <c r="G14" s="36">
        <v>0.9</v>
      </c>
      <c r="H14" s="36"/>
    </row>
    <row r="15" spans="1:8" ht="12.75">
      <c r="A15" s="33">
        <v>20</v>
      </c>
      <c r="B15" s="36"/>
      <c r="C15" s="36">
        <v>6.2</v>
      </c>
      <c r="D15" s="36">
        <v>7.3</v>
      </c>
      <c r="E15" s="36">
        <v>5.5</v>
      </c>
      <c r="F15" s="36">
        <v>1.1</v>
      </c>
      <c r="G15" s="36">
        <v>1.3</v>
      </c>
      <c r="H15" s="36"/>
    </row>
    <row r="16" spans="1:8" ht="12.75">
      <c r="A16" s="33">
        <v>21</v>
      </c>
      <c r="B16" s="36"/>
      <c r="C16" s="36">
        <v>7.9</v>
      </c>
      <c r="D16" s="36">
        <v>8.8</v>
      </c>
      <c r="E16" s="36">
        <v>6.7</v>
      </c>
      <c r="F16" s="36">
        <v>1.7</v>
      </c>
      <c r="G16" s="36">
        <v>1.5</v>
      </c>
      <c r="H16" s="36"/>
    </row>
    <row r="17" spans="1:8" ht="12.75">
      <c r="A17" s="33">
        <v>22</v>
      </c>
      <c r="B17" s="36"/>
      <c r="C17" s="36">
        <v>8.9</v>
      </c>
      <c r="D17" s="36">
        <v>10.8</v>
      </c>
      <c r="E17" s="36">
        <v>7.6</v>
      </c>
      <c r="F17" s="36">
        <v>3.1</v>
      </c>
      <c r="G17" s="36">
        <v>1.7</v>
      </c>
      <c r="H17" s="36"/>
    </row>
    <row r="18" spans="1:8" ht="12.75">
      <c r="A18" s="33">
        <v>23</v>
      </c>
      <c r="B18" s="36"/>
      <c r="C18" s="36"/>
      <c r="D18" s="36">
        <v>12.2</v>
      </c>
      <c r="E18" s="36">
        <v>8.5</v>
      </c>
      <c r="F18" s="36">
        <v>3.9</v>
      </c>
      <c r="G18" s="36">
        <v>2.6</v>
      </c>
      <c r="H18" s="36"/>
    </row>
    <row r="19" spans="1:8" ht="12.75">
      <c r="A19" s="33">
        <v>24</v>
      </c>
      <c r="B19" s="36"/>
      <c r="C19" s="36"/>
      <c r="D19" s="36">
        <v>13.1</v>
      </c>
      <c r="E19" s="36">
        <v>9.7</v>
      </c>
      <c r="F19" s="36">
        <v>4.1</v>
      </c>
      <c r="G19" s="36">
        <v>2.6</v>
      </c>
      <c r="H19" s="36"/>
    </row>
    <row r="20" spans="1:8" ht="12.75">
      <c r="A20" s="33">
        <v>25</v>
      </c>
      <c r="B20" s="36"/>
      <c r="C20" s="36"/>
      <c r="D20" s="36">
        <v>14.9</v>
      </c>
      <c r="E20" s="36">
        <v>10.6</v>
      </c>
      <c r="F20" s="36">
        <v>4.7</v>
      </c>
      <c r="G20" s="36">
        <v>2.8</v>
      </c>
      <c r="H20" s="36"/>
    </row>
    <row r="21" spans="1:8" ht="12.75">
      <c r="A21" s="33">
        <v>26</v>
      </c>
      <c r="B21" s="36"/>
      <c r="C21" s="36"/>
      <c r="D21" s="36">
        <v>16.1</v>
      </c>
      <c r="E21" s="36">
        <v>11.3</v>
      </c>
      <c r="F21" s="36" t="str">
        <f>"6.0"</f>
        <v>6.0</v>
      </c>
      <c r="G21" s="36">
        <v>3.2</v>
      </c>
      <c r="H21" s="36"/>
    </row>
    <row r="22" spans="1:8" ht="12.75">
      <c r="A22" s="33">
        <v>27</v>
      </c>
      <c r="B22" s="36"/>
      <c r="C22" s="36"/>
      <c r="D22" s="36">
        <v>16.9</v>
      </c>
      <c r="E22" s="36">
        <v>12.2</v>
      </c>
      <c r="F22" s="36">
        <v>7.1</v>
      </c>
      <c r="G22" s="36">
        <v>4.3</v>
      </c>
      <c r="H22" s="36"/>
    </row>
    <row r="23" spans="1:8" ht="12.75">
      <c r="A23" s="33">
        <v>28</v>
      </c>
      <c r="B23" s="36"/>
      <c r="C23" s="36"/>
      <c r="D23" s="36"/>
      <c r="E23" s="36">
        <v>12.3</v>
      </c>
      <c r="F23" s="36">
        <v>7.3</v>
      </c>
      <c r="G23" s="36">
        <v>4.5</v>
      </c>
      <c r="H23" s="36"/>
    </row>
    <row r="24" spans="1:8" ht="12.75">
      <c r="A24" s="33">
        <v>29</v>
      </c>
      <c r="B24" s="36"/>
      <c r="C24" s="36"/>
      <c r="D24" s="36"/>
      <c r="E24" s="36">
        <v>13.2</v>
      </c>
      <c r="F24" s="36">
        <v>7.6</v>
      </c>
      <c r="G24" s="36">
        <v>5.2</v>
      </c>
      <c r="H24" s="36"/>
    </row>
    <row r="25" spans="1:8" ht="12.75">
      <c r="A25" s="33">
        <v>30</v>
      </c>
      <c r="B25" s="36"/>
      <c r="C25" s="36"/>
      <c r="D25" s="36"/>
      <c r="E25" s="36">
        <v>14.1</v>
      </c>
      <c r="F25" s="36">
        <v>7.8</v>
      </c>
      <c r="G25" s="36">
        <v>6.3</v>
      </c>
      <c r="H25" s="36"/>
    </row>
    <row r="26" spans="1:8" ht="12.75">
      <c r="A26" s="33">
        <v>31</v>
      </c>
      <c r="B26" s="36"/>
      <c r="C26" s="36"/>
      <c r="D26" s="36"/>
      <c r="E26" s="36">
        <v>14.5</v>
      </c>
      <c r="F26" s="36">
        <v>8.1</v>
      </c>
      <c r="G26" s="36">
        <v>6.8</v>
      </c>
      <c r="H26" s="36"/>
    </row>
    <row r="27" spans="1:8" ht="12.75">
      <c r="A27" s="33">
        <v>32</v>
      </c>
      <c r="B27" s="36"/>
      <c r="C27" s="36"/>
      <c r="D27" s="36"/>
      <c r="E27" s="36">
        <v>15.1</v>
      </c>
      <c r="F27" s="36">
        <v>8.9</v>
      </c>
      <c r="G27" s="36" t="str">
        <f>"7.0"</f>
        <v>7.0</v>
      </c>
      <c r="H27" s="36"/>
    </row>
    <row r="28" spans="1:8" ht="12.75">
      <c r="A28" s="33">
        <v>33</v>
      </c>
      <c r="B28" s="36"/>
      <c r="C28" s="36"/>
      <c r="D28" s="36"/>
      <c r="E28" s="36"/>
      <c r="F28" s="36">
        <v>9.1</v>
      </c>
      <c r="G28" s="36">
        <v>7.5</v>
      </c>
      <c r="H28" s="36"/>
    </row>
    <row r="29" spans="1:8" ht="12.75">
      <c r="A29" s="33">
        <v>34</v>
      </c>
      <c r="B29" s="36"/>
      <c r="C29" s="36"/>
      <c r="D29" s="36"/>
      <c r="E29" s="36"/>
      <c r="F29" s="36">
        <v>9.6</v>
      </c>
      <c r="G29" s="36" t="str">
        <f>"8.0"</f>
        <v>8.0</v>
      </c>
      <c r="H29" s="36"/>
    </row>
    <row r="30" spans="1:8" ht="12.75">
      <c r="A30" s="33">
        <v>35</v>
      </c>
      <c r="B30" s="36"/>
      <c r="C30" s="36"/>
      <c r="D30" s="36"/>
      <c r="E30" s="36"/>
      <c r="F30" s="36">
        <v>10.1</v>
      </c>
      <c r="G30" s="36">
        <v>8.4</v>
      </c>
      <c r="H30" s="36"/>
    </row>
    <row r="31" spans="1:7" ht="12.75">
      <c r="A31" s="33">
        <v>36</v>
      </c>
      <c r="B31" s="36"/>
      <c r="C31" s="36"/>
      <c r="D31" s="36"/>
      <c r="E31" s="36"/>
      <c r="F31" s="16">
        <v>10.7</v>
      </c>
      <c r="G31" s="16">
        <v>8.9</v>
      </c>
    </row>
    <row r="32" spans="1:7" ht="12.75">
      <c r="A32" s="33">
        <v>37</v>
      </c>
      <c r="B32" s="36"/>
      <c r="C32" s="36"/>
      <c r="D32" s="36"/>
      <c r="E32" s="36"/>
      <c r="F32" s="16">
        <v>11.2</v>
      </c>
      <c r="G32" s="16">
        <v>9.1</v>
      </c>
    </row>
    <row r="33" spans="1:7" ht="12.75">
      <c r="A33" s="33">
        <v>38</v>
      </c>
      <c r="B33" s="36"/>
      <c r="C33" s="36"/>
      <c r="D33" s="36"/>
      <c r="E33" s="36"/>
      <c r="F33" s="36"/>
      <c r="G33" s="16">
        <v>9.5</v>
      </c>
    </row>
    <row r="34" spans="1:7" ht="12.75">
      <c r="A34" s="33">
        <v>39</v>
      </c>
      <c r="B34" s="36"/>
      <c r="C34" s="36"/>
      <c r="D34" s="36"/>
      <c r="E34" s="36"/>
      <c r="F34" s="36"/>
      <c r="G34" s="16">
        <v>9.9</v>
      </c>
    </row>
    <row r="35" spans="1:7" ht="12.75">
      <c r="A35" s="33">
        <v>40</v>
      </c>
      <c r="B35" s="36"/>
      <c r="C35" s="36"/>
      <c r="D35" s="36"/>
      <c r="E35" s="36"/>
      <c r="F35" s="36"/>
      <c r="G35" s="16">
        <v>9.9</v>
      </c>
    </row>
    <row r="36" spans="1:7" ht="12.75">
      <c r="A36" s="33">
        <v>41</v>
      </c>
      <c r="B36" s="36"/>
      <c r="C36" s="36"/>
      <c r="D36" s="36"/>
      <c r="E36" s="36"/>
      <c r="F36" s="36"/>
      <c r="G36" s="16">
        <v>10.4</v>
      </c>
    </row>
    <row r="37" spans="1:7" ht="12.75">
      <c r="A37" s="33">
        <v>42</v>
      </c>
      <c r="B37" s="36"/>
      <c r="C37" s="36"/>
      <c r="D37" s="36"/>
      <c r="E37" s="36"/>
      <c r="F37" s="36"/>
      <c r="G37" s="16">
        <v>10.4</v>
      </c>
    </row>
    <row r="38" ht="12.75">
      <c r="A38" s="39"/>
    </row>
    <row r="39" spans="1:7" ht="12.75">
      <c r="A39" s="33" t="s">
        <v>295</v>
      </c>
      <c r="B39" s="16">
        <v>721</v>
      </c>
      <c r="C39" s="16">
        <v>696</v>
      </c>
      <c r="D39" s="16">
        <v>737</v>
      </c>
      <c r="E39" s="16">
        <v>691</v>
      </c>
      <c r="F39" s="16">
        <v>627</v>
      </c>
      <c r="G39" s="16">
        <v>547</v>
      </c>
    </row>
    <row r="41" ht="14.25">
      <c r="A41" s="6" t="s">
        <v>564</v>
      </c>
    </row>
    <row r="43" spans="1:7" ht="12.75">
      <c r="A43" s="33" t="s">
        <v>358</v>
      </c>
      <c r="B43" s="16">
        <v>402.1</v>
      </c>
      <c r="C43" s="16">
        <v>392.9</v>
      </c>
      <c r="D43" s="16">
        <v>348.8</v>
      </c>
      <c r="E43" s="16">
        <v>178.8</v>
      </c>
      <c r="F43" s="16">
        <v>52.6</v>
      </c>
      <c r="G43" s="16">
        <v>61.7</v>
      </c>
    </row>
    <row r="44" spans="1:8" ht="12.75">
      <c r="A44" s="33" t="s">
        <v>359</v>
      </c>
      <c r="B44" s="36"/>
      <c r="C44" s="36"/>
      <c r="D44" s="16">
        <v>137.3</v>
      </c>
      <c r="E44" s="16">
        <v>99.4</v>
      </c>
      <c r="F44" s="36">
        <v>41.7</v>
      </c>
      <c r="G44" s="36">
        <v>24.6</v>
      </c>
      <c r="H44" s="36"/>
    </row>
    <row r="45" spans="1:8" ht="12.75">
      <c r="A45" s="33" t="s">
        <v>360</v>
      </c>
      <c r="B45" s="36"/>
      <c r="C45" s="36"/>
      <c r="D45" s="36"/>
      <c r="E45" s="16">
        <v>55.2</v>
      </c>
      <c r="F45" s="36" t="str">
        <f>"46.0"</f>
        <v>46.0</v>
      </c>
      <c r="G45" s="36">
        <v>21.5</v>
      </c>
      <c r="H45" s="36"/>
    </row>
    <row r="46" spans="1:8" ht="12.75">
      <c r="A46" s="33" t="s">
        <v>361</v>
      </c>
      <c r="B46" s="36"/>
      <c r="C46" s="36"/>
      <c r="D46" s="36"/>
      <c r="E46" s="36"/>
      <c r="F46" s="36">
        <v>62.5</v>
      </c>
      <c r="G46" s="36" t="str">
        <f>"72.0"</f>
        <v>72.0</v>
      </c>
      <c r="H46" s="36"/>
    </row>
    <row r="47" spans="1:7" ht="12.75">
      <c r="A47" s="33" t="s">
        <v>362</v>
      </c>
      <c r="B47" s="36"/>
      <c r="C47" s="36"/>
      <c r="D47" s="36"/>
      <c r="E47" s="36"/>
      <c r="F47" s="36"/>
      <c r="G47" s="16">
        <v>104.3</v>
      </c>
    </row>
    <row r="48" spans="1:7" ht="12.75">
      <c r="A48" s="33" t="s">
        <v>363</v>
      </c>
      <c r="B48" s="36"/>
      <c r="C48" s="36"/>
      <c r="D48" s="36"/>
      <c r="E48" s="36"/>
      <c r="F48" s="36"/>
      <c r="G48" s="36"/>
    </row>
    <row r="49" spans="1:7" ht="12.75">
      <c r="A49" s="33" t="s">
        <v>364</v>
      </c>
      <c r="B49" s="36"/>
      <c r="C49" s="36"/>
      <c r="D49" s="36"/>
      <c r="E49" s="36"/>
      <c r="F49" s="36"/>
      <c r="G49" s="36"/>
    </row>
    <row r="50" spans="1:7" ht="12.75">
      <c r="A50" s="34"/>
      <c r="B50" s="34"/>
      <c r="C50" s="34"/>
      <c r="D50" s="34"/>
      <c r="E50" s="34"/>
      <c r="F50" s="34"/>
      <c r="G50" s="34"/>
    </row>
    <row r="51" spans="1:7" ht="12.75">
      <c r="A51" s="32"/>
      <c r="B51" s="32"/>
      <c r="C51" s="32"/>
      <c r="D51" s="32"/>
      <c r="E51" s="32"/>
      <c r="F51" s="32"/>
      <c r="G51" s="32"/>
    </row>
    <row r="52" ht="14.25">
      <c r="A52" s="69" t="s">
        <v>143</v>
      </c>
    </row>
    <row r="53" ht="12.75">
      <c r="A53" s="16" t="s">
        <v>142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0.5" style="16" customWidth="1"/>
    <col min="2" max="16" width="10.83203125" style="16" customWidth="1"/>
    <col min="17" max="16384" width="9.33203125" style="16" customWidth="1"/>
  </cols>
  <sheetData>
    <row r="1" spans="1:7" s="6" customFormat="1" ht="12.75">
      <c r="A1" s="1" t="s">
        <v>404</v>
      </c>
      <c r="B1" s="1"/>
      <c r="C1" s="1"/>
      <c r="D1" s="1"/>
      <c r="E1" s="1"/>
      <c r="F1" s="1"/>
      <c r="G1" s="1"/>
    </row>
    <row r="2" spans="1:7" s="6" customFormat="1" ht="12.75">
      <c r="A2" s="1" t="s">
        <v>405</v>
      </c>
      <c r="B2" s="1"/>
      <c r="C2" s="1"/>
      <c r="D2" s="1"/>
      <c r="E2" s="1"/>
      <c r="F2" s="1"/>
      <c r="G2" s="1"/>
    </row>
    <row r="4" spans="1:7" ht="12.75">
      <c r="A4" s="30"/>
      <c r="B4" s="4" t="s">
        <v>268</v>
      </c>
      <c r="C4" s="4"/>
      <c r="D4" s="4"/>
      <c r="E4" s="4"/>
      <c r="F4" s="4"/>
      <c r="G4" s="4"/>
    </row>
    <row r="5" spans="1:7" ht="12.75">
      <c r="A5" s="34"/>
      <c r="B5" s="34">
        <v>20</v>
      </c>
      <c r="C5" s="34">
        <v>23</v>
      </c>
      <c r="D5" s="34">
        <v>28</v>
      </c>
      <c r="E5" s="34">
        <v>33</v>
      </c>
      <c r="F5" s="34">
        <v>38</v>
      </c>
      <c r="G5" s="34">
        <v>43</v>
      </c>
    </row>
    <row r="6" spans="2:7" ht="12.75">
      <c r="B6" s="5" t="s">
        <v>254</v>
      </c>
      <c r="C6" s="5"/>
      <c r="D6" s="5"/>
      <c r="E6" s="5"/>
      <c r="F6" s="5"/>
      <c r="G6" s="5"/>
    </row>
    <row r="7" spans="1:7" ht="12.75">
      <c r="A7" s="34"/>
      <c r="B7" s="34">
        <v>1968</v>
      </c>
      <c r="C7" s="34">
        <v>1965</v>
      </c>
      <c r="D7" s="34">
        <v>1960</v>
      </c>
      <c r="E7" s="34">
        <v>1955</v>
      </c>
      <c r="F7" s="34">
        <v>1950</v>
      </c>
      <c r="G7" s="34">
        <v>1945</v>
      </c>
    </row>
    <row r="8" spans="1:7" ht="12.75">
      <c r="A8" s="32"/>
      <c r="B8" s="32"/>
      <c r="C8" s="32"/>
      <c r="D8" s="32"/>
      <c r="E8" s="32"/>
      <c r="F8" s="32"/>
      <c r="G8" s="32"/>
    </row>
    <row r="9" ht="12.75">
      <c r="A9" s="6" t="s">
        <v>58</v>
      </c>
    </row>
    <row r="10" spans="1:7" ht="12.75">
      <c r="A10" s="16" t="s">
        <v>406</v>
      </c>
      <c r="B10" s="16">
        <v>1.5</v>
      </c>
      <c r="C10" s="16">
        <v>1.2</v>
      </c>
      <c r="D10" s="16">
        <v>2.5</v>
      </c>
      <c r="E10" s="16">
        <v>4.1</v>
      </c>
      <c r="F10" s="16">
        <v>5.9</v>
      </c>
      <c r="G10" s="16">
        <v>6.1</v>
      </c>
    </row>
    <row r="11" spans="1:7" ht="12.75">
      <c r="A11" s="16" t="s">
        <v>407</v>
      </c>
      <c r="B11" s="43">
        <v>2</v>
      </c>
      <c r="C11" s="43">
        <v>3</v>
      </c>
      <c r="D11" s="16">
        <v>5.6</v>
      </c>
      <c r="E11" s="16">
        <v>9.3</v>
      </c>
      <c r="F11" s="16">
        <v>11.6</v>
      </c>
      <c r="G11" s="36">
        <v>13.8</v>
      </c>
    </row>
    <row r="12" spans="1:7" ht="12.75">
      <c r="A12" s="16" t="s">
        <v>272</v>
      </c>
      <c r="B12" s="16">
        <v>44.2</v>
      </c>
      <c r="C12" s="16">
        <v>44.9</v>
      </c>
      <c r="D12" s="16">
        <v>36.7</v>
      </c>
      <c r="E12" s="16">
        <v>38.2</v>
      </c>
      <c r="F12" s="16">
        <v>45.9</v>
      </c>
      <c r="G12" s="16">
        <v>42.9</v>
      </c>
    </row>
    <row r="13" spans="1:7" ht="12.75">
      <c r="A13" s="16" t="s">
        <v>273</v>
      </c>
      <c r="B13" s="16">
        <v>34.1</v>
      </c>
      <c r="C13" s="16">
        <v>31.2</v>
      </c>
      <c r="D13" s="16">
        <v>30.5</v>
      </c>
      <c r="E13" s="16">
        <v>22.3</v>
      </c>
      <c r="F13" s="16">
        <v>22.3</v>
      </c>
      <c r="G13" s="16">
        <v>25.7</v>
      </c>
    </row>
    <row r="14" spans="1:7" ht="12.75">
      <c r="A14" s="16" t="s">
        <v>274</v>
      </c>
      <c r="B14" s="16">
        <v>8.1</v>
      </c>
      <c r="C14" s="16">
        <v>7.7</v>
      </c>
      <c r="D14" s="16">
        <v>6.5</v>
      </c>
      <c r="E14" s="43">
        <v>6</v>
      </c>
      <c r="F14" s="43">
        <v>8</v>
      </c>
      <c r="G14" s="16">
        <v>10.8</v>
      </c>
    </row>
    <row r="15" spans="1:7" ht="12.75">
      <c r="A15" s="16" t="s">
        <v>408</v>
      </c>
      <c r="B15" s="16">
        <v>10.2</v>
      </c>
      <c r="C15" s="38">
        <v>12</v>
      </c>
      <c r="D15" s="16">
        <v>18.3</v>
      </c>
      <c r="E15" s="16">
        <v>20.1</v>
      </c>
      <c r="F15" s="16">
        <v>6.2</v>
      </c>
      <c r="G15" s="16">
        <v>0.7</v>
      </c>
    </row>
    <row r="16" spans="2:7" ht="12.75">
      <c r="B16" s="16" t="s">
        <v>227</v>
      </c>
      <c r="C16" s="16" t="s">
        <v>227</v>
      </c>
      <c r="D16" s="16" t="s">
        <v>227</v>
      </c>
      <c r="E16" s="16" t="s">
        <v>227</v>
      </c>
      <c r="F16" s="16" t="s">
        <v>227</v>
      </c>
      <c r="G16" s="16" t="s">
        <v>227</v>
      </c>
    </row>
    <row r="17" spans="1:7" ht="12.75">
      <c r="A17" s="16" t="s">
        <v>165</v>
      </c>
      <c r="B17" s="45" t="str">
        <f aca="true" t="shared" si="0" ref="B17:G17">"100.0"</f>
        <v>100.0</v>
      </c>
      <c r="C17" s="45" t="str">
        <f t="shared" si="0"/>
        <v>100.0</v>
      </c>
      <c r="D17" s="45" t="str">
        <f t="shared" si="0"/>
        <v>100.0</v>
      </c>
      <c r="E17" s="45" t="str">
        <f t="shared" si="0"/>
        <v>100.0</v>
      </c>
      <c r="F17" s="45" t="str">
        <f t="shared" si="0"/>
        <v>100.0</v>
      </c>
      <c r="G17" s="45" t="str">
        <f t="shared" si="0"/>
        <v>100.0</v>
      </c>
    </row>
    <row r="18" ht="12.75">
      <c r="F18" s="32"/>
    </row>
    <row r="19" spans="1:7" ht="12.75">
      <c r="A19" s="16" t="s">
        <v>275</v>
      </c>
      <c r="B19" s="16">
        <v>718</v>
      </c>
      <c r="C19" s="16">
        <v>692</v>
      </c>
      <c r="D19" s="16">
        <v>734</v>
      </c>
      <c r="E19" s="16">
        <v>686</v>
      </c>
      <c r="F19" s="32">
        <v>627</v>
      </c>
      <c r="G19" s="16">
        <v>545</v>
      </c>
    </row>
    <row r="21" ht="12.75">
      <c r="A21" s="6" t="s">
        <v>59</v>
      </c>
    </row>
    <row r="22" spans="1:7" ht="12.75">
      <c r="A22" s="16" t="s">
        <v>409</v>
      </c>
      <c r="B22" s="16">
        <v>2.5</v>
      </c>
      <c r="C22" s="16">
        <v>2.5</v>
      </c>
      <c r="D22" s="16">
        <v>2.4</v>
      </c>
      <c r="E22" s="16">
        <v>2.2</v>
      </c>
      <c r="F22" s="16">
        <v>2.2</v>
      </c>
      <c r="G22" s="16">
        <v>2.3</v>
      </c>
    </row>
    <row r="23" spans="1:7" ht="12.75">
      <c r="A23" s="34"/>
      <c r="B23" s="34"/>
      <c r="C23" s="34"/>
      <c r="D23" s="34"/>
      <c r="E23" s="34"/>
      <c r="F23" s="34"/>
      <c r="G23" s="34"/>
    </row>
    <row r="24" spans="1:7" ht="12.75">
      <c r="A24" s="32"/>
      <c r="B24" s="32"/>
      <c r="C24" s="32"/>
      <c r="D24" s="32"/>
      <c r="E24" s="32"/>
      <c r="F24" s="32"/>
      <c r="G24" s="32"/>
    </row>
    <row r="25" ht="14.25">
      <c r="A25" s="6" t="s">
        <v>60</v>
      </c>
    </row>
    <row r="26" spans="1:7" ht="12.75">
      <c r="A26" s="16" t="s">
        <v>406</v>
      </c>
      <c r="B26" s="36">
        <v>1.8</v>
      </c>
      <c r="C26" s="36">
        <v>1.8</v>
      </c>
      <c r="D26" s="36">
        <v>8.1</v>
      </c>
      <c r="E26" s="36">
        <v>27.7</v>
      </c>
      <c r="F26" s="36">
        <v>61.7</v>
      </c>
      <c r="G26" s="16">
        <v>97.1</v>
      </c>
    </row>
    <row r="27" spans="1:7" ht="12.75">
      <c r="A27" s="16" t="s">
        <v>407</v>
      </c>
      <c r="B27" s="36">
        <v>1.8</v>
      </c>
      <c r="C27" s="38">
        <v>2</v>
      </c>
      <c r="D27" s="36">
        <v>7.2</v>
      </c>
      <c r="E27" s="36">
        <v>9.9</v>
      </c>
      <c r="F27" s="36">
        <v>6.7</v>
      </c>
      <c r="G27" s="36" t="s">
        <v>190</v>
      </c>
    </row>
    <row r="28" spans="1:7" ht="12.75">
      <c r="A28" s="16" t="s">
        <v>272</v>
      </c>
      <c r="B28" s="36">
        <v>44.4</v>
      </c>
      <c r="C28" s="36">
        <v>46.2</v>
      </c>
      <c r="D28" s="38">
        <v>39</v>
      </c>
      <c r="E28" s="36">
        <v>19.8</v>
      </c>
      <c r="F28" s="36">
        <v>13.3</v>
      </c>
      <c r="G28" s="36" t="s">
        <v>190</v>
      </c>
    </row>
    <row r="29" spans="1:7" ht="12.75">
      <c r="A29" s="16" t="s">
        <v>273</v>
      </c>
      <c r="B29" s="36">
        <v>33.4</v>
      </c>
      <c r="C29" s="36">
        <v>32.2</v>
      </c>
      <c r="D29" s="36">
        <v>25.6</v>
      </c>
      <c r="E29" s="38">
        <v>4</v>
      </c>
      <c r="F29" s="36" t="s">
        <v>190</v>
      </c>
      <c r="G29" s="36" t="s">
        <v>190</v>
      </c>
    </row>
    <row r="30" spans="1:7" ht="12.75">
      <c r="A30" s="16" t="s">
        <v>274</v>
      </c>
      <c r="B30" s="36">
        <v>7.7</v>
      </c>
      <c r="C30" s="38">
        <v>7</v>
      </c>
      <c r="D30" s="36">
        <v>3.1</v>
      </c>
      <c r="E30" s="38">
        <v>1</v>
      </c>
      <c r="F30" s="36" t="s">
        <v>190</v>
      </c>
      <c r="G30" s="36" t="s">
        <v>190</v>
      </c>
    </row>
    <row r="31" spans="1:7" ht="12.75">
      <c r="A31" s="16" t="s">
        <v>408</v>
      </c>
      <c r="B31" s="38">
        <v>11</v>
      </c>
      <c r="C31" s="36">
        <v>10.8</v>
      </c>
      <c r="D31" s="38">
        <v>17</v>
      </c>
      <c r="E31" s="36">
        <v>37.6</v>
      </c>
      <c r="F31" s="36">
        <v>18.3</v>
      </c>
      <c r="G31" s="36">
        <v>2.9</v>
      </c>
    </row>
    <row r="32" spans="2:7" ht="12.75">
      <c r="B32" s="16" t="s">
        <v>227</v>
      </c>
      <c r="C32" s="16" t="s">
        <v>227</v>
      </c>
      <c r="D32" s="16" t="s">
        <v>227</v>
      </c>
      <c r="E32" s="16" t="s">
        <v>227</v>
      </c>
      <c r="F32" s="16" t="s">
        <v>227</v>
      </c>
      <c r="G32" s="16" t="s">
        <v>227</v>
      </c>
    </row>
    <row r="33" spans="1:7" ht="12.75">
      <c r="A33" s="16" t="s">
        <v>165</v>
      </c>
      <c r="B33" s="45" t="str">
        <f aca="true" t="shared" si="1" ref="B33:G33">"100.0"</f>
        <v>100.0</v>
      </c>
      <c r="C33" s="45" t="str">
        <f t="shared" si="1"/>
        <v>100.0</v>
      </c>
      <c r="D33" s="45" t="str">
        <f t="shared" si="1"/>
        <v>100.0</v>
      </c>
      <c r="E33" s="45" t="str">
        <f t="shared" si="1"/>
        <v>100.0</v>
      </c>
      <c r="F33" s="45" t="str">
        <f t="shared" si="1"/>
        <v>100.0</v>
      </c>
      <c r="G33" s="45" t="str">
        <f t="shared" si="1"/>
        <v>100.0</v>
      </c>
    </row>
    <row r="35" spans="1:7" ht="12.75">
      <c r="A35" s="16" t="s">
        <v>275</v>
      </c>
      <c r="B35" s="16">
        <v>611</v>
      </c>
      <c r="C35" s="16">
        <v>444</v>
      </c>
      <c r="D35" s="16">
        <v>223</v>
      </c>
      <c r="E35" s="16">
        <v>101</v>
      </c>
      <c r="F35" s="16">
        <v>60</v>
      </c>
      <c r="G35" s="16">
        <v>34</v>
      </c>
    </row>
    <row r="37" ht="14.25">
      <c r="A37" s="6" t="s">
        <v>61</v>
      </c>
    </row>
    <row r="38" spans="1:7" ht="12.75">
      <c r="A38" s="16" t="s">
        <v>407</v>
      </c>
      <c r="B38" s="36">
        <v>3.1</v>
      </c>
      <c r="C38" s="36">
        <v>6.1</v>
      </c>
      <c r="D38" s="36">
        <v>10.6</v>
      </c>
      <c r="E38" s="36">
        <v>37.8</v>
      </c>
      <c r="F38" s="36">
        <v>72.6</v>
      </c>
      <c r="G38" s="36">
        <v>91.5</v>
      </c>
    </row>
    <row r="39" spans="1:7" ht="12.75">
      <c r="A39" s="16" t="s">
        <v>272</v>
      </c>
      <c r="B39" s="36">
        <v>45.9</v>
      </c>
      <c r="C39" s="36">
        <v>45.9</v>
      </c>
      <c r="D39" s="38">
        <v>42</v>
      </c>
      <c r="E39" s="36">
        <v>30.8</v>
      </c>
      <c r="F39" s="36">
        <v>12.6</v>
      </c>
      <c r="G39" s="36">
        <v>6.1</v>
      </c>
    </row>
    <row r="40" spans="1:7" ht="12.75">
      <c r="A40" s="16" t="s">
        <v>273</v>
      </c>
      <c r="B40" s="36">
        <v>40.8</v>
      </c>
      <c r="C40" s="36">
        <v>30.1</v>
      </c>
      <c r="D40" s="36">
        <v>28.8</v>
      </c>
      <c r="E40" s="36">
        <v>7.7</v>
      </c>
      <c r="F40" s="36">
        <v>4.2</v>
      </c>
      <c r="G40" s="36" t="s">
        <v>190</v>
      </c>
    </row>
    <row r="41" spans="1:7" ht="12.75">
      <c r="A41" s="16" t="s">
        <v>274</v>
      </c>
      <c r="B41" s="36">
        <v>8.2</v>
      </c>
      <c r="C41" s="36">
        <v>7.1</v>
      </c>
      <c r="D41" s="38">
        <v>3</v>
      </c>
      <c r="E41" s="36">
        <v>0.7</v>
      </c>
      <c r="F41" s="36" t="s">
        <v>190</v>
      </c>
      <c r="G41" s="36" t="s">
        <v>190</v>
      </c>
    </row>
    <row r="42" spans="1:7" ht="12.75">
      <c r="A42" s="16" t="s">
        <v>408</v>
      </c>
      <c r="B42" s="43">
        <v>2</v>
      </c>
      <c r="C42" s="16">
        <v>10.7</v>
      </c>
      <c r="D42" s="16">
        <v>15.7</v>
      </c>
      <c r="E42" s="16">
        <v>23.1</v>
      </c>
      <c r="F42" s="16">
        <v>10.5</v>
      </c>
      <c r="G42" s="36">
        <v>2.4</v>
      </c>
    </row>
    <row r="43" spans="2:7" ht="12.75">
      <c r="B43" s="16" t="s">
        <v>227</v>
      </c>
      <c r="C43" s="16" t="s">
        <v>227</v>
      </c>
      <c r="D43" s="16" t="s">
        <v>227</v>
      </c>
      <c r="E43" s="16" t="s">
        <v>227</v>
      </c>
      <c r="F43" s="16" t="s">
        <v>227</v>
      </c>
      <c r="G43" s="16" t="s">
        <v>227</v>
      </c>
    </row>
    <row r="44" spans="1:7" ht="12.75">
      <c r="A44" s="16" t="s">
        <v>165</v>
      </c>
      <c r="B44" s="45" t="str">
        <f aca="true" t="shared" si="2" ref="B44:G44">"100.0"</f>
        <v>100.0</v>
      </c>
      <c r="C44" s="45" t="str">
        <f t="shared" si="2"/>
        <v>100.0</v>
      </c>
      <c r="D44" s="45" t="str">
        <f t="shared" si="2"/>
        <v>100.0</v>
      </c>
      <c r="E44" s="45" t="str">
        <f t="shared" si="2"/>
        <v>100.0</v>
      </c>
      <c r="F44" s="45" t="str">
        <f t="shared" si="2"/>
        <v>100.0</v>
      </c>
      <c r="G44" s="45" t="str">
        <f t="shared" si="2"/>
        <v>100.0</v>
      </c>
    </row>
    <row r="46" spans="1:7" ht="12.75">
      <c r="A46" s="16" t="s">
        <v>275</v>
      </c>
      <c r="B46" s="16">
        <v>98</v>
      </c>
      <c r="C46" s="16">
        <v>196</v>
      </c>
      <c r="D46" s="16">
        <v>236</v>
      </c>
      <c r="E46" s="16">
        <v>143</v>
      </c>
      <c r="F46" s="16">
        <v>95</v>
      </c>
      <c r="G46" s="16">
        <v>82</v>
      </c>
    </row>
    <row r="48" ht="14.25">
      <c r="A48" s="6" t="s">
        <v>62</v>
      </c>
    </row>
    <row r="49" spans="1:7" ht="12.75">
      <c r="A49" s="16" t="s">
        <v>272</v>
      </c>
      <c r="B49" s="16">
        <v>23.1</v>
      </c>
      <c r="C49" s="43">
        <v>25</v>
      </c>
      <c r="D49" s="16">
        <v>37.4</v>
      </c>
      <c r="E49" s="16">
        <v>66.2</v>
      </c>
      <c r="F49" s="16">
        <v>89.4</v>
      </c>
      <c r="G49" s="36">
        <v>96.6</v>
      </c>
    </row>
    <row r="50" spans="1:7" ht="12.75">
      <c r="A50" s="16" t="s">
        <v>273</v>
      </c>
      <c r="B50" s="16">
        <v>23.1</v>
      </c>
      <c r="C50" s="16">
        <v>36.1</v>
      </c>
      <c r="D50" s="16">
        <v>32.8</v>
      </c>
      <c r="E50" s="16">
        <v>15.3</v>
      </c>
      <c r="F50" s="38">
        <v>7</v>
      </c>
      <c r="G50" s="36">
        <v>2.5</v>
      </c>
    </row>
    <row r="51" spans="1:7" ht="12.75">
      <c r="A51" s="16" t="s">
        <v>274</v>
      </c>
      <c r="B51" s="16">
        <v>30.8</v>
      </c>
      <c r="C51" s="16">
        <v>15.3</v>
      </c>
      <c r="D51" s="16">
        <v>8.4</v>
      </c>
      <c r="E51" s="16">
        <v>1.6</v>
      </c>
      <c r="F51" s="36" t="s">
        <v>190</v>
      </c>
      <c r="G51" s="36">
        <v>0.4</v>
      </c>
    </row>
    <row r="52" spans="1:7" ht="12.75">
      <c r="A52" s="16" t="s">
        <v>408</v>
      </c>
      <c r="B52" s="16">
        <v>23.1</v>
      </c>
      <c r="C52" s="16">
        <v>23.6</v>
      </c>
      <c r="D52" s="16">
        <v>21.4</v>
      </c>
      <c r="E52" s="16">
        <v>16.9</v>
      </c>
      <c r="F52" s="16">
        <v>3.6</v>
      </c>
      <c r="G52" s="36">
        <v>0.4</v>
      </c>
    </row>
    <row r="53" spans="2:7" ht="12.75">
      <c r="B53" s="16" t="s">
        <v>227</v>
      </c>
      <c r="C53" s="16" t="s">
        <v>227</v>
      </c>
      <c r="D53" s="16" t="s">
        <v>227</v>
      </c>
      <c r="E53" s="16" t="s">
        <v>227</v>
      </c>
      <c r="F53" s="16" t="s">
        <v>227</v>
      </c>
      <c r="G53" s="16" t="s">
        <v>227</v>
      </c>
    </row>
    <row r="54" spans="1:7" ht="12.75">
      <c r="A54" s="16" t="s">
        <v>165</v>
      </c>
      <c r="B54" s="45" t="str">
        <f aca="true" t="shared" si="3" ref="B54:G54">"100.0"</f>
        <v>100.0</v>
      </c>
      <c r="C54" s="45" t="str">
        <f t="shared" si="3"/>
        <v>100.0</v>
      </c>
      <c r="D54" s="45" t="str">
        <f t="shared" si="3"/>
        <v>100.0</v>
      </c>
      <c r="E54" s="45" t="str">
        <f t="shared" si="3"/>
        <v>100.0</v>
      </c>
      <c r="F54" s="45" t="str">
        <f t="shared" si="3"/>
        <v>100.0</v>
      </c>
      <c r="G54" s="45" t="str">
        <f t="shared" si="3"/>
        <v>100.0</v>
      </c>
    </row>
    <row r="56" spans="1:7" ht="12.75">
      <c r="A56" s="16" t="s">
        <v>275</v>
      </c>
      <c r="B56" s="16">
        <v>13</v>
      </c>
      <c r="C56" s="16">
        <v>72</v>
      </c>
      <c r="D56" s="16">
        <v>238</v>
      </c>
      <c r="E56" s="16">
        <v>308</v>
      </c>
      <c r="F56" s="16">
        <v>302</v>
      </c>
      <c r="G56" s="16">
        <v>237</v>
      </c>
    </row>
    <row r="57" spans="2:7" ht="12.75">
      <c r="B57" s="16" t="s">
        <v>227</v>
      </c>
      <c r="C57" s="16" t="s">
        <v>227</v>
      </c>
      <c r="D57" s="16" t="s">
        <v>227</v>
      </c>
      <c r="E57" s="16" t="s">
        <v>227</v>
      </c>
      <c r="F57" s="16" t="s">
        <v>227</v>
      </c>
      <c r="G57" s="16" t="s">
        <v>227</v>
      </c>
    </row>
    <row r="58" ht="14.25">
      <c r="A58" s="6" t="s">
        <v>63</v>
      </c>
    </row>
    <row r="59" spans="1:7" ht="12.75">
      <c r="A59" s="16" t="s">
        <v>273</v>
      </c>
      <c r="B59" s="36" t="str">
        <f>"50.0"</f>
        <v>50.0</v>
      </c>
      <c r="C59" s="38">
        <v>50</v>
      </c>
      <c r="D59" s="36">
        <v>59.7</v>
      </c>
      <c r="E59" s="36">
        <v>82.6</v>
      </c>
      <c r="F59" s="38">
        <v>91</v>
      </c>
      <c r="G59" s="36">
        <v>96.4</v>
      </c>
    </row>
    <row r="60" spans="1:7" ht="12.75">
      <c r="A60" s="16" t="s">
        <v>274</v>
      </c>
      <c r="B60" s="36" t="s">
        <v>190</v>
      </c>
      <c r="C60" s="38">
        <v>50</v>
      </c>
      <c r="D60" s="36">
        <v>20.9</v>
      </c>
      <c r="E60" s="36">
        <v>9.1</v>
      </c>
      <c r="F60" s="38">
        <v>6</v>
      </c>
      <c r="G60" s="36">
        <v>3.6</v>
      </c>
    </row>
    <row r="61" spans="1:7" ht="12.75">
      <c r="A61" s="16" t="s">
        <v>408</v>
      </c>
      <c r="B61" s="36" t="str">
        <f>"50.0"</f>
        <v>50.0</v>
      </c>
      <c r="C61" s="36" t="s">
        <v>190</v>
      </c>
      <c r="D61" s="36">
        <v>19.4</v>
      </c>
      <c r="E61" s="36">
        <v>8.3</v>
      </c>
      <c r="F61" s="38">
        <v>3</v>
      </c>
      <c r="G61" s="36" t="s">
        <v>190</v>
      </c>
    </row>
    <row r="62" spans="2:7" ht="12.75">
      <c r="B62" s="36" t="s">
        <v>227</v>
      </c>
      <c r="C62" s="36" t="s">
        <v>227</v>
      </c>
      <c r="D62" s="36" t="s">
        <v>227</v>
      </c>
      <c r="E62" s="36" t="s">
        <v>227</v>
      </c>
      <c r="F62" s="36" t="s">
        <v>227</v>
      </c>
      <c r="G62" s="36" t="s">
        <v>227</v>
      </c>
    </row>
    <row r="63" spans="1:7" ht="12.75">
      <c r="A63" s="16" t="s">
        <v>165</v>
      </c>
      <c r="B63" s="45" t="str">
        <f aca="true" t="shared" si="4" ref="B63:G63">"100.0"</f>
        <v>100.0</v>
      </c>
      <c r="C63" s="45" t="str">
        <f t="shared" si="4"/>
        <v>100.0</v>
      </c>
      <c r="D63" s="45" t="str">
        <f t="shared" si="4"/>
        <v>100.0</v>
      </c>
      <c r="E63" s="45" t="str">
        <f t="shared" si="4"/>
        <v>100.0</v>
      </c>
      <c r="F63" s="45" t="str">
        <f t="shared" si="4"/>
        <v>100.0</v>
      </c>
      <c r="G63" s="45" t="str">
        <f t="shared" si="4"/>
        <v>100.0</v>
      </c>
    </row>
    <row r="65" spans="1:7" ht="12.75">
      <c r="A65" s="16" t="s">
        <v>275</v>
      </c>
      <c r="B65" s="36">
        <v>2</v>
      </c>
      <c r="C65" s="70">
        <v>2</v>
      </c>
      <c r="D65" s="16">
        <v>67</v>
      </c>
      <c r="E65" s="16">
        <v>132</v>
      </c>
      <c r="F65" s="16">
        <v>134</v>
      </c>
      <c r="G65" s="16">
        <v>139</v>
      </c>
    </row>
    <row r="66" spans="1:7" ht="12.75">
      <c r="A66" s="34"/>
      <c r="B66" s="34"/>
      <c r="C66" s="34"/>
      <c r="D66" s="34"/>
      <c r="E66" s="34"/>
      <c r="F66" s="34"/>
      <c r="G66" s="34"/>
    </row>
    <row r="67" spans="1:5" ht="12.75">
      <c r="A67" s="32"/>
      <c r="B67" s="32"/>
      <c r="C67" s="32"/>
      <c r="D67" s="32"/>
      <c r="E67" s="32"/>
    </row>
    <row r="68" spans="1:5" ht="14.25">
      <c r="A68" s="32" t="s">
        <v>64</v>
      </c>
      <c r="B68" s="32"/>
      <c r="C68" s="32"/>
      <c r="D68" s="32"/>
      <c r="E68" s="32"/>
    </row>
    <row r="69" spans="1:5" ht="12.75">
      <c r="A69" s="32" t="s">
        <v>202</v>
      </c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6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6.16015625" style="16" customWidth="1"/>
    <col min="2" max="6" width="20.83203125" style="16" customWidth="1"/>
    <col min="7" max="16" width="10.83203125" style="16" customWidth="1"/>
    <col min="17" max="16384" width="9.33203125" style="16" customWidth="1"/>
  </cols>
  <sheetData>
    <row r="1" spans="1:3" s="6" customFormat="1" ht="12.75">
      <c r="A1" s="1" t="s">
        <v>410</v>
      </c>
      <c r="B1" s="1"/>
      <c r="C1" s="1"/>
    </row>
    <row r="2" spans="1:3" s="6" customFormat="1" ht="12.75">
      <c r="A2" s="1" t="s">
        <v>411</v>
      </c>
      <c r="B2" s="1"/>
      <c r="C2" s="1"/>
    </row>
    <row r="4" spans="1:3" ht="12.75">
      <c r="A4" s="30"/>
      <c r="B4" s="4" t="s">
        <v>268</v>
      </c>
      <c r="C4" s="4"/>
    </row>
    <row r="5" spans="1:3" ht="12.75">
      <c r="A5" s="34"/>
      <c r="B5" s="34">
        <v>28</v>
      </c>
      <c r="C5" s="34">
        <v>43</v>
      </c>
    </row>
    <row r="6" spans="2:3" ht="12.75">
      <c r="B6" s="5" t="s">
        <v>270</v>
      </c>
      <c r="C6" s="5"/>
    </row>
    <row r="7" spans="1:3" ht="12.75">
      <c r="A7" s="34"/>
      <c r="B7" s="34">
        <v>1960</v>
      </c>
      <c r="C7" s="34">
        <v>1945</v>
      </c>
    </row>
    <row r="8" spans="1:3" ht="12.75">
      <c r="A8" s="32"/>
      <c r="B8" s="32"/>
      <c r="C8" s="32"/>
    </row>
    <row r="9" ht="12.75">
      <c r="A9" s="6" t="s">
        <v>58</v>
      </c>
    </row>
    <row r="10" spans="1:3" ht="12.75">
      <c r="A10" s="16" t="s">
        <v>406</v>
      </c>
      <c r="B10" s="16">
        <v>2.6</v>
      </c>
      <c r="C10" s="16">
        <v>7.8</v>
      </c>
    </row>
    <row r="11" spans="1:3" ht="12.75">
      <c r="A11" s="16" t="s">
        <v>407</v>
      </c>
      <c r="B11" s="16">
        <v>4.7</v>
      </c>
      <c r="C11" s="16">
        <v>11.1</v>
      </c>
    </row>
    <row r="12" spans="1:3" ht="12.75">
      <c r="A12" s="16" t="s">
        <v>272</v>
      </c>
      <c r="B12" s="16">
        <v>43.3</v>
      </c>
      <c r="C12" s="16">
        <v>37.2</v>
      </c>
    </row>
    <row r="13" spans="1:3" ht="12.75">
      <c r="A13" s="16" t="s">
        <v>273</v>
      </c>
      <c r="B13" s="16">
        <v>24.8</v>
      </c>
      <c r="C13" s="36">
        <v>27.9</v>
      </c>
    </row>
    <row r="14" spans="1:3" ht="12.75">
      <c r="A14" s="16" t="s">
        <v>274</v>
      </c>
      <c r="B14" s="16">
        <v>5.8</v>
      </c>
      <c r="C14" s="16">
        <v>9.5</v>
      </c>
    </row>
    <row r="15" spans="1:3" ht="12.75">
      <c r="A15" s="16" t="s">
        <v>408</v>
      </c>
      <c r="B15" s="16">
        <v>18.8</v>
      </c>
      <c r="C15" s="16">
        <v>6.6</v>
      </c>
    </row>
    <row r="17" spans="1:3" ht="12.75">
      <c r="A17" s="16" t="s">
        <v>165</v>
      </c>
      <c r="B17" s="45" t="str">
        <f>"100.0"</f>
        <v>100.0</v>
      </c>
      <c r="C17" s="45" t="str">
        <f>"100.0"</f>
        <v>100.0</v>
      </c>
    </row>
    <row r="19" spans="1:3" ht="12.75">
      <c r="A19" s="16" t="s">
        <v>275</v>
      </c>
      <c r="B19" s="16">
        <v>773</v>
      </c>
      <c r="C19" s="16">
        <v>760</v>
      </c>
    </row>
    <row r="21" ht="12.75">
      <c r="A21" s="6" t="s">
        <v>59</v>
      </c>
    </row>
    <row r="22" spans="1:3" ht="12.75">
      <c r="A22" s="16" t="s">
        <v>409</v>
      </c>
      <c r="B22" s="16">
        <v>2.3</v>
      </c>
      <c r="C22" s="16">
        <v>2.3</v>
      </c>
    </row>
    <row r="23" spans="1:3" ht="12.75">
      <c r="A23" s="34"/>
      <c r="B23" s="34"/>
      <c r="C23" s="34"/>
    </row>
    <row r="24" spans="1:3" ht="12.75">
      <c r="A24" s="32"/>
      <c r="B24" s="32"/>
      <c r="C24" s="32"/>
    </row>
    <row r="25" ht="14.25">
      <c r="A25" s="6" t="s">
        <v>60</v>
      </c>
    </row>
    <row r="26" spans="1:3" ht="12.75">
      <c r="A26" s="16" t="s">
        <v>406</v>
      </c>
      <c r="B26" s="16">
        <v>5.8</v>
      </c>
      <c r="C26" s="36">
        <v>68.6</v>
      </c>
    </row>
    <row r="27" spans="1:3" ht="12.75">
      <c r="A27" s="16" t="s">
        <v>407</v>
      </c>
      <c r="B27" s="16">
        <v>5.5</v>
      </c>
      <c r="C27" s="36">
        <v>3.5</v>
      </c>
    </row>
    <row r="28" spans="1:3" ht="12.75">
      <c r="A28" s="16" t="s">
        <v>272</v>
      </c>
      <c r="B28" s="16">
        <v>46.1</v>
      </c>
      <c r="C28" s="36">
        <v>1.2</v>
      </c>
    </row>
    <row r="29" spans="1:3" ht="12.75">
      <c r="A29" s="16" t="s">
        <v>273</v>
      </c>
      <c r="B29" s="16">
        <v>17.7</v>
      </c>
      <c r="C29" s="36">
        <v>2.3</v>
      </c>
    </row>
    <row r="30" spans="1:3" ht="12.75">
      <c r="A30" s="16" t="s">
        <v>274</v>
      </c>
      <c r="B30" s="16">
        <v>4.1</v>
      </c>
      <c r="C30" s="36" t="s">
        <v>190</v>
      </c>
    </row>
    <row r="31" spans="1:3" ht="12.75">
      <c r="A31" s="16" t="s">
        <v>408</v>
      </c>
      <c r="B31" s="16">
        <v>20.9</v>
      </c>
      <c r="C31" s="36">
        <v>24.4</v>
      </c>
    </row>
    <row r="33" spans="1:3" ht="12.75">
      <c r="A33" s="16" t="s">
        <v>165</v>
      </c>
      <c r="B33" s="45" t="str">
        <f>"100.0"</f>
        <v>100.0</v>
      </c>
      <c r="C33" s="45" t="str">
        <f>"100.0"</f>
        <v>100.0</v>
      </c>
    </row>
    <row r="35" spans="1:3" ht="12.75">
      <c r="A35" s="16" t="s">
        <v>275</v>
      </c>
      <c r="B35" s="16">
        <v>345</v>
      </c>
      <c r="C35" s="16">
        <v>86</v>
      </c>
    </row>
    <row r="37" ht="14.25">
      <c r="A37" s="6" t="s">
        <v>61</v>
      </c>
    </row>
    <row r="38" spans="1:3" ht="12.75">
      <c r="A38" s="16" t="s">
        <v>407</v>
      </c>
      <c r="B38" s="16">
        <v>6.7</v>
      </c>
      <c r="C38" s="36">
        <v>77.1</v>
      </c>
    </row>
    <row r="39" spans="1:3" ht="12.75">
      <c r="A39" s="16" t="s">
        <v>272</v>
      </c>
      <c r="B39" s="43">
        <v>49</v>
      </c>
      <c r="C39" s="36">
        <v>6.7</v>
      </c>
    </row>
    <row r="40" spans="1:3" ht="12.75">
      <c r="A40" s="16" t="s">
        <v>273</v>
      </c>
      <c r="B40" s="16">
        <v>28.5</v>
      </c>
      <c r="C40" s="36">
        <v>1.9</v>
      </c>
    </row>
    <row r="41" spans="1:3" ht="12.75">
      <c r="A41" s="16" t="s">
        <v>274</v>
      </c>
      <c r="B41" s="43">
        <v>4</v>
      </c>
      <c r="C41" s="38" t="s">
        <v>190</v>
      </c>
    </row>
    <row r="42" spans="1:3" ht="12.75">
      <c r="A42" s="16" t="s">
        <v>408</v>
      </c>
      <c r="B42" s="16">
        <v>11.9</v>
      </c>
      <c r="C42" s="36">
        <v>14.3</v>
      </c>
    </row>
    <row r="44" spans="1:3" ht="12.75">
      <c r="A44" s="16" t="s">
        <v>165</v>
      </c>
      <c r="B44" s="45" t="str">
        <f>"100.0"</f>
        <v>100.0</v>
      </c>
      <c r="C44" s="45" t="str">
        <f>"100.0"</f>
        <v>100.0</v>
      </c>
    </row>
    <row r="46" spans="1:3" ht="12.75">
      <c r="A46" s="16" t="s">
        <v>275</v>
      </c>
      <c r="B46" s="16">
        <v>253</v>
      </c>
      <c r="C46" s="16">
        <v>105</v>
      </c>
    </row>
    <row r="48" ht="14.25">
      <c r="A48" s="6" t="s">
        <v>62</v>
      </c>
    </row>
    <row r="49" spans="1:3" ht="12.75">
      <c r="A49" s="16" t="s">
        <v>272</v>
      </c>
      <c r="B49" s="16">
        <v>38.9</v>
      </c>
      <c r="C49" s="36">
        <v>92.6</v>
      </c>
    </row>
    <row r="50" spans="1:3" ht="12.75">
      <c r="A50" s="16" t="s">
        <v>273</v>
      </c>
      <c r="B50" s="16">
        <v>30.9</v>
      </c>
      <c r="C50" s="36">
        <v>5.1</v>
      </c>
    </row>
    <row r="51" spans="1:3" ht="12.75">
      <c r="A51" s="16" t="s">
        <v>274</v>
      </c>
      <c r="B51" s="16">
        <v>7.4</v>
      </c>
      <c r="C51" s="36" t="s">
        <v>190</v>
      </c>
    </row>
    <row r="52" spans="1:3" ht="12.75">
      <c r="A52" s="16" t="s">
        <v>408</v>
      </c>
      <c r="B52" s="16">
        <v>22.9</v>
      </c>
      <c r="C52" s="36">
        <v>2.4</v>
      </c>
    </row>
    <row r="54" spans="1:3" ht="12.75">
      <c r="A54" s="16" t="s">
        <v>165</v>
      </c>
      <c r="B54" s="45" t="str">
        <f>"100.0"</f>
        <v>100.0</v>
      </c>
      <c r="C54" s="45" t="str">
        <f>"100.0"</f>
        <v>100.0</v>
      </c>
    </row>
    <row r="56" spans="1:3" ht="12.75">
      <c r="A56" s="16" t="s">
        <v>275</v>
      </c>
      <c r="B56" s="16">
        <v>175</v>
      </c>
      <c r="C56" s="16">
        <v>297</v>
      </c>
    </row>
    <row r="57" spans="2:3" ht="12.75">
      <c r="B57" s="16" t="s">
        <v>227</v>
      </c>
      <c r="C57" s="16" t="s">
        <v>227</v>
      </c>
    </row>
    <row r="58" ht="14.25">
      <c r="A58" s="6" t="s">
        <v>63</v>
      </c>
    </row>
    <row r="59" spans="1:3" ht="12.75">
      <c r="A59" s="16" t="s">
        <v>273</v>
      </c>
      <c r="B59" s="16">
        <v>67.4</v>
      </c>
      <c r="C59" s="36">
        <v>93.3</v>
      </c>
    </row>
    <row r="60" spans="1:3" ht="12.75">
      <c r="A60" s="16" t="s">
        <v>274</v>
      </c>
      <c r="B60" s="36">
        <v>18.6</v>
      </c>
      <c r="C60" s="36">
        <v>3.8</v>
      </c>
    </row>
    <row r="61" spans="1:3" ht="12.75">
      <c r="A61" s="16" t="s">
        <v>408</v>
      </c>
      <c r="B61" s="43">
        <v>14</v>
      </c>
      <c r="C61" s="36">
        <v>2.9</v>
      </c>
    </row>
    <row r="63" spans="1:3" ht="12.75">
      <c r="A63" s="16" t="s">
        <v>165</v>
      </c>
      <c r="B63" s="45" t="str">
        <f>"100.0"</f>
        <v>100.0</v>
      </c>
      <c r="C63" s="45" t="str">
        <f>"100.0"</f>
        <v>100.0</v>
      </c>
    </row>
    <row r="65" spans="1:3" ht="12.75">
      <c r="A65" s="16" t="s">
        <v>275</v>
      </c>
      <c r="B65" s="16">
        <v>43</v>
      </c>
      <c r="C65" s="16">
        <v>210</v>
      </c>
    </row>
    <row r="66" spans="1:3" ht="12.75">
      <c r="A66" s="34"/>
      <c r="B66" s="34"/>
      <c r="C66" s="34"/>
    </row>
    <row r="67" ht="14.25">
      <c r="A67" s="69" t="s">
        <v>144</v>
      </c>
    </row>
    <row r="69" ht="12.75">
      <c r="A69" s="16" t="s">
        <v>202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1"/>
  <rowBreaks count="1" manualBreakCount="1">
    <brk id="67" max="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29" style="16" customWidth="1"/>
    <col min="2" max="16" width="10.83203125" style="16" customWidth="1"/>
    <col min="17" max="16384" width="9.33203125" style="16" customWidth="1"/>
  </cols>
  <sheetData>
    <row r="1" spans="1:7" s="6" customFormat="1" ht="12.75">
      <c r="A1" s="1" t="s">
        <v>412</v>
      </c>
      <c r="B1" s="1"/>
      <c r="C1" s="1"/>
      <c r="D1" s="1"/>
      <c r="E1" s="1"/>
      <c r="F1" s="1"/>
      <c r="G1" s="1"/>
    </row>
    <row r="2" spans="1:7" s="6" customFormat="1" ht="12.75">
      <c r="A2" s="1" t="s">
        <v>413</v>
      </c>
      <c r="B2" s="1"/>
      <c r="C2" s="1"/>
      <c r="D2" s="1"/>
      <c r="E2" s="1"/>
      <c r="F2" s="1"/>
      <c r="G2" s="1"/>
    </row>
    <row r="3" spans="1:7" s="6" customFormat="1" ht="12.75">
      <c r="A3" s="1" t="s">
        <v>414</v>
      </c>
      <c r="B3" s="1"/>
      <c r="C3" s="1"/>
      <c r="D3" s="1"/>
      <c r="E3" s="1"/>
      <c r="F3" s="1"/>
      <c r="G3" s="1"/>
    </row>
    <row r="4" spans="1:7" s="6" customFormat="1" ht="12.75">
      <c r="A4" s="1"/>
      <c r="B4" s="1"/>
      <c r="C4" s="1"/>
      <c r="D4" s="1"/>
      <c r="E4" s="1"/>
      <c r="F4" s="1"/>
      <c r="G4" s="1"/>
    </row>
    <row r="5" spans="1:7" s="6" customFormat="1" ht="12.75">
      <c r="A5" s="3"/>
      <c r="B5" s="3"/>
      <c r="C5" s="3"/>
      <c r="D5" s="3"/>
      <c r="E5" s="3"/>
      <c r="F5" s="3"/>
      <c r="G5" s="3"/>
    </row>
    <row r="6" spans="2:7" ht="12.75">
      <c r="B6" s="5" t="s">
        <v>268</v>
      </c>
      <c r="C6" s="5"/>
      <c r="D6" s="5"/>
      <c r="E6" s="5"/>
      <c r="F6" s="5"/>
      <c r="G6" s="5"/>
    </row>
    <row r="7" spans="1:7" ht="12.75">
      <c r="A7" s="34"/>
      <c r="B7" s="34">
        <v>20</v>
      </c>
      <c r="C7" s="34">
        <v>23</v>
      </c>
      <c r="D7" s="34">
        <v>28</v>
      </c>
      <c r="E7" s="34">
        <v>33</v>
      </c>
      <c r="F7" s="34">
        <v>38</v>
      </c>
      <c r="G7" s="34">
        <v>43</v>
      </c>
    </row>
    <row r="8" spans="2:7" ht="12.75">
      <c r="B8" s="5" t="s">
        <v>254</v>
      </c>
      <c r="C8" s="5"/>
      <c r="D8" s="5"/>
      <c r="E8" s="5"/>
      <c r="F8" s="5"/>
      <c r="G8" s="5"/>
    </row>
    <row r="9" spans="1:7" ht="12.75">
      <c r="A9" s="34"/>
      <c r="B9" s="34">
        <v>1968</v>
      </c>
      <c r="C9" s="34">
        <v>1965</v>
      </c>
      <c r="D9" s="34">
        <v>1960</v>
      </c>
      <c r="E9" s="34">
        <v>1955</v>
      </c>
      <c r="F9" s="34">
        <v>1950</v>
      </c>
      <c r="G9" s="34">
        <v>1945</v>
      </c>
    </row>
    <row r="10" spans="1:7" ht="12.75">
      <c r="A10" s="32"/>
      <c r="B10" s="32"/>
      <c r="C10" s="32"/>
      <c r="D10" s="32"/>
      <c r="E10" s="32"/>
      <c r="F10" s="32"/>
      <c r="G10" s="32"/>
    </row>
    <row r="11" ht="12.75">
      <c r="A11" s="6" t="s">
        <v>560</v>
      </c>
    </row>
    <row r="12" spans="1:7" ht="12.75">
      <c r="A12" s="33" t="s">
        <v>415</v>
      </c>
      <c r="B12" s="16">
        <v>2.5</v>
      </c>
      <c r="C12" s="16">
        <v>2.4</v>
      </c>
      <c r="D12" s="16">
        <v>2.6</v>
      </c>
      <c r="E12" s="16">
        <v>2.3</v>
      </c>
      <c r="F12" s="16">
        <v>2.4</v>
      </c>
      <c r="G12" s="16">
        <v>2.5</v>
      </c>
    </row>
    <row r="13" spans="1:7" ht="12.75">
      <c r="A13" s="46" t="str">
        <f>"            3-4"</f>
        <v>            3-4</v>
      </c>
      <c r="B13" s="16">
        <v>2.5</v>
      </c>
      <c r="C13" s="16">
        <v>2.5</v>
      </c>
      <c r="D13" s="16">
        <v>2.4</v>
      </c>
      <c r="E13" s="16">
        <v>2.2</v>
      </c>
      <c r="F13" s="16">
        <v>2.1</v>
      </c>
      <c r="G13" s="16">
        <v>2.2</v>
      </c>
    </row>
    <row r="14" spans="1:7" ht="12.75">
      <c r="A14" s="46" t="str">
        <f>"            5-6"</f>
        <v>            5-6</v>
      </c>
      <c r="B14" s="16">
        <v>2.6</v>
      </c>
      <c r="C14" s="16">
        <v>2.6</v>
      </c>
      <c r="D14" s="16">
        <v>2.4</v>
      </c>
      <c r="E14" s="16">
        <v>2.3</v>
      </c>
      <c r="F14" s="16">
        <v>2.1</v>
      </c>
      <c r="G14" s="16">
        <v>2.2</v>
      </c>
    </row>
    <row r="15" ht="12.75">
      <c r="A15" s="47"/>
    </row>
    <row r="16" ht="12.75">
      <c r="A16" s="6" t="s">
        <v>561</v>
      </c>
    </row>
    <row r="17" spans="1:7" ht="12.75">
      <c r="A17" s="33" t="s">
        <v>415</v>
      </c>
      <c r="B17" s="16">
        <v>0.5</v>
      </c>
      <c r="C17" s="43">
        <v>1</v>
      </c>
      <c r="D17" s="16">
        <v>1.6</v>
      </c>
      <c r="E17" s="16">
        <v>2.1</v>
      </c>
      <c r="F17" s="16">
        <v>2.3</v>
      </c>
      <c r="G17" s="16">
        <v>2.5</v>
      </c>
    </row>
    <row r="18" spans="1:7" ht="12.75">
      <c r="A18" s="46" t="str">
        <f>"            3-4"</f>
        <v>            3-4</v>
      </c>
      <c r="B18" s="16">
        <v>0.1</v>
      </c>
      <c r="C18" s="16">
        <v>0.4</v>
      </c>
      <c r="D18" s="16">
        <v>1.3</v>
      </c>
      <c r="E18" s="16">
        <v>1.9</v>
      </c>
      <c r="F18" s="43">
        <v>2</v>
      </c>
      <c r="G18" s="16">
        <v>2.2</v>
      </c>
    </row>
    <row r="19" spans="1:7" ht="12.75">
      <c r="A19" s="46" t="str">
        <f>"            5-6"</f>
        <v>            5-6</v>
      </c>
      <c r="B19" s="36" t="s">
        <v>190</v>
      </c>
      <c r="C19" s="16">
        <v>0.1</v>
      </c>
      <c r="D19" s="16">
        <v>0.6</v>
      </c>
      <c r="E19" s="16">
        <v>1.6</v>
      </c>
      <c r="F19" s="16">
        <v>1.9</v>
      </c>
      <c r="G19" s="16">
        <v>2.2</v>
      </c>
    </row>
    <row r="20" spans="1:2" ht="12.75">
      <c r="A20" s="47"/>
      <c r="B20" s="36"/>
    </row>
    <row r="21" ht="12.75">
      <c r="A21" s="6" t="s">
        <v>562</v>
      </c>
    </row>
    <row r="22" spans="1:7" ht="12.75">
      <c r="A22" s="33" t="s">
        <v>415</v>
      </c>
      <c r="B22" s="36" t="str">
        <f>"2.0"</f>
        <v>2.0</v>
      </c>
      <c r="C22" s="16">
        <v>1.4</v>
      </c>
      <c r="D22" s="36" t="str">
        <f>"1.0"</f>
        <v>1.0</v>
      </c>
      <c r="E22" s="16">
        <v>0.2</v>
      </c>
      <c r="F22" s="16">
        <v>0.1</v>
      </c>
      <c r="G22" s="36" t="s">
        <v>190</v>
      </c>
    </row>
    <row r="23" spans="1:7" ht="12.75">
      <c r="A23" s="46" t="str">
        <f>"            3-4"</f>
        <v>            3-4</v>
      </c>
      <c r="B23" s="16">
        <v>2.4</v>
      </c>
      <c r="C23" s="36">
        <v>2.1</v>
      </c>
      <c r="D23" s="16">
        <v>1.1</v>
      </c>
      <c r="E23" s="16">
        <v>0.3</v>
      </c>
      <c r="F23" s="16">
        <v>0.1</v>
      </c>
      <c r="G23" s="36" t="s">
        <v>190</v>
      </c>
    </row>
    <row r="24" spans="1:7" ht="12.75">
      <c r="A24" s="46" t="str">
        <f>"            5-6"</f>
        <v>            5-6</v>
      </c>
      <c r="B24" s="16">
        <v>2.6</v>
      </c>
      <c r="C24" s="16">
        <v>2.5</v>
      </c>
      <c r="D24" s="16">
        <v>1.8</v>
      </c>
      <c r="E24" s="16">
        <v>0.7</v>
      </c>
      <c r="F24" s="16">
        <v>0.2</v>
      </c>
      <c r="G24" s="36" t="s">
        <v>190</v>
      </c>
    </row>
    <row r="25" spans="1:7" ht="12.75">
      <c r="A25" s="48"/>
      <c r="B25" s="34"/>
      <c r="C25" s="34"/>
      <c r="D25" s="34"/>
      <c r="E25" s="34"/>
      <c r="F25" s="34"/>
      <c r="G25" s="34"/>
    </row>
    <row r="26" ht="12.75">
      <c r="A26" s="47"/>
    </row>
    <row r="27" ht="12.75">
      <c r="A27" s="47"/>
    </row>
    <row r="28" ht="12.75">
      <c r="A28" s="47"/>
    </row>
    <row r="29" ht="12.75">
      <c r="A29" s="47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3.33203125" style="16" customWidth="1"/>
    <col min="2" max="5" width="20.83203125" style="16" customWidth="1"/>
    <col min="6" max="16" width="10.83203125" style="16" customWidth="1"/>
    <col min="17" max="16384" width="9.33203125" style="16" customWidth="1"/>
  </cols>
  <sheetData>
    <row r="1" spans="1:3" ht="12.75">
      <c r="A1" s="1" t="s">
        <v>416</v>
      </c>
      <c r="B1" s="1"/>
      <c r="C1" s="1"/>
    </row>
    <row r="2" spans="1:3" ht="12.75">
      <c r="A2" s="1" t="s">
        <v>417</v>
      </c>
      <c r="B2" s="1"/>
      <c r="C2" s="1"/>
    </row>
    <row r="3" spans="1:3" ht="12.75">
      <c r="A3" s="1" t="s">
        <v>418</v>
      </c>
      <c r="B3" s="1"/>
      <c r="C3" s="1"/>
    </row>
    <row r="4" spans="1:3" ht="12.75">
      <c r="A4" s="1"/>
      <c r="B4" s="1"/>
      <c r="C4" s="1"/>
    </row>
    <row r="5" spans="1:3" ht="12.75">
      <c r="A5" s="3"/>
      <c r="B5" s="3"/>
      <c r="C5" s="3"/>
    </row>
    <row r="6" spans="2:3" ht="12.75">
      <c r="B6" s="5" t="s">
        <v>268</v>
      </c>
      <c r="C6" s="5"/>
    </row>
    <row r="7" spans="1:3" ht="12.75">
      <c r="A7" s="34"/>
      <c r="B7" s="34">
        <v>28</v>
      </c>
      <c r="C7" s="34">
        <v>43</v>
      </c>
    </row>
    <row r="8" spans="2:3" ht="12.75">
      <c r="B8" s="5" t="s">
        <v>254</v>
      </c>
      <c r="C8" s="5"/>
    </row>
    <row r="9" spans="1:3" ht="12.75">
      <c r="A9" s="34"/>
      <c r="B9" s="34">
        <v>1960</v>
      </c>
      <c r="C9" s="34">
        <v>1945</v>
      </c>
    </row>
    <row r="10" spans="1:3" ht="12.75">
      <c r="A10" s="32"/>
      <c r="B10" s="32"/>
      <c r="C10" s="32"/>
    </row>
    <row r="11" ht="12.75">
      <c r="A11" s="6" t="s">
        <v>560</v>
      </c>
    </row>
    <row r="12" spans="1:3" ht="12.75">
      <c r="A12" s="33" t="s">
        <v>415</v>
      </c>
      <c r="B12" s="16">
        <v>2.4</v>
      </c>
      <c r="C12" s="16">
        <v>2.3</v>
      </c>
    </row>
    <row r="13" spans="1:3" ht="12.75">
      <c r="A13" s="46" t="str">
        <f>"            3-4"</f>
        <v>            3-4</v>
      </c>
      <c r="B13" s="16">
        <v>2.3</v>
      </c>
      <c r="C13" s="16">
        <v>2.3</v>
      </c>
    </row>
    <row r="14" spans="1:3" ht="12.75">
      <c r="A14" s="46" t="str">
        <f>"            5-6"</f>
        <v>            5-6</v>
      </c>
      <c r="B14" s="16">
        <v>2.4</v>
      </c>
      <c r="C14" s="16">
        <v>2.2</v>
      </c>
    </row>
    <row r="15" ht="12.75">
      <c r="A15" s="47"/>
    </row>
    <row r="16" ht="12.75">
      <c r="A16" s="6" t="s">
        <v>561</v>
      </c>
    </row>
    <row r="17" spans="1:3" ht="12.75">
      <c r="A17" s="33" t="s">
        <v>415</v>
      </c>
      <c r="B17" s="16">
        <v>1.1</v>
      </c>
      <c r="C17" s="16">
        <v>2.3</v>
      </c>
    </row>
    <row r="18" spans="1:3" ht="12.75">
      <c r="A18" s="46" t="str">
        <f>"            3-4"</f>
        <v>            3-4</v>
      </c>
      <c r="B18" s="16">
        <v>0.9</v>
      </c>
      <c r="C18" s="16">
        <v>2.2</v>
      </c>
    </row>
    <row r="19" spans="1:3" ht="12.75">
      <c r="A19" s="46" t="str">
        <f>"            5-6"</f>
        <v>            5-6</v>
      </c>
      <c r="B19" s="16">
        <v>0.4</v>
      </c>
      <c r="C19" s="16">
        <v>2.2</v>
      </c>
    </row>
    <row r="20" ht="12.75">
      <c r="A20" s="47"/>
    </row>
    <row r="21" ht="12.75">
      <c r="A21" s="6" t="s">
        <v>562</v>
      </c>
    </row>
    <row r="22" spans="1:3" ht="12.75">
      <c r="A22" s="33" t="s">
        <v>415</v>
      </c>
      <c r="B22" s="16">
        <v>1.3</v>
      </c>
      <c r="C22" s="36" t="s">
        <v>190</v>
      </c>
    </row>
    <row r="23" spans="1:3" ht="12.75">
      <c r="A23" s="46" t="str">
        <f>"            3-4"</f>
        <v>            3-4</v>
      </c>
      <c r="B23" s="16">
        <v>1.4</v>
      </c>
      <c r="C23" s="36">
        <v>0.1</v>
      </c>
    </row>
    <row r="24" spans="1:3" ht="12.75">
      <c r="A24" s="46" t="str">
        <f>"            5-6"</f>
        <v>            5-6</v>
      </c>
      <c r="B24" s="36" t="str">
        <f>"2.0"</f>
        <v>2.0</v>
      </c>
      <c r="C24" s="36" t="s">
        <v>190</v>
      </c>
    </row>
    <row r="25" spans="1:3" ht="12.75">
      <c r="A25" s="48"/>
      <c r="B25" s="34"/>
      <c r="C25" s="34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3" style="16" customWidth="1"/>
    <col min="2" max="12" width="8.83203125" style="16" customWidth="1"/>
    <col min="13" max="16" width="10.83203125" style="16" customWidth="1"/>
    <col min="17" max="16384" width="9.33203125" style="16" customWidth="1"/>
  </cols>
  <sheetData>
    <row r="1" spans="1:7" s="6" customFormat="1" ht="12.75">
      <c r="A1" s="1" t="s">
        <v>419</v>
      </c>
      <c r="B1" s="1"/>
      <c r="C1" s="1"/>
      <c r="D1" s="1"/>
      <c r="E1" s="1"/>
      <c r="F1" s="1"/>
      <c r="G1" s="1"/>
    </row>
    <row r="2" spans="1:7" s="6" customFormat="1" ht="12.75">
      <c r="A2" s="1" t="s">
        <v>420</v>
      </c>
      <c r="B2" s="1"/>
      <c r="C2" s="1"/>
      <c r="D2" s="1"/>
      <c r="E2" s="1"/>
      <c r="F2" s="1"/>
      <c r="G2" s="1"/>
    </row>
    <row r="3" s="6" customFormat="1" ht="12.75"/>
    <row r="4" spans="1:7" ht="12.75">
      <c r="A4" s="30"/>
      <c r="B4" s="4" t="s">
        <v>253</v>
      </c>
      <c r="C4" s="4"/>
      <c r="D4" s="4"/>
      <c r="E4" s="4"/>
      <c r="F4" s="4"/>
      <c r="G4" s="4"/>
    </row>
    <row r="5" spans="2:7" ht="12.75">
      <c r="B5" s="16">
        <v>20</v>
      </c>
      <c r="C5" s="16">
        <v>23</v>
      </c>
      <c r="D5" s="16">
        <v>28</v>
      </c>
      <c r="E5" s="16">
        <v>33</v>
      </c>
      <c r="F5" s="16">
        <v>38</v>
      </c>
      <c r="G5" s="16">
        <v>43</v>
      </c>
    </row>
    <row r="6" spans="1:7" ht="12.75">
      <c r="A6" s="30"/>
      <c r="B6" s="4" t="s">
        <v>254</v>
      </c>
      <c r="C6" s="4"/>
      <c r="D6" s="4"/>
      <c r="E6" s="4"/>
      <c r="F6" s="4"/>
      <c r="G6" s="4"/>
    </row>
    <row r="7" spans="1:7" ht="12.75">
      <c r="A7" s="34"/>
      <c r="B7" s="34">
        <v>1968</v>
      </c>
      <c r="C7" s="34">
        <v>1965</v>
      </c>
      <c r="D7" s="34">
        <v>1960</v>
      </c>
      <c r="E7" s="34">
        <v>1955</v>
      </c>
      <c r="F7" s="34">
        <v>1950</v>
      </c>
      <c r="G7" s="34">
        <v>1945</v>
      </c>
    </row>
    <row r="8" spans="1:7" ht="12.75">
      <c r="A8" s="32"/>
      <c r="B8" s="32"/>
      <c r="C8" s="32"/>
      <c r="D8" s="32"/>
      <c r="E8" s="32"/>
      <c r="F8" s="32"/>
      <c r="G8" s="32"/>
    </row>
    <row r="9" ht="12.75">
      <c r="A9" s="6" t="s">
        <v>558</v>
      </c>
    </row>
    <row r="10" ht="12.75">
      <c r="A10" s="16" t="s">
        <v>421</v>
      </c>
    </row>
    <row r="11" spans="1:7" ht="12.75">
      <c r="A11" s="16" t="s">
        <v>422</v>
      </c>
      <c r="B11" s="16">
        <v>7.4</v>
      </c>
      <c r="C11" s="16">
        <v>5.8</v>
      </c>
      <c r="D11" s="16">
        <v>6.8</v>
      </c>
      <c r="E11" s="16">
        <v>7.7</v>
      </c>
      <c r="F11" s="16">
        <v>10.1</v>
      </c>
      <c r="G11" s="16">
        <v>12.1</v>
      </c>
    </row>
    <row r="12" ht="12.75">
      <c r="A12" s="16" t="s">
        <v>423</v>
      </c>
    </row>
    <row r="13" spans="1:7" ht="12.75">
      <c r="A13" s="16" t="s">
        <v>424</v>
      </c>
      <c r="B13" s="36" t="str">
        <f>"30.0"</f>
        <v>30.0</v>
      </c>
      <c r="C13" s="16">
        <v>35.5</v>
      </c>
      <c r="D13" s="16">
        <v>32.8</v>
      </c>
      <c r="E13" s="16">
        <v>37.1</v>
      </c>
      <c r="F13" s="16">
        <v>43.2</v>
      </c>
      <c r="G13" s="16">
        <v>56.5</v>
      </c>
    </row>
    <row r="14" ht="12.75">
      <c r="A14" s="16" t="s">
        <v>425</v>
      </c>
    </row>
    <row r="15" spans="1:7" ht="12.75">
      <c r="A15" s="16" t="s">
        <v>426</v>
      </c>
      <c r="B15" s="16">
        <v>59.9</v>
      </c>
      <c r="C15" s="36" t="str">
        <f>"56.0"</f>
        <v>56.0</v>
      </c>
      <c r="D15" s="16">
        <v>57.7</v>
      </c>
      <c r="E15" s="16">
        <v>50.8</v>
      </c>
      <c r="F15" s="36" t="str">
        <f>"44.0"</f>
        <v>44.0</v>
      </c>
      <c r="G15" s="16">
        <v>28.5</v>
      </c>
    </row>
    <row r="16" ht="12.75">
      <c r="A16" s="16" t="s">
        <v>427</v>
      </c>
    </row>
    <row r="17" spans="1:7" ht="12.75">
      <c r="A17" s="16" t="s">
        <v>428</v>
      </c>
      <c r="B17" s="16">
        <v>1.9</v>
      </c>
      <c r="C17" s="16">
        <v>2.2</v>
      </c>
      <c r="D17" s="16">
        <v>1.5</v>
      </c>
      <c r="E17" s="16">
        <v>2.6</v>
      </c>
      <c r="F17" s="16">
        <v>1.4</v>
      </c>
      <c r="G17" s="16">
        <v>0.9</v>
      </c>
    </row>
    <row r="18" spans="1:7" ht="12.75">
      <c r="A18" s="16" t="s">
        <v>429</v>
      </c>
      <c r="B18" s="16">
        <v>0.8</v>
      </c>
      <c r="C18" s="16">
        <v>0.6</v>
      </c>
      <c r="D18" s="16">
        <v>1.2</v>
      </c>
      <c r="E18" s="16">
        <v>1.9</v>
      </c>
      <c r="F18" s="16">
        <v>1.3</v>
      </c>
      <c r="G18" s="36" t="str">
        <f>"2.0"</f>
        <v>2.0</v>
      </c>
    </row>
    <row r="19" spans="2:7" ht="12.75">
      <c r="B19" s="16" t="s">
        <v>227</v>
      </c>
      <c r="C19" s="16" t="s">
        <v>227</v>
      </c>
      <c r="D19" s="16" t="s">
        <v>227</v>
      </c>
      <c r="E19" s="16" t="s">
        <v>227</v>
      </c>
      <c r="F19" s="16" t="s">
        <v>227</v>
      </c>
      <c r="G19" s="16" t="s">
        <v>227</v>
      </c>
    </row>
    <row r="20" spans="1:7" ht="12.75">
      <c r="A20" s="16" t="s">
        <v>192</v>
      </c>
      <c r="B20" s="45" t="str">
        <f aca="true" t="shared" si="0" ref="B20:G20">"100.0"</f>
        <v>100.0</v>
      </c>
      <c r="C20" s="45" t="str">
        <f t="shared" si="0"/>
        <v>100.0</v>
      </c>
      <c r="D20" s="45" t="str">
        <f t="shared" si="0"/>
        <v>100.0</v>
      </c>
      <c r="E20" s="45" t="str">
        <f t="shared" si="0"/>
        <v>100.0</v>
      </c>
      <c r="F20" s="45" t="str">
        <f t="shared" si="0"/>
        <v>100.0</v>
      </c>
      <c r="G20" s="45" t="str">
        <f t="shared" si="0"/>
        <v>100.0</v>
      </c>
    </row>
    <row r="22" spans="1:7" ht="12.75">
      <c r="A22" s="16" t="s">
        <v>430</v>
      </c>
      <c r="B22" s="16">
        <v>721</v>
      </c>
      <c r="C22" s="16">
        <v>696</v>
      </c>
      <c r="D22" s="16">
        <v>737</v>
      </c>
      <c r="E22" s="16">
        <v>691</v>
      </c>
      <c r="F22" s="16">
        <v>627</v>
      </c>
      <c r="G22" s="16">
        <v>547</v>
      </c>
    </row>
    <row r="24" ht="12.75">
      <c r="A24" s="6" t="s">
        <v>559</v>
      </c>
    </row>
    <row r="25" spans="1:7" ht="12.75">
      <c r="A25" s="16" t="s">
        <v>431</v>
      </c>
      <c r="B25" s="16">
        <v>17.7</v>
      </c>
      <c r="C25" s="16">
        <v>16.3</v>
      </c>
      <c r="D25" s="16">
        <v>15.9</v>
      </c>
      <c r="E25" s="16">
        <v>15.3</v>
      </c>
      <c r="F25" s="16">
        <v>15.4</v>
      </c>
      <c r="G25" s="43">
        <v>14</v>
      </c>
    </row>
    <row r="26" spans="1:7" ht="12.75">
      <c r="A26" s="16" t="s">
        <v>432</v>
      </c>
      <c r="B26" s="16">
        <v>77.1</v>
      </c>
      <c r="C26" s="16">
        <v>80.1</v>
      </c>
      <c r="D26" s="36" t="str">
        <f>"81.0"</f>
        <v>81.0</v>
      </c>
      <c r="E26" s="16">
        <v>81.2</v>
      </c>
      <c r="F26" s="16">
        <v>81.5</v>
      </c>
      <c r="G26" s="16">
        <v>81.7</v>
      </c>
    </row>
    <row r="27" spans="1:7" ht="12.75">
      <c r="A27" s="16" t="s">
        <v>429</v>
      </c>
      <c r="B27" s="16">
        <v>5.2</v>
      </c>
      <c r="C27" s="16">
        <v>3.6</v>
      </c>
      <c r="D27" s="16">
        <v>3.1</v>
      </c>
      <c r="E27" s="16">
        <v>3.5</v>
      </c>
      <c r="F27" s="16">
        <v>3.2</v>
      </c>
      <c r="G27" s="16">
        <v>4.3</v>
      </c>
    </row>
    <row r="28" spans="2:7" ht="12.75">
      <c r="B28" s="16" t="s">
        <v>227</v>
      </c>
      <c r="C28" s="16" t="s">
        <v>227</v>
      </c>
      <c r="D28" s="16" t="s">
        <v>227</v>
      </c>
      <c r="E28" s="16" t="s">
        <v>227</v>
      </c>
      <c r="F28" s="16" t="s">
        <v>227</v>
      </c>
      <c r="G28" s="16" t="s">
        <v>227</v>
      </c>
    </row>
    <row r="29" spans="1:7" ht="12.75">
      <c r="A29" s="16" t="s">
        <v>192</v>
      </c>
      <c r="B29" s="45" t="str">
        <f aca="true" t="shared" si="1" ref="B29:G29">"100.0"</f>
        <v>100.0</v>
      </c>
      <c r="C29" s="45" t="str">
        <f t="shared" si="1"/>
        <v>100.0</v>
      </c>
      <c r="D29" s="45" t="str">
        <f t="shared" si="1"/>
        <v>100.0</v>
      </c>
      <c r="E29" s="45" t="str">
        <f t="shared" si="1"/>
        <v>100.0</v>
      </c>
      <c r="F29" s="45" t="str">
        <f t="shared" si="1"/>
        <v>100.0</v>
      </c>
      <c r="G29" s="45" t="str">
        <f t="shared" si="1"/>
        <v>100.0</v>
      </c>
    </row>
    <row r="30" spans="2:7" ht="12.75">
      <c r="B30" s="32"/>
      <c r="C30" s="32"/>
      <c r="D30" s="32"/>
      <c r="E30" s="32"/>
      <c r="F30" s="32"/>
      <c r="G30" s="32"/>
    </row>
    <row r="31" spans="1:7" ht="12.75">
      <c r="A31" s="16" t="s">
        <v>430</v>
      </c>
      <c r="B31" s="16">
        <v>717</v>
      </c>
      <c r="C31" s="16">
        <v>692</v>
      </c>
      <c r="D31" s="16">
        <v>700</v>
      </c>
      <c r="E31" s="16">
        <v>570</v>
      </c>
      <c r="F31" s="16">
        <v>442</v>
      </c>
      <c r="G31" s="16">
        <v>278</v>
      </c>
    </row>
    <row r="33" ht="12.75">
      <c r="A33" s="6" t="s">
        <v>556</v>
      </c>
    </row>
    <row r="34" spans="1:7" ht="12.75">
      <c r="A34" s="16" t="s">
        <v>433</v>
      </c>
      <c r="B34" s="36" t="s">
        <v>217</v>
      </c>
      <c r="C34" s="36" t="s">
        <v>217</v>
      </c>
      <c r="D34" s="36" t="s">
        <v>217</v>
      </c>
      <c r="E34" s="36" t="s">
        <v>217</v>
      </c>
      <c r="F34" s="36" t="s">
        <v>217</v>
      </c>
      <c r="G34" s="36" t="s">
        <v>217</v>
      </c>
    </row>
    <row r="35" spans="1:7" ht="12.75">
      <c r="A35" s="16" t="s">
        <v>434</v>
      </c>
      <c r="B35" s="36" t="s">
        <v>217</v>
      </c>
      <c r="C35" s="36" t="s">
        <v>217</v>
      </c>
      <c r="D35" s="36" t="s">
        <v>217</v>
      </c>
      <c r="E35" s="36" t="s">
        <v>217</v>
      </c>
      <c r="F35" s="36" t="s">
        <v>217</v>
      </c>
      <c r="G35" s="36" t="s">
        <v>217</v>
      </c>
    </row>
    <row r="36" spans="1:7" ht="12.75">
      <c r="A36" s="16" t="s">
        <v>429</v>
      </c>
      <c r="B36" s="36" t="s">
        <v>217</v>
      </c>
      <c r="C36" s="36" t="s">
        <v>217</v>
      </c>
      <c r="D36" s="36" t="s">
        <v>217</v>
      </c>
      <c r="E36" s="36" t="s">
        <v>217</v>
      </c>
      <c r="F36" s="36" t="s">
        <v>217</v>
      </c>
      <c r="G36" s="36" t="s">
        <v>217</v>
      </c>
    </row>
    <row r="37" spans="2:7" ht="12.75">
      <c r="B37" s="36"/>
      <c r="C37" s="36"/>
      <c r="D37" s="36"/>
      <c r="E37" s="36"/>
      <c r="F37" s="36"/>
      <c r="G37" s="36"/>
    </row>
    <row r="38" ht="12.75">
      <c r="A38" s="16" t="s">
        <v>165</v>
      </c>
    </row>
    <row r="40" ht="12.75">
      <c r="A40" s="16" t="s">
        <v>430</v>
      </c>
    </row>
    <row r="41" spans="1:7" ht="12.75">
      <c r="A41" s="34"/>
      <c r="B41" s="34"/>
      <c r="C41" s="34"/>
      <c r="D41" s="34"/>
      <c r="E41" s="34"/>
      <c r="F41" s="34"/>
      <c r="G41" s="34"/>
    </row>
    <row r="43" ht="12.75">
      <c r="A43" s="6" t="s">
        <v>557</v>
      </c>
    </row>
    <row r="44" ht="12.75">
      <c r="A44" s="16" t="s">
        <v>435</v>
      </c>
    </row>
    <row r="45" ht="12.75">
      <c r="A45" s="16" t="s">
        <v>436</v>
      </c>
    </row>
    <row r="46" spans="1:7" ht="12.75">
      <c r="A46" s="16" t="s">
        <v>437</v>
      </c>
      <c r="B46" s="36" t="s">
        <v>217</v>
      </c>
      <c r="C46" s="36" t="s">
        <v>217</v>
      </c>
      <c r="D46" s="36" t="s">
        <v>217</v>
      </c>
      <c r="E46" s="36" t="s">
        <v>217</v>
      </c>
      <c r="F46" s="36" t="s">
        <v>217</v>
      </c>
      <c r="G46" s="36" t="s">
        <v>217</v>
      </c>
    </row>
    <row r="47" spans="1:4" ht="12.75">
      <c r="A47" s="16" t="s">
        <v>438</v>
      </c>
      <c r="D47" s="36"/>
    </row>
    <row r="48" spans="1:4" ht="12.75">
      <c r="A48" s="16" t="s">
        <v>439</v>
      </c>
      <c r="D48" s="36"/>
    </row>
    <row r="49" spans="1:7" ht="12.75">
      <c r="A49" s="16" t="s">
        <v>440</v>
      </c>
      <c r="B49" s="36" t="s">
        <v>217</v>
      </c>
      <c r="C49" s="36" t="s">
        <v>217</v>
      </c>
      <c r="D49" s="36" t="s">
        <v>217</v>
      </c>
      <c r="E49" s="36" t="s">
        <v>217</v>
      </c>
      <c r="F49" s="36" t="s">
        <v>217</v>
      </c>
      <c r="G49" s="36" t="s">
        <v>217</v>
      </c>
    </row>
    <row r="50" spans="1:7" ht="12.75">
      <c r="A50" s="16" t="s">
        <v>441</v>
      </c>
      <c r="B50" s="36" t="s">
        <v>217</v>
      </c>
      <c r="C50" s="36" t="s">
        <v>217</v>
      </c>
      <c r="D50" s="36" t="s">
        <v>217</v>
      </c>
      <c r="E50" s="36" t="s">
        <v>217</v>
      </c>
      <c r="F50" s="36" t="s">
        <v>217</v>
      </c>
      <c r="G50" s="36" t="s">
        <v>217</v>
      </c>
    </row>
    <row r="51" spans="1:7" ht="12.75">
      <c r="A51" s="16" t="s">
        <v>442</v>
      </c>
      <c r="B51" s="36" t="s">
        <v>217</v>
      </c>
      <c r="C51" s="36" t="s">
        <v>217</v>
      </c>
      <c r="D51" s="36" t="s">
        <v>217</v>
      </c>
      <c r="E51" s="36" t="s">
        <v>217</v>
      </c>
      <c r="F51" s="36" t="s">
        <v>217</v>
      </c>
      <c r="G51" s="36" t="s">
        <v>217</v>
      </c>
    </row>
    <row r="53" ht="12.75">
      <c r="A53" s="16" t="s">
        <v>192</v>
      </c>
    </row>
    <row r="55" ht="12.75">
      <c r="A55" s="16" t="s">
        <v>430</v>
      </c>
    </row>
    <row r="56" spans="1:7" ht="12.75">
      <c r="A56" s="34" t="s">
        <v>282</v>
      </c>
      <c r="B56" s="34"/>
      <c r="C56" s="34"/>
      <c r="D56" s="34"/>
      <c r="E56" s="34"/>
      <c r="F56" s="34"/>
      <c r="G56" s="34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scale="97" r:id="rId1"/>
  <rowBreaks count="1" manualBreakCount="1">
    <brk id="55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5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9" style="16" customWidth="1"/>
    <col min="2" max="6" width="15.83203125" style="16" customWidth="1"/>
    <col min="7" max="16" width="10.83203125" style="16" customWidth="1"/>
    <col min="17" max="16384" width="9.33203125" style="16" customWidth="1"/>
  </cols>
  <sheetData>
    <row r="1" spans="1:3" s="6" customFormat="1" ht="12.75">
      <c r="A1" s="1" t="s">
        <v>443</v>
      </c>
      <c r="B1" s="1"/>
      <c r="C1" s="1"/>
    </row>
    <row r="2" spans="1:3" s="6" customFormat="1" ht="12.75">
      <c r="A2" s="1" t="s">
        <v>444</v>
      </c>
      <c r="B2" s="1"/>
      <c r="C2" s="1"/>
    </row>
    <row r="3" s="6" customFormat="1" ht="12.75"/>
    <row r="4" spans="1:3" ht="12.75">
      <c r="A4" s="30"/>
      <c r="B4" s="4" t="s">
        <v>253</v>
      </c>
      <c r="C4" s="4"/>
    </row>
    <row r="5" spans="2:3" ht="12.75">
      <c r="B5" s="16">
        <v>28</v>
      </c>
      <c r="C5" s="16">
        <v>43</v>
      </c>
    </row>
    <row r="6" spans="1:3" ht="12.75">
      <c r="A6" s="30"/>
      <c r="B6" s="4" t="s">
        <v>254</v>
      </c>
      <c r="C6" s="4"/>
    </row>
    <row r="7" spans="1:3" ht="12.75">
      <c r="A7" s="34"/>
      <c r="B7" s="34">
        <v>1960</v>
      </c>
      <c r="C7" s="34">
        <v>1945</v>
      </c>
    </row>
    <row r="8" spans="1:3" ht="12.75">
      <c r="A8" s="32"/>
      <c r="B8" s="32"/>
      <c r="C8" s="32"/>
    </row>
    <row r="9" ht="12.75">
      <c r="A9" s="6" t="s">
        <v>553</v>
      </c>
    </row>
    <row r="10" ht="12.75">
      <c r="A10" s="16" t="s">
        <v>445</v>
      </c>
    </row>
    <row r="11" spans="1:3" ht="12.75">
      <c r="A11" s="16" t="s">
        <v>422</v>
      </c>
      <c r="B11" s="16">
        <v>5.3</v>
      </c>
      <c r="C11" s="16">
        <v>13.5</v>
      </c>
    </row>
    <row r="12" ht="12.75">
      <c r="A12" s="16" t="s">
        <v>423</v>
      </c>
    </row>
    <row r="13" spans="1:3" ht="12.75">
      <c r="A13" s="16" t="s">
        <v>424</v>
      </c>
      <c r="B13" s="16">
        <v>30.4</v>
      </c>
      <c r="C13" s="16">
        <v>37.6</v>
      </c>
    </row>
    <row r="14" ht="12.75">
      <c r="A14" s="16" t="s">
        <v>425</v>
      </c>
    </row>
    <row r="15" spans="1:3" ht="12.75">
      <c r="A15" s="16" t="s">
        <v>426</v>
      </c>
      <c r="B15" s="16">
        <v>60.2</v>
      </c>
      <c r="C15" s="16">
        <v>44.8</v>
      </c>
    </row>
    <row r="16" ht="12.75">
      <c r="A16" s="16" t="s">
        <v>427</v>
      </c>
    </row>
    <row r="17" spans="1:3" ht="12.75">
      <c r="A17" s="16" t="s">
        <v>428</v>
      </c>
      <c r="B17" s="16">
        <v>2.7</v>
      </c>
      <c r="C17" s="16">
        <v>2.1</v>
      </c>
    </row>
    <row r="18" spans="1:3" ht="12.75">
      <c r="A18" s="16" t="s">
        <v>429</v>
      </c>
      <c r="B18" s="16">
        <v>1.4</v>
      </c>
      <c r="C18" s="16">
        <v>2.1</v>
      </c>
    </row>
    <row r="20" spans="1:3" ht="12.75">
      <c r="A20" s="16" t="s">
        <v>165</v>
      </c>
      <c r="B20" s="45" t="str">
        <f>"100.0"</f>
        <v>100.0</v>
      </c>
      <c r="C20" s="45" t="str">
        <f>"100.0"</f>
        <v>100.0</v>
      </c>
    </row>
    <row r="22" spans="1:3" ht="12.75">
      <c r="A22" s="16" t="s">
        <v>275</v>
      </c>
      <c r="B22" s="16">
        <v>777</v>
      </c>
      <c r="C22" s="16">
        <v>766</v>
      </c>
    </row>
    <row r="24" ht="12.75">
      <c r="A24" s="6" t="s">
        <v>554</v>
      </c>
    </row>
    <row r="25" ht="12.75">
      <c r="A25" s="6" t="s">
        <v>555</v>
      </c>
    </row>
    <row r="26" spans="1:3" ht="12.75">
      <c r="A26" s="16" t="s">
        <v>433</v>
      </c>
      <c r="B26" s="36" t="s">
        <v>217</v>
      </c>
      <c r="C26" s="36" t="s">
        <v>217</v>
      </c>
    </row>
    <row r="27" spans="1:3" ht="12.75">
      <c r="A27" s="16" t="s">
        <v>434</v>
      </c>
      <c r="B27" s="36" t="s">
        <v>217</v>
      </c>
      <c r="C27" s="36" t="s">
        <v>217</v>
      </c>
    </row>
    <row r="28" spans="1:3" ht="12.75">
      <c r="A28" s="16" t="s">
        <v>429</v>
      </c>
      <c r="B28" s="36" t="s">
        <v>217</v>
      </c>
      <c r="C28" s="36" t="s">
        <v>217</v>
      </c>
    </row>
    <row r="30" spans="1:3" ht="12.75">
      <c r="A30" s="16" t="s">
        <v>165</v>
      </c>
      <c r="B30" s="32"/>
      <c r="C30" s="32"/>
    </row>
    <row r="31" spans="2:3" ht="12.75">
      <c r="B31" s="32"/>
      <c r="C31" s="32"/>
    </row>
    <row r="32" ht="12.75">
      <c r="A32" s="16" t="s">
        <v>275</v>
      </c>
    </row>
    <row r="34" ht="12.75">
      <c r="A34" s="6" t="s">
        <v>556</v>
      </c>
    </row>
    <row r="35" spans="1:3" ht="12.75">
      <c r="A35" s="16" t="s">
        <v>433</v>
      </c>
      <c r="B35" s="36" t="s">
        <v>217</v>
      </c>
      <c r="C35" s="36" t="s">
        <v>217</v>
      </c>
    </row>
    <row r="36" spans="1:3" ht="12.75">
      <c r="A36" s="16" t="s">
        <v>434</v>
      </c>
      <c r="B36" s="36" t="s">
        <v>217</v>
      </c>
      <c r="C36" s="36" t="s">
        <v>217</v>
      </c>
    </row>
    <row r="37" spans="1:3" ht="12.75">
      <c r="A37" s="16" t="s">
        <v>429</v>
      </c>
      <c r="B37" s="36" t="s">
        <v>217</v>
      </c>
      <c r="C37" s="36" t="s">
        <v>217</v>
      </c>
    </row>
    <row r="39" ht="12.75">
      <c r="A39" s="16" t="s">
        <v>165</v>
      </c>
    </row>
    <row r="41" ht="12.75">
      <c r="A41" s="16" t="s">
        <v>275</v>
      </c>
    </row>
    <row r="42" spans="1:3" ht="12.75">
      <c r="A42" s="34"/>
      <c r="B42" s="34"/>
      <c r="C42" s="34"/>
    </row>
    <row r="44" ht="12.75">
      <c r="A44" s="6" t="s">
        <v>557</v>
      </c>
    </row>
    <row r="45" ht="12.75">
      <c r="A45" s="16" t="s">
        <v>435</v>
      </c>
    </row>
    <row r="46" spans="1:3" ht="12.75">
      <c r="A46" s="16" t="s">
        <v>436</v>
      </c>
      <c r="B46" s="36"/>
      <c r="C46" s="36"/>
    </row>
    <row r="47" spans="1:3" ht="12.75">
      <c r="A47" s="16" t="s">
        <v>437</v>
      </c>
      <c r="B47" s="36" t="s">
        <v>217</v>
      </c>
      <c r="C47" s="36" t="s">
        <v>217</v>
      </c>
    </row>
    <row r="48" ht="12.75">
      <c r="A48" s="16" t="s">
        <v>438</v>
      </c>
    </row>
    <row r="49" ht="12.75">
      <c r="A49" s="16" t="s">
        <v>439</v>
      </c>
    </row>
    <row r="50" spans="1:3" ht="12.75">
      <c r="A50" s="16" t="s">
        <v>440</v>
      </c>
      <c r="B50" s="36" t="s">
        <v>217</v>
      </c>
      <c r="C50" s="36" t="s">
        <v>217</v>
      </c>
    </row>
    <row r="51" spans="1:3" ht="12.75">
      <c r="A51" s="16" t="s">
        <v>441</v>
      </c>
      <c r="B51" s="36" t="s">
        <v>217</v>
      </c>
      <c r="C51" s="36" t="s">
        <v>217</v>
      </c>
    </row>
    <row r="52" spans="1:3" ht="12.75">
      <c r="A52" s="16" t="s">
        <v>442</v>
      </c>
      <c r="B52" s="36" t="s">
        <v>217</v>
      </c>
      <c r="C52" s="36" t="s">
        <v>217</v>
      </c>
    </row>
    <row r="54" ht="12.75">
      <c r="A54" s="16" t="s">
        <v>165</v>
      </c>
    </row>
    <row r="56" ht="12.75">
      <c r="A56" s="16" t="s">
        <v>275</v>
      </c>
    </row>
    <row r="57" spans="1:3" ht="12.75">
      <c r="A57" s="34" t="s">
        <v>282</v>
      </c>
      <c r="B57" s="34"/>
      <c r="C57" s="34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scale="96" r:id="rId1"/>
  <rowBreaks count="1" manualBreakCount="1">
    <brk id="5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1.66015625" style="16" customWidth="1"/>
    <col min="2" max="19" width="10.83203125" style="16" customWidth="1"/>
    <col min="20" max="16384" width="9.33203125" style="16" customWidth="1"/>
  </cols>
  <sheetData>
    <row r="1" spans="1:5" s="6" customFormat="1" ht="12.75">
      <c r="A1" s="1" t="s">
        <v>228</v>
      </c>
      <c r="B1" s="1"/>
      <c r="C1" s="1"/>
      <c r="D1" s="1"/>
      <c r="E1" s="1"/>
    </row>
    <row r="2" spans="1:5" s="6" customFormat="1" ht="12.75">
      <c r="A2" s="1" t="s">
        <v>229</v>
      </c>
      <c r="B2" s="1"/>
      <c r="C2" s="1"/>
      <c r="D2" s="1"/>
      <c r="E2" s="1"/>
    </row>
    <row r="3" spans="1:5" s="6" customFormat="1" ht="12.75">
      <c r="A3" s="1" t="s">
        <v>230</v>
      </c>
      <c r="B3" s="1"/>
      <c r="C3" s="1"/>
      <c r="D3" s="1"/>
      <c r="E3" s="1"/>
    </row>
    <row r="4" s="6" customFormat="1" ht="12.75"/>
    <row r="5" spans="1:5" ht="12.75">
      <c r="A5" s="30"/>
      <c r="B5" s="67">
        <v>18598</v>
      </c>
      <c r="C5" s="31"/>
      <c r="D5" s="67">
        <v>33239</v>
      </c>
      <c r="E5" s="31"/>
    </row>
    <row r="6" spans="1:5" ht="12.75">
      <c r="A6" s="34"/>
      <c r="B6" s="37" t="s">
        <v>231</v>
      </c>
      <c r="C6" s="37" t="s">
        <v>232</v>
      </c>
      <c r="D6" s="37" t="s">
        <v>231</v>
      </c>
      <c r="E6" s="37" t="s">
        <v>232</v>
      </c>
    </row>
    <row r="7" spans="1:5" ht="12.75">
      <c r="A7" s="32"/>
      <c r="B7" s="40"/>
      <c r="C7" s="40"/>
      <c r="D7" s="40"/>
      <c r="E7" s="40"/>
    </row>
    <row r="8" ht="12.75">
      <c r="A8" s="33" t="s">
        <v>233</v>
      </c>
    </row>
    <row r="9" ht="12.75">
      <c r="A9" s="33"/>
    </row>
    <row r="10" spans="1:5" ht="12.75">
      <c r="A10" s="33" t="s">
        <v>234</v>
      </c>
      <c r="B10" s="36" t="str">
        <f>"5.0"</f>
        <v>5.0</v>
      </c>
      <c r="C10" s="36">
        <v>4.7</v>
      </c>
      <c r="D10" s="36">
        <v>3.4</v>
      </c>
      <c r="E10" s="36">
        <v>3.3</v>
      </c>
    </row>
    <row r="11" spans="1:5" ht="12.75">
      <c r="A11" s="33" t="str">
        <f>"5-9"</f>
        <v>5-9</v>
      </c>
      <c r="B11" s="36">
        <v>4.2</v>
      </c>
      <c r="C11" s="36" t="str">
        <f>"4.0"</f>
        <v>4.0</v>
      </c>
      <c r="D11" s="36">
        <v>3.1</v>
      </c>
      <c r="E11" s="36" t="str">
        <f>"3.0"</f>
        <v>3.0</v>
      </c>
    </row>
    <row r="12" spans="1:5" ht="12.75">
      <c r="A12" s="46" t="str">
        <f>"10-14"</f>
        <v>10-14</v>
      </c>
      <c r="B12" s="36">
        <v>3.3</v>
      </c>
      <c r="C12" s="36">
        <v>3.2</v>
      </c>
      <c r="D12" s="36">
        <v>3.2</v>
      </c>
      <c r="E12" s="36" t="str">
        <f>"3.0"</f>
        <v>3.0</v>
      </c>
    </row>
    <row r="13" spans="1:5" ht="12.75">
      <c r="A13" s="33" t="s">
        <v>235</v>
      </c>
      <c r="B13" s="36">
        <v>3.2</v>
      </c>
      <c r="C13" s="36">
        <v>3.1</v>
      </c>
      <c r="D13" s="36">
        <v>3.7</v>
      </c>
      <c r="E13" s="36">
        <v>3.6</v>
      </c>
    </row>
    <row r="14" spans="1:5" ht="12.75">
      <c r="A14" s="33" t="s">
        <v>236</v>
      </c>
      <c r="B14" s="36">
        <v>3.6</v>
      </c>
      <c r="C14" s="36">
        <v>3.4</v>
      </c>
      <c r="D14" s="36">
        <v>4.1</v>
      </c>
      <c r="E14" s="36">
        <v>3.9</v>
      </c>
    </row>
    <row r="15" spans="1:5" ht="12.75">
      <c r="A15" s="33" t="s">
        <v>237</v>
      </c>
      <c r="B15" s="36">
        <v>4.1</v>
      </c>
      <c r="C15" s="36">
        <v>3.9</v>
      </c>
      <c r="D15" s="36">
        <v>3.9</v>
      </c>
      <c r="E15" s="36">
        <v>3.7</v>
      </c>
    </row>
    <row r="16" spans="1:5" ht="12.75">
      <c r="A16" s="33" t="s">
        <v>238</v>
      </c>
      <c r="B16" s="36" t="str">
        <f>"4.0"</f>
        <v>4.0</v>
      </c>
      <c r="C16" s="36" t="str">
        <f>"4.0"</f>
        <v>4.0</v>
      </c>
      <c r="D16" s="36">
        <v>3.8</v>
      </c>
      <c r="E16" s="36">
        <v>3.6</v>
      </c>
    </row>
    <row r="17" spans="1:5" ht="12.75">
      <c r="A17" s="33" t="s">
        <v>239</v>
      </c>
      <c r="B17" s="36">
        <v>3.8</v>
      </c>
      <c r="C17" s="36">
        <v>3.8</v>
      </c>
      <c r="D17" s="36">
        <v>3.7</v>
      </c>
      <c r="E17" s="36">
        <v>3.5</v>
      </c>
    </row>
    <row r="18" spans="1:5" ht="12.75">
      <c r="A18" s="33" t="s">
        <v>240</v>
      </c>
      <c r="B18" s="36">
        <v>3.5</v>
      </c>
      <c r="C18" s="36">
        <v>3.6</v>
      </c>
      <c r="D18" s="36">
        <v>3.8</v>
      </c>
      <c r="E18" s="36">
        <v>3.6</v>
      </c>
    </row>
    <row r="19" spans="1:5" ht="12.75">
      <c r="A19" s="33" t="s">
        <v>241</v>
      </c>
      <c r="B19" s="36">
        <v>3.2</v>
      </c>
      <c r="C19" s="36">
        <v>3.4</v>
      </c>
      <c r="D19" s="36">
        <v>3.1</v>
      </c>
      <c r="E19" s="36" t="str">
        <f>"3.0"</f>
        <v>3.0</v>
      </c>
    </row>
    <row r="20" spans="1:5" ht="12.75">
      <c r="A20" s="33" t="s">
        <v>242</v>
      </c>
      <c r="B20" s="36">
        <v>2.9</v>
      </c>
      <c r="C20" s="36">
        <v>3.1</v>
      </c>
      <c r="D20" s="36">
        <v>2.4</v>
      </c>
      <c r="E20" s="36">
        <v>2.2</v>
      </c>
    </row>
    <row r="21" spans="1:5" ht="12.75">
      <c r="A21" s="33" t="s">
        <v>243</v>
      </c>
      <c r="B21" s="36">
        <v>2.5</v>
      </c>
      <c r="C21" s="36">
        <v>2.7</v>
      </c>
      <c r="D21" s="36">
        <v>2.1</v>
      </c>
      <c r="E21" s="36">
        <v>2.4</v>
      </c>
    </row>
    <row r="22" spans="1:5" ht="12.75">
      <c r="A22" s="33" t="s">
        <v>244</v>
      </c>
      <c r="B22" s="36" t="str">
        <f>+"2.0"</f>
        <v>2.0</v>
      </c>
      <c r="C22" s="36">
        <v>2.2</v>
      </c>
      <c r="D22" s="36">
        <v>2.2</v>
      </c>
      <c r="E22" s="36">
        <v>2.2</v>
      </c>
    </row>
    <row r="23" spans="1:5" ht="12.75">
      <c r="A23" s="33" t="s">
        <v>245</v>
      </c>
      <c r="B23" s="36">
        <v>1.5</v>
      </c>
      <c r="C23" s="36">
        <v>1.8</v>
      </c>
      <c r="D23" s="36">
        <v>2.3</v>
      </c>
      <c r="E23" s="36">
        <v>2.6</v>
      </c>
    </row>
    <row r="24" spans="1:5" ht="12.75">
      <c r="A24" s="33" t="s">
        <v>246</v>
      </c>
      <c r="B24" s="36">
        <v>1.2</v>
      </c>
      <c r="C24" s="36">
        <v>1.5</v>
      </c>
      <c r="D24" s="36">
        <v>1.9</v>
      </c>
      <c r="E24" s="36">
        <v>2.4</v>
      </c>
    </row>
    <row r="25" spans="1:5" ht="12.75">
      <c r="A25" s="33" t="s">
        <v>247</v>
      </c>
      <c r="B25" s="36">
        <v>0.8</v>
      </c>
      <c r="C25" s="36" t="str">
        <f>"1.0"</f>
        <v>1.0</v>
      </c>
      <c r="D25" s="36">
        <v>1.4</v>
      </c>
      <c r="E25" s="36" t="str">
        <f>"2.0"</f>
        <v>2.0</v>
      </c>
    </row>
    <row r="26" spans="1:5" ht="12.75">
      <c r="A26" s="33" t="s">
        <v>248</v>
      </c>
      <c r="B26" s="16">
        <v>0.4</v>
      </c>
      <c r="C26" s="16">
        <v>0.6</v>
      </c>
      <c r="D26" s="16">
        <v>0.8</v>
      </c>
      <c r="E26" s="16">
        <v>1.4</v>
      </c>
    </row>
    <row r="27" spans="1:5" ht="12.75">
      <c r="A27" s="33" t="s">
        <v>249</v>
      </c>
      <c r="B27" s="16">
        <v>0.2</v>
      </c>
      <c r="C27" s="16">
        <v>0.3</v>
      </c>
      <c r="D27" s="16">
        <v>0.3</v>
      </c>
      <c r="E27" s="16">
        <v>0.8</v>
      </c>
    </row>
    <row r="28" spans="1:5" ht="12.75">
      <c r="A28" s="33" t="s">
        <v>250</v>
      </c>
      <c r="B28" s="16">
        <v>0.1</v>
      </c>
      <c r="C28" s="16">
        <v>0.1</v>
      </c>
      <c r="D28" s="16">
        <v>0.1</v>
      </c>
      <c r="E28" s="16">
        <v>0.3</v>
      </c>
    </row>
    <row r="29" ht="12.75">
      <c r="A29" s="33"/>
    </row>
    <row r="30" spans="1:5" ht="12.75">
      <c r="A30" s="33" t="s">
        <v>251</v>
      </c>
      <c r="B30" s="16">
        <v>49.6</v>
      </c>
      <c r="C30" s="16">
        <v>50.4</v>
      </c>
      <c r="D30" s="16">
        <v>49.4</v>
      </c>
      <c r="E30" s="16">
        <v>50.6</v>
      </c>
    </row>
    <row r="31" spans="1:5" ht="12.75">
      <c r="A31" s="34"/>
      <c r="B31" s="34"/>
      <c r="C31" s="34"/>
      <c r="D31" s="34"/>
      <c r="E31" s="34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1.5" style="16" customWidth="1"/>
    <col min="2" max="16" width="10.83203125" style="16" customWidth="1"/>
    <col min="17" max="16384" width="9.33203125" style="16" customWidth="1"/>
  </cols>
  <sheetData>
    <row r="1" spans="1:5" s="6" customFormat="1" ht="12.75">
      <c r="A1" s="1" t="s">
        <v>446</v>
      </c>
      <c r="B1" s="1"/>
      <c r="C1" s="1"/>
      <c r="D1" s="1"/>
      <c r="E1" s="1"/>
    </row>
    <row r="2" spans="1:5" s="6" customFormat="1" ht="12.75">
      <c r="A2" s="1" t="s">
        <v>447</v>
      </c>
      <c r="B2" s="1"/>
      <c r="C2" s="1"/>
      <c r="D2" s="1"/>
      <c r="E2" s="1"/>
    </row>
    <row r="3" s="6" customFormat="1" ht="12.75"/>
    <row r="4" spans="1:5" ht="12.75">
      <c r="A4" s="30"/>
      <c r="B4" s="4" t="s">
        <v>253</v>
      </c>
      <c r="C4" s="4"/>
      <c r="D4" s="4"/>
      <c r="E4" s="4"/>
    </row>
    <row r="5" spans="1:5" ht="12.75">
      <c r="A5" s="34"/>
      <c r="B5" s="34">
        <v>20</v>
      </c>
      <c r="C5" s="34">
        <v>23</v>
      </c>
      <c r="D5" s="34">
        <v>28</v>
      </c>
      <c r="E5" s="34">
        <v>33</v>
      </c>
    </row>
    <row r="6" spans="2:5" ht="12.75">
      <c r="B6" s="5" t="s">
        <v>254</v>
      </c>
      <c r="C6" s="5"/>
      <c r="D6" s="5"/>
      <c r="E6" s="5"/>
    </row>
    <row r="7" spans="1:5" ht="12.75">
      <c r="A7" s="34"/>
      <c r="B7" s="34">
        <v>1968</v>
      </c>
      <c r="C7" s="34">
        <v>1965</v>
      </c>
      <c r="D7" s="34">
        <v>1960</v>
      </c>
      <c r="E7" s="34">
        <v>1955</v>
      </c>
    </row>
    <row r="8" spans="1:5" ht="12.75">
      <c r="A8" s="32"/>
      <c r="B8" s="32"/>
      <c r="C8" s="32"/>
      <c r="D8" s="32"/>
      <c r="E8" s="32"/>
    </row>
    <row r="9" ht="12.75">
      <c r="A9" s="6" t="s">
        <v>549</v>
      </c>
    </row>
    <row r="10" ht="14.25">
      <c r="A10" s="16" t="s">
        <v>54</v>
      </c>
    </row>
    <row r="11" spans="1:5" ht="12.75">
      <c r="A11" s="39" t="str">
        <f>+"                       0"</f>
        <v>                       0</v>
      </c>
      <c r="B11" s="16">
        <v>37.2</v>
      </c>
      <c r="C11" s="16">
        <v>23.6</v>
      </c>
      <c r="D11" s="16">
        <v>4.9</v>
      </c>
      <c r="E11" s="16">
        <v>1.7</v>
      </c>
    </row>
    <row r="12" spans="1:5" ht="12.75">
      <c r="A12" s="39" t="str">
        <f>+"                       1"</f>
        <v>                       1</v>
      </c>
      <c r="B12" s="36" t="str">
        <f>"1.0"</f>
        <v>1.0</v>
      </c>
      <c r="C12" s="16">
        <v>1.9</v>
      </c>
      <c r="D12" s="43">
        <v>3</v>
      </c>
      <c r="E12" s="36">
        <v>1.3</v>
      </c>
    </row>
    <row r="13" spans="1:5" ht="12.75">
      <c r="A13" s="39" t="str">
        <f>+"                       2"</f>
        <v>                       2</v>
      </c>
      <c r="B13" s="16">
        <v>0.1</v>
      </c>
      <c r="C13" s="16">
        <v>0.1</v>
      </c>
      <c r="D13" s="16">
        <v>2.6</v>
      </c>
      <c r="E13" s="16">
        <v>2.2</v>
      </c>
    </row>
    <row r="14" spans="1:5" ht="12.75">
      <c r="A14" s="39" t="str">
        <f>+"                       3+"</f>
        <v>                       3+</v>
      </c>
      <c r="B14" s="36" t="s">
        <v>190</v>
      </c>
      <c r="C14" s="36" t="s">
        <v>190</v>
      </c>
      <c r="D14" s="36" t="s">
        <v>190</v>
      </c>
      <c r="E14" s="16">
        <v>0.7</v>
      </c>
    </row>
    <row r="16" spans="1:5" ht="12.75">
      <c r="A16" s="39" t="s">
        <v>448</v>
      </c>
      <c r="B16" s="44">
        <v>38.3</v>
      </c>
      <c r="C16" s="44">
        <v>25.6</v>
      </c>
      <c r="D16" s="44">
        <v>10.5</v>
      </c>
      <c r="E16" s="44">
        <v>5.9</v>
      </c>
    </row>
    <row r="18" spans="1:5" ht="12.75">
      <c r="A18" s="39" t="s">
        <v>449</v>
      </c>
      <c r="B18" s="16">
        <v>721</v>
      </c>
      <c r="C18" s="16">
        <v>696</v>
      </c>
      <c r="D18" s="16">
        <v>737</v>
      </c>
      <c r="E18" s="16">
        <v>691</v>
      </c>
    </row>
    <row r="20" ht="12.75">
      <c r="A20" s="6" t="s">
        <v>550</v>
      </c>
    </row>
    <row r="21" spans="1:5" ht="14.25">
      <c r="A21" s="16" t="s">
        <v>55</v>
      </c>
      <c r="B21" s="16">
        <v>7.8</v>
      </c>
      <c r="C21" s="16">
        <v>7.1</v>
      </c>
      <c r="D21" s="16">
        <v>6.1</v>
      </c>
      <c r="E21" s="16">
        <v>2.5</v>
      </c>
    </row>
    <row r="23" spans="1:5" ht="12.75">
      <c r="A23" s="16" t="s">
        <v>430</v>
      </c>
      <c r="B23" s="16">
        <v>77</v>
      </c>
      <c r="C23" s="16">
        <v>170</v>
      </c>
      <c r="D23" s="16">
        <v>277</v>
      </c>
      <c r="E23" s="16">
        <v>161</v>
      </c>
    </row>
    <row r="25" ht="12.75">
      <c r="A25" s="6" t="s">
        <v>551</v>
      </c>
    </row>
    <row r="26" spans="1:5" ht="14.25">
      <c r="A26" s="16" t="s">
        <v>56</v>
      </c>
      <c r="B26" s="36" t="s">
        <v>190</v>
      </c>
      <c r="C26" s="16">
        <v>3.9</v>
      </c>
      <c r="D26" s="16">
        <v>12.6</v>
      </c>
      <c r="E26" s="16">
        <v>4.7</v>
      </c>
    </row>
    <row r="27" ht="12.75">
      <c r="B27" s="36"/>
    </row>
    <row r="28" spans="1:5" ht="12.75">
      <c r="A28" s="16" t="s">
        <v>430</v>
      </c>
      <c r="B28" s="36">
        <v>12</v>
      </c>
      <c r="C28" s="16">
        <v>52</v>
      </c>
      <c r="D28" s="16">
        <v>159</v>
      </c>
      <c r="E28" s="16">
        <v>233</v>
      </c>
    </row>
    <row r="30" ht="12.75">
      <c r="A30" s="6" t="s">
        <v>552</v>
      </c>
    </row>
    <row r="31" spans="1:5" ht="14.25">
      <c r="A31" s="16" t="s">
        <v>57</v>
      </c>
      <c r="B31" s="36" t="s">
        <v>190</v>
      </c>
      <c r="C31" s="36" t="s">
        <v>190</v>
      </c>
      <c r="D31" s="16">
        <v>8.5</v>
      </c>
      <c r="E31" s="16">
        <v>6.8</v>
      </c>
    </row>
    <row r="33" spans="1:5" ht="12.75">
      <c r="A33" s="16" t="s">
        <v>430</v>
      </c>
      <c r="B33" s="36" t="s">
        <v>190</v>
      </c>
      <c r="C33" s="36">
        <v>1</v>
      </c>
      <c r="D33" s="36">
        <v>47</v>
      </c>
      <c r="E33" s="16">
        <v>163</v>
      </c>
    </row>
    <row r="34" spans="1:5" ht="12.75">
      <c r="A34" s="34"/>
      <c r="B34" s="34"/>
      <c r="C34" s="34"/>
      <c r="D34" s="34"/>
      <c r="E34" s="34"/>
    </row>
    <row r="35" ht="14.25">
      <c r="A35" s="69" t="s">
        <v>147</v>
      </c>
    </row>
    <row r="36" ht="14.25">
      <c r="A36" s="16" t="s">
        <v>146</v>
      </c>
    </row>
    <row r="37" ht="12.75">
      <c r="A37" s="16" t="s">
        <v>145</v>
      </c>
    </row>
    <row r="38" ht="12.75">
      <c r="A38" s="16" t="s">
        <v>263</v>
      </c>
    </row>
    <row r="39" ht="12.75">
      <c r="A39" s="16" t="s">
        <v>263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2.66015625" style="16" customWidth="1"/>
    <col min="2" max="11" width="8.83203125" style="16" customWidth="1"/>
    <col min="12" max="16" width="10.83203125" style="16" customWidth="1"/>
    <col min="17" max="16384" width="9.33203125" style="16" customWidth="1"/>
  </cols>
  <sheetData>
    <row r="1" spans="1:7" s="6" customFormat="1" ht="12.75">
      <c r="A1" s="1" t="s">
        <v>450</v>
      </c>
      <c r="B1" s="1"/>
      <c r="C1" s="1"/>
      <c r="D1" s="1"/>
      <c r="E1" s="1"/>
      <c r="F1" s="1"/>
      <c r="G1" s="1"/>
    </row>
    <row r="2" spans="1:7" s="6" customFormat="1" ht="12.75">
      <c r="A2" s="1" t="s">
        <v>451</v>
      </c>
      <c r="B2" s="1"/>
      <c r="C2" s="1"/>
      <c r="D2" s="1"/>
      <c r="E2" s="1"/>
      <c r="F2" s="1"/>
      <c r="G2" s="1"/>
    </row>
    <row r="3" s="6" customFormat="1" ht="12.75"/>
    <row r="4" spans="1:7" ht="12.75">
      <c r="A4" s="30"/>
      <c r="B4" s="4" t="s">
        <v>253</v>
      </c>
      <c r="C4" s="4"/>
      <c r="D4" s="4"/>
      <c r="E4" s="4"/>
      <c r="F4" s="4"/>
      <c r="G4" s="4"/>
    </row>
    <row r="5" spans="2:7" ht="12.75">
      <c r="B5" s="16">
        <v>20</v>
      </c>
      <c r="C5" s="16">
        <v>23</v>
      </c>
      <c r="D5" s="16">
        <v>28</v>
      </c>
      <c r="E5" s="16">
        <v>33</v>
      </c>
      <c r="F5" s="16">
        <v>38</v>
      </c>
      <c r="G5" s="16">
        <v>43</v>
      </c>
    </row>
    <row r="6" spans="1:7" ht="12.75">
      <c r="A6" s="30"/>
      <c r="B6" s="4" t="s">
        <v>254</v>
      </c>
      <c r="C6" s="4"/>
      <c r="D6" s="4"/>
      <c r="E6" s="4"/>
      <c r="F6" s="4"/>
      <c r="G6" s="4"/>
    </row>
    <row r="7" spans="1:7" ht="12.75">
      <c r="A7" s="34"/>
      <c r="B7" s="34">
        <v>1968</v>
      </c>
      <c r="C7" s="34">
        <v>1965</v>
      </c>
      <c r="D7" s="34">
        <v>1960</v>
      </c>
      <c r="E7" s="34">
        <v>1955</v>
      </c>
      <c r="F7" s="34">
        <v>1950</v>
      </c>
      <c r="G7" s="34">
        <v>1945</v>
      </c>
    </row>
    <row r="8" spans="1:7" ht="12.75">
      <c r="A8" s="32"/>
      <c r="B8" s="32"/>
      <c r="C8" s="32"/>
      <c r="D8" s="32"/>
      <c r="E8" s="32"/>
      <c r="F8" s="32"/>
      <c r="G8" s="32"/>
    </row>
    <row r="9" ht="14.25">
      <c r="A9" s="6" t="s">
        <v>50</v>
      </c>
    </row>
    <row r="10" spans="1:7" ht="12.75">
      <c r="A10" s="33">
        <v>0</v>
      </c>
      <c r="B10" s="43">
        <v>52</v>
      </c>
      <c r="C10" s="16">
        <v>46.7</v>
      </c>
      <c r="D10" s="43">
        <v>29</v>
      </c>
      <c r="E10" s="16">
        <v>13.2</v>
      </c>
      <c r="F10" s="16">
        <v>8.1</v>
      </c>
      <c r="G10" s="16">
        <v>10.6</v>
      </c>
    </row>
    <row r="11" spans="1:7" ht="12.75">
      <c r="A11" s="33">
        <v>1</v>
      </c>
      <c r="B11" s="16">
        <v>3.6</v>
      </c>
      <c r="C11" s="16">
        <v>13.2</v>
      </c>
      <c r="D11" s="36">
        <v>20.5</v>
      </c>
      <c r="E11" s="16">
        <v>15.9</v>
      </c>
      <c r="F11" s="16">
        <v>14.4</v>
      </c>
      <c r="G11" s="16">
        <v>21.8</v>
      </c>
    </row>
    <row r="12" spans="1:7" ht="12.75">
      <c r="A12" s="33">
        <v>2</v>
      </c>
      <c r="B12" s="16">
        <v>0.1</v>
      </c>
      <c r="C12" s="16">
        <v>2.6</v>
      </c>
      <c r="D12" s="16">
        <v>15.7</v>
      </c>
      <c r="E12" s="16">
        <v>33.3</v>
      </c>
      <c r="F12" s="16">
        <v>38.3</v>
      </c>
      <c r="G12" s="16">
        <v>32.4</v>
      </c>
    </row>
    <row r="13" spans="1:7" ht="12.75">
      <c r="A13" s="33" t="s">
        <v>452</v>
      </c>
      <c r="B13" s="16">
        <v>0.1</v>
      </c>
      <c r="C13" s="36" t="s">
        <v>190</v>
      </c>
      <c r="D13" s="16">
        <v>3.7</v>
      </c>
      <c r="E13" s="43">
        <v>11</v>
      </c>
      <c r="F13" s="36" t="str">
        <f>"19.0"</f>
        <v>19.0</v>
      </c>
      <c r="G13" s="43">
        <v>17</v>
      </c>
    </row>
    <row r="14" spans="2:7" ht="12.75">
      <c r="B14" s="16" t="s">
        <v>227</v>
      </c>
      <c r="C14" s="16" t="s">
        <v>227</v>
      </c>
      <c r="D14" s="16" t="s">
        <v>227</v>
      </c>
      <c r="E14" s="16" t="s">
        <v>227</v>
      </c>
      <c r="F14" s="16" t="s">
        <v>227</v>
      </c>
      <c r="G14" s="16" t="s">
        <v>227</v>
      </c>
    </row>
    <row r="15" spans="1:7" ht="12.75">
      <c r="A15" s="39" t="s">
        <v>453</v>
      </c>
      <c r="B15" s="16">
        <v>55.9</v>
      </c>
      <c r="C15" s="16">
        <v>62.5</v>
      </c>
      <c r="D15" s="16">
        <v>68.9</v>
      </c>
      <c r="E15" s="16">
        <v>73.4</v>
      </c>
      <c r="F15" s="16">
        <v>79.7</v>
      </c>
      <c r="G15" s="16">
        <v>81.7</v>
      </c>
    </row>
    <row r="17" spans="1:7" ht="12.75">
      <c r="A17" s="39" t="s">
        <v>454</v>
      </c>
      <c r="B17" s="16">
        <v>721</v>
      </c>
      <c r="C17" s="16">
        <v>696</v>
      </c>
      <c r="D17" s="16">
        <v>737</v>
      </c>
      <c r="E17" s="16">
        <v>691</v>
      </c>
      <c r="F17" s="16">
        <v>627</v>
      </c>
      <c r="G17" s="16">
        <v>547</v>
      </c>
    </row>
    <row r="19" ht="12.75">
      <c r="A19" s="6" t="s">
        <v>548</v>
      </c>
    </row>
    <row r="20" ht="12.75">
      <c r="A20" s="16" t="s">
        <v>455</v>
      </c>
    </row>
    <row r="21" spans="1:7" ht="12.75">
      <c r="A21" s="33">
        <v>0</v>
      </c>
      <c r="B21" s="16">
        <v>19.6</v>
      </c>
      <c r="C21" s="43">
        <v>11</v>
      </c>
      <c r="D21" s="36">
        <v>2.2</v>
      </c>
      <c r="E21" s="43">
        <v>2</v>
      </c>
      <c r="F21" s="16">
        <v>1.4</v>
      </c>
      <c r="G21" s="16">
        <v>3.4</v>
      </c>
    </row>
    <row r="22" spans="1:7" ht="12.75">
      <c r="A22" s="33">
        <v>1</v>
      </c>
      <c r="B22" s="16">
        <v>3.5</v>
      </c>
      <c r="C22" s="16">
        <v>10.1</v>
      </c>
      <c r="D22" s="16">
        <v>12.8</v>
      </c>
      <c r="E22" s="16">
        <v>8.1</v>
      </c>
      <c r="F22" s="43">
        <v>7</v>
      </c>
      <c r="G22" s="16">
        <v>9.8</v>
      </c>
    </row>
    <row r="23" spans="1:7" ht="12.75">
      <c r="A23" s="33">
        <v>2</v>
      </c>
      <c r="B23" s="16">
        <v>0.2</v>
      </c>
      <c r="C23" s="16">
        <v>2.5</v>
      </c>
      <c r="D23" s="36">
        <v>16.7</v>
      </c>
      <c r="E23" s="16">
        <v>29.8</v>
      </c>
      <c r="F23" s="43">
        <v>25.8</v>
      </c>
      <c r="G23" s="36">
        <v>20.1</v>
      </c>
    </row>
    <row r="24" spans="1:7" ht="12.75">
      <c r="A24" s="33" t="s">
        <v>452</v>
      </c>
      <c r="B24" s="16">
        <v>0.2</v>
      </c>
      <c r="C24" s="36" t="s">
        <v>190</v>
      </c>
      <c r="D24" s="16">
        <v>3.9</v>
      </c>
      <c r="E24" s="16">
        <v>10.3</v>
      </c>
      <c r="F24" s="43">
        <v>13</v>
      </c>
      <c r="G24" s="16">
        <v>11.9</v>
      </c>
    </row>
    <row r="26" spans="1:7" ht="12.75">
      <c r="A26" s="39" t="s">
        <v>453</v>
      </c>
      <c r="B26" s="16">
        <v>23.6</v>
      </c>
      <c r="C26" s="16">
        <v>23.7</v>
      </c>
      <c r="D26" s="36">
        <v>35.6</v>
      </c>
      <c r="E26" s="16">
        <v>50.1</v>
      </c>
      <c r="F26" s="16">
        <v>47.2</v>
      </c>
      <c r="G26" s="16">
        <v>45.2</v>
      </c>
    </row>
    <row r="28" spans="1:7" ht="12.75">
      <c r="A28" s="39" t="s">
        <v>454</v>
      </c>
      <c r="B28" s="16">
        <v>403</v>
      </c>
      <c r="C28" s="16">
        <v>435</v>
      </c>
      <c r="D28" s="16">
        <v>508</v>
      </c>
      <c r="E28" s="16">
        <v>507</v>
      </c>
      <c r="F28" s="16">
        <v>500</v>
      </c>
      <c r="G28" s="16">
        <v>447</v>
      </c>
    </row>
    <row r="29" spans="1:7" ht="12.75">
      <c r="A29" s="34"/>
      <c r="B29" s="34"/>
      <c r="C29" s="34"/>
      <c r="D29" s="34"/>
      <c r="E29" s="34"/>
      <c r="F29" s="34"/>
      <c r="G29" s="34"/>
    </row>
    <row r="31" ht="14.25">
      <c r="A31" s="6" t="s">
        <v>51</v>
      </c>
    </row>
    <row r="32" spans="1:7" ht="12.75">
      <c r="A32" s="16" t="s">
        <v>456</v>
      </c>
      <c r="B32" s="16">
        <v>24.7</v>
      </c>
      <c r="C32" s="16">
        <v>45.3</v>
      </c>
      <c r="D32" s="16">
        <v>58.9</v>
      </c>
      <c r="E32" s="43">
        <v>64</v>
      </c>
      <c r="F32" s="16">
        <v>59.6</v>
      </c>
      <c r="G32" s="36" t="s">
        <v>217</v>
      </c>
    </row>
    <row r="33" spans="1:7" ht="12.75">
      <c r="A33" s="16" t="s">
        <v>457</v>
      </c>
      <c r="B33" s="16">
        <v>10.4</v>
      </c>
      <c r="C33" s="16">
        <v>24.7</v>
      </c>
      <c r="D33" s="16">
        <v>24.2</v>
      </c>
      <c r="E33" s="36">
        <v>28.6</v>
      </c>
      <c r="F33" s="16">
        <v>27.7</v>
      </c>
      <c r="G33" s="36" t="s">
        <v>217</v>
      </c>
    </row>
    <row r="34" spans="1:7" ht="12.75">
      <c r="A34" s="16" t="s">
        <v>458</v>
      </c>
      <c r="B34" s="16">
        <v>14.3</v>
      </c>
      <c r="C34" s="16">
        <v>20.6</v>
      </c>
      <c r="D34" s="16">
        <v>34.7</v>
      </c>
      <c r="E34" s="16">
        <v>35.4</v>
      </c>
      <c r="F34" s="16">
        <v>31.9</v>
      </c>
      <c r="G34" s="36" t="s">
        <v>217</v>
      </c>
    </row>
    <row r="35" ht="12.75">
      <c r="G35" s="36"/>
    </row>
    <row r="36" spans="1:7" ht="12.75">
      <c r="A36" s="39" t="s">
        <v>275</v>
      </c>
      <c r="B36" s="16">
        <v>77</v>
      </c>
      <c r="C36" s="16">
        <v>170</v>
      </c>
      <c r="D36" s="16">
        <v>277</v>
      </c>
      <c r="E36" s="16">
        <v>161</v>
      </c>
      <c r="F36" s="16">
        <v>47</v>
      </c>
      <c r="G36" s="16">
        <v>10</v>
      </c>
    </row>
    <row r="38" ht="14.25">
      <c r="A38" s="6" t="s">
        <v>52</v>
      </c>
    </row>
    <row r="39" spans="1:7" ht="12.75">
      <c r="A39" s="16" t="s">
        <v>456</v>
      </c>
      <c r="B39" s="36" t="s">
        <v>217</v>
      </c>
      <c r="C39" s="16">
        <v>61.5</v>
      </c>
      <c r="D39" s="16">
        <v>60.4</v>
      </c>
      <c r="E39" s="43">
        <v>70</v>
      </c>
      <c r="F39" s="16">
        <v>73.8</v>
      </c>
      <c r="G39" s="36" t="s">
        <v>217</v>
      </c>
    </row>
    <row r="40" spans="1:7" ht="12.75">
      <c r="A40" s="16" t="s">
        <v>457</v>
      </c>
      <c r="B40" s="36" t="s">
        <v>217</v>
      </c>
      <c r="C40" s="43">
        <v>25</v>
      </c>
      <c r="D40" s="16">
        <v>25.8</v>
      </c>
      <c r="E40" s="16">
        <v>27.5</v>
      </c>
      <c r="F40" s="43">
        <v>28</v>
      </c>
      <c r="G40" s="36" t="s">
        <v>217</v>
      </c>
    </row>
    <row r="41" spans="1:7" ht="12.75">
      <c r="A41" s="16" t="s">
        <v>458</v>
      </c>
      <c r="B41" s="36" t="s">
        <v>217</v>
      </c>
      <c r="C41" s="16">
        <v>36.5</v>
      </c>
      <c r="D41" s="16">
        <v>34.6</v>
      </c>
      <c r="E41" s="16">
        <v>42.5</v>
      </c>
      <c r="F41" s="16">
        <v>45.8</v>
      </c>
      <c r="G41" s="36" t="s">
        <v>217</v>
      </c>
    </row>
    <row r="43" spans="1:7" ht="12.75">
      <c r="A43" s="39" t="s">
        <v>275</v>
      </c>
      <c r="B43" s="16">
        <v>12</v>
      </c>
      <c r="C43" s="16">
        <v>52</v>
      </c>
      <c r="D43" s="16">
        <v>159</v>
      </c>
      <c r="E43" s="16">
        <v>233</v>
      </c>
      <c r="F43" s="16">
        <v>118</v>
      </c>
      <c r="G43" s="16">
        <v>34</v>
      </c>
    </row>
    <row r="45" ht="14.25">
      <c r="A45" s="6" t="s">
        <v>53</v>
      </c>
    </row>
    <row r="46" spans="1:7" ht="12.75">
      <c r="A46" s="16" t="s">
        <v>456</v>
      </c>
      <c r="B46" s="36" t="s">
        <v>190</v>
      </c>
      <c r="C46" s="36" t="s">
        <v>217</v>
      </c>
      <c r="D46" s="16">
        <v>70.2</v>
      </c>
      <c r="E46" s="16">
        <v>77.9</v>
      </c>
      <c r="F46" s="16">
        <v>82.4</v>
      </c>
      <c r="G46" s="16">
        <v>80.6</v>
      </c>
    </row>
    <row r="47" spans="1:7" ht="12.75">
      <c r="A47" s="16" t="s">
        <v>457</v>
      </c>
      <c r="B47" s="36" t="s">
        <v>190</v>
      </c>
      <c r="C47" s="36" t="s">
        <v>217</v>
      </c>
      <c r="D47" s="43">
        <v>34</v>
      </c>
      <c r="E47" s="43">
        <v>27</v>
      </c>
      <c r="F47" s="16">
        <v>37.3</v>
      </c>
      <c r="G47" s="43">
        <v>41</v>
      </c>
    </row>
    <row r="48" spans="1:7" ht="12.75">
      <c r="A48" s="16" t="s">
        <v>458</v>
      </c>
      <c r="B48" s="36" t="s">
        <v>190</v>
      </c>
      <c r="C48" s="36" t="s">
        <v>217</v>
      </c>
      <c r="D48" s="16">
        <v>36.2</v>
      </c>
      <c r="E48" s="16">
        <v>50.9</v>
      </c>
      <c r="F48" s="16">
        <v>45.1</v>
      </c>
      <c r="G48" s="36">
        <v>39.6</v>
      </c>
    </row>
    <row r="49" spans="3:7" ht="12.75">
      <c r="C49" s="36"/>
      <c r="G49" s="36"/>
    </row>
    <row r="50" spans="1:7" ht="12.75">
      <c r="A50" s="39" t="s">
        <v>275</v>
      </c>
      <c r="B50" s="36"/>
      <c r="C50" s="36">
        <v>1</v>
      </c>
      <c r="D50" s="16">
        <v>47</v>
      </c>
      <c r="E50" s="16">
        <v>163</v>
      </c>
      <c r="F50" s="16">
        <v>233</v>
      </c>
      <c r="G50" s="16">
        <v>134</v>
      </c>
    </row>
    <row r="51" spans="1:7" ht="12.75">
      <c r="A51" s="34"/>
      <c r="B51" s="34"/>
      <c r="C51" s="34"/>
      <c r="D51" s="34"/>
      <c r="E51" s="34"/>
      <c r="F51" s="34"/>
      <c r="G51" s="34"/>
    </row>
    <row r="52" ht="14.25">
      <c r="A52" s="69" t="s">
        <v>147</v>
      </c>
    </row>
    <row r="53" ht="14.25">
      <c r="A53" s="16" t="s">
        <v>146</v>
      </c>
    </row>
    <row r="54" ht="12.75">
      <c r="A54" s="16" t="s">
        <v>145</v>
      </c>
    </row>
    <row r="56" ht="12.75">
      <c r="A56" s="16" t="s">
        <v>202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0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8.66015625" style="16" customWidth="1"/>
    <col min="2" max="4" width="15.83203125" style="16" customWidth="1"/>
    <col min="5" max="16" width="10.83203125" style="16" customWidth="1"/>
    <col min="17" max="16384" width="9.33203125" style="16" customWidth="1"/>
  </cols>
  <sheetData>
    <row r="1" spans="1:4" ht="12.75">
      <c r="A1" s="1" t="s">
        <v>459</v>
      </c>
      <c r="B1" s="5"/>
      <c r="C1" s="5"/>
      <c r="D1" s="5"/>
    </row>
    <row r="2" spans="1:4" ht="12.75">
      <c r="A2" s="1" t="s">
        <v>460</v>
      </c>
      <c r="B2" s="5"/>
      <c r="C2" s="5"/>
      <c r="D2" s="5"/>
    </row>
    <row r="3" ht="12.75">
      <c r="A3" s="6"/>
    </row>
    <row r="4" spans="1:4" ht="12.75">
      <c r="A4" s="30"/>
      <c r="B4" s="4" t="s">
        <v>253</v>
      </c>
      <c r="C4" s="4"/>
      <c r="D4" s="4"/>
    </row>
    <row r="5" spans="2:4" ht="12.75">
      <c r="B5" s="16">
        <v>28</v>
      </c>
      <c r="C5" s="16">
        <v>33</v>
      </c>
      <c r="D5" s="16">
        <v>43</v>
      </c>
    </row>
    <row r="6" spans="1:4" ht="12.75">
      <c r="A6" s="30"/>
      <c r="B6" s="4" t="s">
        <v>254</v>
      </c>
      <c r="C6" s="4"/>
      <c r="D6" s="4"/>
    </row>
    <row r="7" spans="1:4" ht="12.75">
      <c r="A7" s="34"/>
      <c r="B7" s="34">
        <v>1960</v>
      </c>
      <c r="C7" s="34">
        <v>1955</v>
      </c>
      <c r="D7" s="34">
        <v>1945</v>
      </c>
    </row>
    <row r="8" spans="1:4" ht="12.75">
      <c r="A8" s="32"/>
      <c r="B8" s="32"/>
      <c r="C8" s="32"/>
      <c r="D8" s="32"/>
    </row>
    <row r="9" spans="1:4" ht="12.75">
      <c r="A9" s="16" t="s">
        <v>461</v>
      </c>
      <c r="B9" s="36"/>
      <c r="C9" s="36"/>
      <c r="D9" s="36"/>
    </row>
    <row r="10" spans="1:4" ht="14.25">
      <c r="A10" s="6" t="s">
        <v>49</v>
      </c>
      <c r="B10" s="36"/>
      <c r="C10" s="36"/>
      <c r="D10" s="36"/>
    </row>
    <row r="11" spans="1:4" ht="12.75">
      <c r="A11" s="33">
        <v>15</v>
      </c>
      <c r="B11" s="36">
        <v>1.8</v>
      </c>
      <c r="C11" s="36">
        <v>8.2</v>
      </c>
      <c r="D11" s="36">
        <v>22.1</v>
      </c>
    </row>
    <row r="12" spans="1:4" ht="12.75">
      <c r="A12" s="33">
        <v>16</v>
      </c>
      <c r="B12" s="36">
        <v>12.9</v>
      </c>
      <c r="C12" s="36">
        <v>17.8</v>
      </c>
      <c r="D12" s="38">
        <v>28</v>
      </c>
    </row>
    <row r="13" spans="1:4" ht="12.75">
      <c r="A13" s="33">
        <v>17</v>
      </c>
      <c r="B13" s="36">
        <v>33.6</v>
      </c>
      <c r="C13" s="36">
        <v>38.6</v>
      </c>
      <c r="D13" s="36">
        <v>47.2</v>
      </c>
    </row>
    <row r="14" spans="1:4" ht="12.75">
      <c r="A14" s="33">
        <v>18</v>
      </c>
      <c r="B14" s="36">
        <v>43.8</v>
      </c>
      <c r="C14" s="36">
        <v>49.3</v>
      </c>
      <c r="D14" s="36">
        <v>55.4</v>
      </c>
    </row>
    <row r="15" spans="1:4" ht="12.75">
      <c r="A15" s="33">
        <v>19</v>
      </c>
      <c r="B15" s="36">
        <v>58.6</v>
      </c>
      <c r="C15" s="36">
        <v>56.7</v>
      </c>
      <c r="D15" s="38">
        <v>62</v>
      </c>
    </row>
    <row r="16" spans="1:4" ht="12.75">
      <c r="A16" s="33">
        <v>20</v>
      </c>
      <c r="B16" s="36">
        <v>66.2</v>
      </c>
      <c r="C16" s="36">
        <v>64.5</v>
      </c>
      <c r="D16" s="36">
        <v>67.3</v>
      </c>
    </row>
    <row r="17" spans="1:4" ht="12.75">
      <c r="A17" s="33">
        <v>21</v>
      </c>
      <c r="B17" s="36">
        <v>71.2</v>
      </c>
      <c r="C17" s="36">
        <v>68.9</v>
      </c>
      <c r="D17" s="36">
        <v>70.9</v>
      </c>
    </row>
    <row r="18" spans="1:4" ht="12.75">
      <c r="A18" s="33">
        <v>22</v>
      </c>
      <c r="B18" s="36">
        <v>76.1</v>
      </c>
      <c r="C18" s="36">
        <v>72.9</v>
      </c>
      <c r="D18" s="36">
        <v>75.9</v>
      </c>
    </row>
    <row r="19" spans="1:4" ht="12.75">
      <c r="A19" s="33">
        <v>23</v>
      </c>
      <c r="B19" s="36">
        <v>81.5</v>
      </c>
      <c r="C19" s="36">
        <v>77.3</v>
      </c>
      <c r="D19" s="36">
        <v>78.1</v>
      </c>
    </row>
    <row r="20" spans="1:4" ht="12.75">
      <c r="A20" s="33">
        <v>24</v>
      </c>
      <c r="B20" s="36">
        <v>87.2</v>
      </c>
      <c r="C20" s="36">
        <v>80.9</v>
      </c>
      <c r="D20" s="36">
        <v>79.7</v>
      </c>
    </row>
    <row r="21" spans="1:4" ht="12.75">
      <c r="A21" s="33">
        <v>25</v>
      </c>
      <c r="B21" s="36">
        <v>92.4</v>
      </c>
      <c r="C21" s="36">
        <v>83.5</v>
      </c>
      <c r="D21" s="36">
        <v>80.8</v>
      </c>
    </row>
    <row r="22" spans="1:4" ht="12.75">
      <c r="A22" s="33">
        <v>26</v>
      </c>
      <c r="B22" s="36">
        <v>94.8</v>
      </c>
      <c r="C22" s="36">
        <v>86.7</v>
      </c>
      <c r="D22" s="36">
        <v>82.3</v>
      </c>
    </row>
    <row r="23" spans="1:4" ht="12.75">
      <c r="A23" s="33">
        <v>27</v>
      </c>
      <c r="B23" s="36">
        <v>97.4</v>
      </c>
      <c r="C23" s="36">
        <v>90.4</v>
      </c>
      <c r="D23" s="36">
        <v>82.8</v>
      </c>
    </row>
    <row r="24" spans="1:4" ht="12.75">
      <c r="A24" s="33"/>
      <c r="B24" s="36"/>
      <c r="C24" s="36"/>
      <c r="D24" s="36"/>
    </row>
    <row r="25" spans="1:4" ht="12.75">
      <c r="A25" s="33" t="s">
        <v>295</v>
      </c>
      <c r="B25" s="36">
        <v>737</v>
      </c>
      <c r="C25" s="36">
        <v>691</v>
      </c>
      <c r="D25" s="36">
        <v>545</v>
      </c>
    </row>
    <row r="26" spans="1:4" ht="12.75">
      <c r="A26" s="33"/>
      <c r="B26" s="36"/>
      <c r="C26" s="36"/>
      <c r="D26" s="36"/>
    </row>
    <row r="27" spans="1:4" ht="12.75">
      <c r="A27" s="6" t="s">
        <v>547</v>
      </c>
      <c r="B27" s="36"/>
      <c r="C27" s="36"/>
      <c r="D27" s="36"/>
    </row>
    <row r="28" spans="1:4" ht="12.75">
      <c r="A28" s="33">
        <v>15</v>
      </c>
      <c r="B28" s="36">
        <v>1.5</v>
      </c>
      <c r="C28" s="36">
        <v>0.9</v>
      </c>
      <c r="D28" s="36">
        <v>2.8</v>
      </c>
    </row>
    <row r="29" spans="1:4" ht="12.75">
      <c r="A29" s="33">
        <v>16</v>
      </c>
      <c r="B29" s="36">
        <v>5.2</v>
      </c>
      <c r="C29" s="36">
        <v>5.9</v>
      </c>
      <c r="D29" s="36">
        <v>6.4</v>
      </c>
    </row>
    <row r="30" spans="1:4" ht="12.75">
      <c r="A30" s="33">
        <v>17</v>
      </c>
      <c r="B30" s="36">
        <v>10.8</v>
      </c>
      <c r="C30" s="36">
        <v>13.9</v>
      </c>
      <c r="D30" s="36">
        <v>12.7</v>
      </c>
    </row>
    <row r="31" spans="1:4" ht="12.75">
      <c r="A31" s="33">
        <v>18</v>
      </c>
      <c r="B31" s="36">
        <v>20.3</v>
      </c>
      <c r="C31" s="36">
        <v>25.3</v>
      </c>
      <c r="D31" s="36">
        <v>20.6</v>
      </c>
    </row>
    <row r="32" spans="1:4" ht="12.75">
      <c r="A32" s="33">
        <v>19</v>
      </c>
      <c r="B32" s="36">
        <v>35.6</v>
      </c>
      <c r="C32" s="36">
        <v>40.8</v>
      </c>
      <c r="D32" s="36">
        <v>30.9</v>
      </c>
    </row>
    <row r="33" spans="1:4" ht="12.75">
      <c r="A33" s="33">
        <v>20</v>
      </c>
      <c r="B33" s="36" t="str">
        <f>"57.0"</f>
        <v>57.0</v>
      </c>
      <c r="C33" s="36">
        <v>58.6</v>
      </c>
      <c r="D33" s="36">
        <v>44.8</v>
      </c>
    </row>
    <row r="34" spans="1:4" ht="12.75">
      <c r="A34" s="33">
        <v>21</v>
      </c>
      <c r="B34" s="36">
        <v>72.9</v>
      </c>
      <c r="C34" s="36">
        <v>72.4</v>
      </c>
      <c r="D34" s="36">
        <v>57.1</v>
      </c>
    </row>
    <row r="35" spans="1:4" ht="12.75">
      <c r="A35" s="33">
        <v>22</v>
      </c>
      <c r="B35" s="36" t="str">
        <f>"82.0"</f>
        <v>82.0</v>
      </c>
      <c r="C35" s="36">
        <v>80.8</v>
      </c>
      <c r="D35" s="38">
        <v>68</v>
      </c>
    </row>
    <row r="36" spans="1:4" ht="12.75">
      <c r="A36" s="33">
        <v>23</v>
      </c>
      <c r="B36" s="36">
        <v>87.3</v>
      </c>
      <c r="C36" s="36">
        <v>85.1</v>
      </c>
      <c r="D36" s="36">
        <v>75.8</v>
      </c>
    </row>
    <row r="37" spans="1:4" ht="12.75">
      <c r="A37" s="33">
        <v>24</v>
      </c>
      <c r="B37" s="36">
        <v>90.7</v>
      </c>
      <c r="C37" s="36">
        <v>89.7</v>
      </c>
      <c r="D37" s="36">
        <v>83.2</v>
      </c>
    </row>
    <row r="38" spans="1:4" ht="12.75">
      <c r="A38" s="33">
        <v>25</v>
      </c>
      <c r="B38" s="36">
        <v>94.1</v>
      </c>
      <c r="C38" s="36">
        <v>93.1</v>
      </c>
      <c r="D38" s="36">
        <v>88.2</v>
      </c>
    </row>
    <row r="39" spans="1:4" ht="12.75">
      <c r="A39" s="33">
        <v>26</v>
      </c>
      <c r="B39" s="36">
        <v>96.5</v>
      </c>
      <c r="C39" s="36">
        <v>95.7</v>
      </c>
      <c r="D39" s="36">
        <v>91.8</v>
      </c>
    </row>
    <row r="40" spans="1:4" ht="12.75">
      <c r="A40" s="33">
        <v>27</v>
      </c>
      <c r="B40" s="36">
        <v>97.1</v>
      </c>
      <c r="C40" s="36">
        <v>97.1</v>
      </c>
      <c r="D40" s="36">
        <v>93.3</v>
      </c>
    </row>
    <row r="41" spans="1:4" ht="12.75">
      <c r="A41" s="33"/>
      <c r="B41" s="36"/>
      <c r="C41" s="36"/>
      <c r="D41" s="36"/>
    </row>
    <row r="42" spans="1:4" ht="12.75">
      <c r="A42" s="33" t="s">
        <v>295</v>
      </c>
      <c r="B42" s="36">
        <v>733</v>
      </c>
      <c r="C42" s="36">
        <v>691</v>
      </c>
      <c r="D42" s="36">
        <v>534</v>
      </c>
    </row>
    <row r="43" spans="1:4" ht="12.75">
      <c r="A43" s="39"/>
      <c r="B43" s="36"/>
      <c r="C43" s="36"/>
      <c r="D43" s="36"/>
    </row>
    <row r="44" spans="1:4" ht="12.75">
      <c r="A44" s="2" t="s">
        <v>544</v>
      </c>
      <c r="B44" s="36"/>
      <c r="C44" s="36"/>
      <c r="D44" s="36"/>
    </row>
    <row r="45" spans="1:4" ht="12.75">
      <c r="A45" s="33">
        <v>15</v>
      </c>
      <c r="B45" s="36">
        <v>2.3</v>
      </c>
      <c r="C45" s="36">
        <v>6.2</v>
      </c>
      <c r="D45" s="36">
        <v>27.6</v>
      </c>
    </row>
    <row r="46" spans="1:4" ht="12.75">
      <c r="A46" s="33">
        <v>16</v>
      </c>
      <c r="B46" s="36">
        <v>17.6</v>
      </c>
      <c r="C46" s="36">
        <v>24.5</v>
      </c>
      <c r="D46" s="36">
        <v>41.3</v>
      </c>
    </row>
    <row r="47" spans="1:4" ht="12.75">
      <c r="A47" s="33">
        <v>17</v>
      </c>
      <c r="B47" s="36">
        <v>33.8</v>
      </c>
      <c r="C47" s="36">
        <v>43.6</v>
      </c>
      <c r="D47" s="36" t="str">
        <f>"59.0"</f>
        <v>59.0</v>
      </c>
    </row>
    <row r="48" spans="1:4" ht="12.75">
      <c r="A48" s="33">
        <v>18</v>
      </c>
      <c r="B48" s="36">
        <v>47.6</v>
      </c>
      <c r="C48" s="36">
        <v>58.3</v>
      </c>
      <c r="D48" s="36">
        <v>71.3</v>
      </c>
    </row>
    <row r="49" spans="1:4" ht="12.75">
      <c r="A49" s="33">
        <v>19</v>
      </c>
      <c r="B49" s="36">
        <v>71.1</v>
      </c>
      <c r="C49" s="36">
        <v>75.1</v>
      </c>
      <c r="D49" s="36">
        <v>79.9</v>
      </c>
    </row>
    <row r="50" spans="1:4" ht="12.75">
      <c r="A50" s="33">
        <v>20</v>
      </c>
      <c r="B50" s="36">
        <v>84.3</v>
      </c>
      <c r="C50" s="36">
        <v>86.4</v>
      </c>
      <c r="D50" s="36">
        <v>87.9</v>
      </c>
    </row>
    <row r="51" spans="1:4" ht="12.75">
      <c r="A51" s="33">
        <v>21</v>
      </c>
      <c r="B51" s="36">
        <v>88.9</v>
      </c>
      <c r="C51" s="36">
        <v>91.8</v>
      </c>
      <c r="D51" s="36">
        <v>91.4</v>
      </c>
    </row>
    <row r="52" spans="1:4" ht="12.75">
      <c r="A52" s="33">
        <v>22</v>
      </c>
      <c r="B52" s="36">
        <v>91.5</v>
      </c>
      <c r="C52" s="36">
        <v>94.2</v>
      </c>
      <c r="D52" s="36">
        <v>94.5</v>
      </c>
    </row>
    <row r="53" spans="1:4" ht="12.75">
      <c r="A53" s="33">
        <v>23</v>
      </c>
      <c r="B53" s="36">
        <v>94.2</v>
      </c>
      <c r="C53" s="36">
        <v>95.4</v>
      </c>
      <c r="D53" s="36">
        <v>95.1</v>
      </c>
    </row>
    <row r="54" spans="1:4" ht="12.75">
      <c r="A54" s="33">
        <v>24</v>
      </c>
      <c r="B54" s="36">
        <v>95.4</v>
      </c>
      <c r="C54" s="36" t="str">
        <f>"97.0"</f>
        <v>97.0</v>
      </c>
      <c r="D54" s="36">
        <v>96.2</v>
      </c>
    </row>
    <row r="55" spans="1:4" ht="12.75">
      <c r="A55" s="33">
        <v>25</v>
      </c>
      <c r="B55" s="36">
        <v>96.7</v>
      </c>
      <c r="C55" s="36">
        <v>97.7</v>
      </c>
      <c r="D55" s="36">
        <v>96.7</v>
      </c>
    </row>
    <row r="56" spans="1:4" ht="12.75">
      <c r="A56" s="33">
        <v>26</v>
      </c>
      <c r="B56" s="36">
        <v>97.7</v>
      </c>
      <c r="C56" s="36">
        <v>98.3</v>
      </c>
      <c r="D56" s="36">
        <v>97.4</v>
      </c>
    </row>
    <row r="57" spans="1:4" ht="12.75">
      <c r="A57" s="33">
        <v>27</v>
      </c>
      <c r="B57" s="36">
        <v>98.2</v>
      </c>
      <c r="C57" s="36">
        <v>98.8</v>
      </c>
      <c r="D57" s="36">
        <v>97.8</v>
      </c>
    </row>
    <row r="58" spans="1:4" ht="12.75">
      <c r="A58" s="33"/>
      <c r="B58" s="36"/>
      <c r="C58" s="36"/>
      <c r="D58" s="36"/>
    </row>
    <row r="59" spans="1:4" ht="12.75">
      <c r="A59" s="33" t="s">
        <v>295</v>
      </c>
      <c r="B59" s="36">
        <v>737</v>
      </c>
      <c r="C59" s="36">
        <v>691</v>
      </c>
      <c r="D59" s="36">
        <v>547</v>
      </c>
    </row>
    <row r="60" spans="1:4" ht="12.75">
      <c r="A60" s="34" t="s">
        <v>263</v>
      </c>
      <c r="B60" s="37"/>
      <c r="C60" s="37"/>
      <c r="D60" s="37"/>
    </row>
    <row r="61" spans="1:4" ht="12.75">
      <c r="A61" s="1" t="s">
        <v>462</v>
      </c>
      <c r="B61" s="5"/>
      <c r="C61" s="5"/>
      <c r="D61" s="5"/>
    </row>
    <row r="62" spans="1:4" ht="12.75">
      <c r="A62" s="1" t="s">
        <v>460</v>
      </c>
      <c r="B62" s="5"/>
      <c r="C62" s="5"/>
      <c r="D62" s="5"/>
    </row>
    <row r="63" ht="12.75">
      <c r="A63" s="6"/>
    </row>
    <row r="64" spans="1:4" ht="12.75">
      <c r="A64" s="30"/>
      <c r="B64" s="4" t="s">
        <v>253</v>
      </c>
      <c r="C64" s="4"/>
      <c r="D64" s="4"/>
    </row>
    <row r="65" spans="2:4" ht="12.75">
      <c r="B65" s="16">
        <v>28</v>
      </c>
      <c r="C65" s="16">
        <v>33</v>
      </c>
      <c r="D65" s="16">
        <v>43</v>
      </c>
    </row>
    <row r="66" spans="1:4" ht="12.75">
      <c r="A66" s="30"/>
      <c r="B66" s="4" t="s">
        <v>254</v>
      </c>
      <c r="C66" s="4"/>
      <c r="D66" s="4"/>
    </row>
    <row r="67" spans="1:4" ht="12.75">
      <c r="A67" s="34"/>
      <c r="B67" s="34">
        <v>1960</v>
      </c>
      <c r="C67" s="34">
        <v>1955</v>
      </c>
      <c r="D67" s="34">
        <v>1945</v>
      </c>
    </row>
    <row r="68" spans="2:4" ht="12.75">
      <c r="B68" s="36"/>
      <c r="C68" s="36"/>
      <c r="D68" s="36"/>
    </row>
    <row r="69" spans="1:4" ht="12.75">
      <c r="A69" s="6" t="s">
        <v>545</v>
      </c>
      <c r="B69" s="36"/>
      <c r="C69" s="36"/>
      <c r="D69" s="36"/>
    </row>
    <row r="70" spans="1:4" ht="12.75">
      <c r="A70" s="33">
        <v>15</v>
      </c>
      <c r="B70" s="36">
        <v>0.1</v>
      </c>
      <c r="C70" s="36">
        <v>0.4</v>
      </c>
      <c r="D70" s="36" t="s">
        <v>190</v>
      </c>
    </row>
    <row r="71" spans="1:4" ht="12.75">
      <c r="A71" s="33">
        <v>16</v>
      </c>
      <c r="B71" s="36">
        <v>1.2</v>
      </c>
      <c r="C71" s="36">
        <v>0.9</v>
      </c>
      <c r="D71" s="36">
        <v>1.1</v>
      </c>
    </row>
    <row r="72" spans="1:4" ht="12.75">
      <c r="A72" s="33">
        <v>17</v>
      </c>
      <c r="B72" s="36">
        <v>5.7</v>
      </c>
      <c r="C72" s="36">
        <v>4.2</v>
      </c>
      <c r="D72" s="36">
        <v>3.7</v>
      </c>
    </row>
    <row r="73" spans="1:4" ht="12.75">
      <c r="A73" s="33">
        <v>18</v>
      </c>
      <c r="B73" s="36">
        <v>13.1</v>
      </c>
      <c r="C73" s="36">
        <v>12.9</v>
      </c>
      <c r="D73" s="36">
        <v>9.5</v>
      </c>
    </row>
    <row r="74" spans="1:4" ht="12.75">
      <c r="A74" s="33">
        <v>19</v>
      </c>
      <c r="B74" s="36">
        <v>25.6</v>
      </c>
      <c r="C74" s="36">
        <v>25.1</v>
      </c>
      <c r="D74" s="36">
        <v>16.7</v>
      </c>
    </row>
    <row r="75" spans="1:4" ht="12.75">
      <c r="A75" s="33">
        <v>20</v>
      </c>
      <c r="B75" s="36">
        <v>42.4</v>
      </c>
      <c r="C75" s="36">
        <v>40.6</v>
      </c>
      <c r="D75" s="38">
        <v>29</v>
      </c>
    </row>
    <row r="76" spans="1:4" ht="12.75">
      <c r="A76" s="33">
        <v>21</v>
      </c>
      <c r="B76" s="36">
        <v>55.5</v>
      </c>
      <c r="C76" s="36">
        <v>53.8</v>
      </c>
      <c r="D76" s="36">
        <v>40.4</v>
      </c>
    </row>
    <row r="77" spans="1:4" ht="12.75">
      <c r="A77" s="33">
        <v>22</v>
      </c>
      <c r="B77" s="36">
        <v>65.2</v>
      </c>
      <c r="C77" s="36">
        <v>63.4</v>
      </c>
      <c r="D77" s="36">
        <v>52.3</v>
      </c>
    </row>
    <row r="78" spans="1:4" ht="12.75">
      <c r="A78" s="33">
        <v>23</v>
      </c>
      <c r="B78" s="36">
        <v>72.2</v>
      </c>
      <c r="C78" s="36">
        <v>71.3</v>
      </c>
      <c r="D78" s="36">
        <v>65.7</v>
      </c>
    </row>
    <row r="79" spans="1:4" ht="12.75">
      <c r="A79" s="33">
        <v>24</v>
      </c>
      <c r="B79" s="36">
        <v>78.5</v>
      </c>
      <c r="C79" s="38">
        <v>79</v>
      </c>
      <c r="D79" s="36">
        <v>73.4</v>
      </c>
    </row>
    <row r="80" spans="1:4" ht="12.75">
      <c r="A80" s="33">
        <v>25</v>
      </c>
      <c r="B80" s="36">
        <v>82.9</v>
      </c>
      <c r="C80" s="36">
        <v>83.7</v>
      </c>
      <c r="D80" s="36">
        <v>80.6</v>
      </c>
    </row>
    <row r="81" spans="1:4" ht="12.75">
      <c r="A81" s="33">
        <v>26</v>
      </c>
      <c r="B81" s="36">
        <v>85.4</v>
      </c>
      <c r="C81" s="36">
        <v>87.4</v>
      </c>
      <c r="D81" s="36">
        <v>85.3</v>
      </c>
    </row>
    <row r="82" spans="1:4" ht="12.75">
      <c r="A82" s="33">
        <v>27</v>
      </c>
      <c r="B82" s="36">
        <v>88.4</v>
      </c>
      <c r="C82" s="36">
        <v>90.3</v>
      </c>
      <c r="D82" s="36">
        <v>88.8</v>
      </c>
    </row>
    <row r="83" spans="1:4" ht="12.75">
      <c r="A83" s="33"/>
      <c r="B83" s="36"/>
      <c r="C83" s="36"/>
      <c r="D83" s="36"/>
    </row>
    <row r="84" spans="1:4" ht="12.75">
      <c r="A84" s="33" t="s">
        <v>295</v>
      </c>
      <c r="B84" s="36">
        <v>735</v>
      </c>
      <c r="C84" s="36">
        <v>689</v>
      </c>
      <c r="D84" s="36">
        <v>545</v>
      </c>
    </row>
    <row r="85" spans="2:4" ht="12.75">
      <c r="B85" s="36"/>
      <c r="C85" s="36"/>
      <c r="D85" s="36"/>
    </row>
    <row r="86" spans="1:4" ht="12.75">
      <c r="A86" s="6" t="s">
        <v>546</v>
      </c>
      <c r="B86" s="36"/>
      <c r="C86" s="36"/>
      <c r="D86" s="36"/>
    </row>
    <row r="87" spans="1:4" ht="12.75">
      <c r="A87" s="33">
        <v>15</v>
      </c>
      <c r="B87" s="36" t="s">
        <v>190</v>
      </c>
      <c r="C87" s="36">
        <v>0.1</v>
      </c>
      <c r="D87" s="36" t="s">
        <v>190</v>
      </c>
    </row>
    <row r="88" spans="1:4" ht="12.75">
      <c r="A88" s="33">
        <v>16</v>
      </c>
      <c r="B88" s="36">
        <v>0.3</v>
      </c>
      <c r="C88" s="36">
        <v>0.9</v>
      </c>
      <c r="D88" s="36" t="s">
        <v>190</v>
      </c>
    </row>
    <row r="89" spans="1:4" ht="12.75">
      <c r="A89" s="33">
        <v>17</v>
      </c>
      <c r="B89" s="36">
        <v>1.9</v>
      </c>
      <c r="C89" s="36">
        <v>2.2</v>
      </c>
      <c r="D89" s="36">
        <v>2.2</v>
      </c>
    </row>
    <row r="90" spans="1:4" ht="12.75">
      <c r="A90" s="33">
        <v>18</v>
      </c>
      <c r="B90" s="36" t="str">
        <f>"5.0"</f>
        <v>5.0</v>
      </c>
      <c r="C90" s="36">
        <v>7.4</v>
      </c>
      <c r="D90" s="36">
        <v>4.4</v>
      </c>
    </row>
    <row r="91" spans="1:4" ht="12.75">
      <c r="A91" s="33">
        <v>19</v>
      </c>
      <c r="B91" s="36">
        <v>10.7</v>
      </c>
      <c r="C91" s="36">
        <v>15.1</v>
      </c>
      <c r="D91" s="36">
        <v>10.8</v>
      </c>
    </row>
    <row r="92" spans="1:4" ht="12.75">
      <c r="A92" s="33">
        <v>20</v>
      </c>
      <c r="B92" s="36">
        <v>16.8</v>
      </c>
      <c r="C92" s="36">
        <v>22.1</v>
      </c>
      <c r="D92" s="36">
        <v>19.4</v>
      </c>
    </row>
    <row r="93" spans="1:4" ht="12.75">
      <c r="A93" s="33">
        <v>21</v>
      </c>
      <c r="B93" s="36">
        <v>23.3</v>
      </c>
      <c r="C93" s="36">
        <v>30.7</v>
      </c>
      <c r="D93" s="36">
        <v>30.2</v>
      </c>
    </row>
    <row r="94" spans="1:4" ht="12.75">
      <c r="A94" s="33">
        <v>22</v>
      </c>
      <c r="B94" s="36">
        <v>31.2</v>
      </c>
      <c r="C94" s="36">
        <v>37.8</v>
      </c>
      <c r="D94" s="36">
        <v>39.1</v>
      </c>
    </row>
    <row r="95" spans="1:4" ht="12.75">
      <c r="A95" s="33">
        <v>23</v>
      </c>
      <c r="B95" s="36">
        <v>37.7</v>
      </c>
      <c r="C95" s="36">
        <v>44.9</v>
      </c>
      <c r="D95" s="36">
        <v>47.5</v>
      </c>
    </row>
    <row r="96" spans="1:4" ht="12.75">
      <c r="A96" s="33">
        <v>24</v>
      </c>
      <c r="B96" s="36">
        <v>44.2</v>
      </c>
      <c r="C96" s="36">
        <v>49.5</v>
      </c>
      <c r="D96" s="36">
        <v>58.5</v>
      </c>
    </row>
    <row r="97" spans="1:4" ht="12.75">
      <c r="A97" s="33">
        <v>25</v>
      </c>
      <c r="B97" s="36" t="str">
        <f>"49.0"</f>
        <v>49.0</v>
      </c>
      <c r="C97" s="36" t="str">
        <f>"56.0"</f>
        <v>56.0</v>
      </c>
      <c r="D97" s="36">
        <v>63.8</v>
      </c>
    </row>
    <row r="98" spans="1:4" ht="12.75">
      <c r="A98" s="33">
        <v>26</v>
      </c>
      <c r="B98" s="36">
        <v>53.9</v>
      </c>
      <c r="C98" s="36">
        <v>60.8</v>
      </c>
      <c r="D98" s="36">
        <v>71.7</v>
      </c>
    </row>
    <row r="99" spans="1:4" ht="12.75">
      <c r="A99" s="33">
        <v>27</v>
      </c>
      <c r="B99" s="36">
        <v>60.8</v>
      </c>
      <c r="C99" s="36">
        <v>67.4</v>
      </c>
      <c r="D99" s="36">
        <v>76.4</v>
      </c>
    </row>
    <row r="100" spans="1:4" ht="12.75">
      <c r="A100" s="39"/>
      <c r="B100" s="36"/>
      <c r="C100" s="36"/>
      <c r="D100" s="36"/>
    </row>
    <row r="101" spans="1:4" ht="12.75">
      <c r="A101" s="33" t="s">
        <v>369</v>
      </c>
      <c r="B101" s="36">
        <v>737</v>
      </c>
      <c r="C101" s="36">
        <v>691</v>
      </c>
      <c r="D101" s="36">
        <v>547</v>
      </c>
    </row>
    <row r="102" spans="1:4" ht="12.75">
      <c r="A102" s="34"/>
      <c r="B102" s="34"/>
      <c r="C102" s="34"/>
      <c r="D102" s="34"/>
    </row>
    <row r="104" ht="14.25">
      <c r="A104" s="16" t="s">
        <v>48</v>
      </c>
    </row>
  </sheetData>
  <printOptions gridLines="1"/>
  <pageMargins left="0.7874015748031497" right="0.7874015748031497" top="0.984251968503937" bottom="0.984251968503937" header="0.5118110236220472" footer="0.5118110236220472"/>
  <pageSetup fitToHeight="2" orientation="portrait" paperSize="9" scale="89" r:id="rId1"/>
  <rowBreaks count="1" manualBreakCount="1">
    <brk id="6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10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2" style="16" customWidth="1"/>
    <col min="2" max="5" width="20.83203125" style="16" customWidth="1"/>
    <col min="6" max="7" width="15.83203125" style="16" customWidth="1"/>
    <col min="8" max="16" width="10.83203125" style="16" customWidth="1"/>
    <col min="17" max="16384" width="9.33203125" style="16" customWidth="1"/>
  </cols>
  <sheetData>
    <row r="1" spans="1:3" ht="12.75">
      <c r="A1" s="1" t="s">
        <v>463</v>
      </c>
      <c r="B1" s="5"/>
      <c r="C1" s="5"/>
    </row>
    <row r="2" spans="1:3" ht="12.75">
      <c r="A2" s="1" t="s">
        <v>464</v>
      </c>
      <c r="B2" s="5"/>
      <c r="C2" s="5"/>
    </row>
    <row r="3" ht="12.75">
      <c r="A3" s="6"/>
    </row>
    <row r="4" spans="1:3" ht="12.75">
      <c r="A4" s="30"/>
      <c r="B4" s="4" t="s">
        <v>253</v>
      </c>
      <c r="C4" s="4"/>
    </row>
    <row r="5" spans="2:3" ht="12.75">
      <c r="B5" s="16">
        <v>28</v>
      </c>
      <c r="C5" s="16">
        <v>43</v>
      </c>
    </row>
    <row r="6" spans="1:3" ht="12.75">
      <c r="A6" s="30"/>
      <c r="B6" s="4" t="s">
        <v>254</v>
      </c>
      <c r="C6" s="4"/>
    </row>
    <row r="7" spans="1:3" ht="12.75">
      <c r="A7" s="34"/>
      <c r="B7" s="34">
        <v>1960</v>
      </c>
      <c r="C7" s="34">
        <v>1945</v>
      </c>
    </row>
    <row r="8" spans="1:3" ht="12.75">
      <c r="A8" s="32"/>
      <c r="B8" s="32"/>
      <c r="C8" s="32"/>
    </row>
    <row r="9" ht="12.75">
      <c r="A9" s="16" t="s">
        <v>461</v>
      </c>
    </row>
    <row r="10" ht="14.25">
      <c r="A10" s="6" t="s">
        <v>47</v>
      </c>
    </row>
    <row r="11" spans="1:3" ht="12.75">
      <c r="A11" s="33">
        <v>15</v>
      </c>
      <c r="B11" s="36">
        <v>3.1</v>
      </c>
      <c r="C11" s="16">
        <v>21.1</v>
      </c>
    </row>
    <row r="12" spans="1:3" ht="12.75">
      <c r="A12" s="33">
        <v>16</v>
      </c>
      <c r="B12" s="36">
        <v>14.2</v>
      </c>
      <c r="C12" s="36">
        <v>25.8</v>
      </c>
    </row>
    <row r="13" spans="1:3" ht="12.75">
      <c r="A13" s="33">
        <v>17</v>
      </c>
      <c r="B13" s="36">
        <v>28.2</v>
      </c>
      <c r="C13" s="36">
        <v>33.9</v>
      </c>
    </row>
    <row r="14" spans="1:3" ht="12.75">
      <c r="A14" s="33">
        <v>18</v>
      </c>
      <c r="B14" s="36">
        <v>37.8</v>
      </c>
      <c r="C14" s="36">
        <v>40.9</v>
      </c>
    </row>
    <row r="15" spans="1:3" ht="12.75">
      <c r="A15" s="33">
        <v>19</v>
      </c>
      <c r="B15" s="36">
        <v>56.1</v>
      </c>
      <c r="C15" s="38">
        <v>47</v>
      </c>
    </row>
    <row r="16" spans="1:3" ht="12.75">
      <c r="A16" s="33">
        <v>20</v>
      </c>
      <c r="B16" s="36">
        <v>63.7</v>
      </c>
      <c r="C16" s="36">
        <v>53.1</v>
      </c>
    </row>
    <row r="17" spans="1:3" ht="12.75">
      <c r="A17" s="33">
        <v>21</v>
      </c>
      <c r="B17" s="36">
        <v>67.4</v>
      </c>
      <c r="C17" s="36">
        <v>57.8</v>
      </c>
    </row>
    <row r="18" spans="1:3" ht="12.75">
      <c r="A18" s="33">
        <v>22</v>
      </c>
      <c r="B18" s="36">
        <v>71.2</v>
      </c>
      <c r="C18" s="36">
        <v>61.7</v>
      </c>
    </row>
    <row r="19" spans="1:3" ht="12.75">
      <c r="A19" s="33">
        <v>23</v>
      </c>
      <c r="B19" s="36">
        <v>76.2</v>
      </c>
      <c r="C19" s="36">
        <v>66.8</v>
      </c>
    </row>
    <row r="20" spans="1:3" ht="12.75">
      <c r="A20" s="33">
        <v>24</v>
      </c>
      <c r="B20" s="36">
        <v>83.4</v>
      </c>
      <c r="C20" s="36">
        <v>72.5</v>
      </c>
    </row>
    <row r="21" spans="1:3" ht="12.75">
      <c r="A21" s="33">
        <v>25</v>
      </c>
      <c r="B21" s="36">
        <v>89.6</v>
      </c>
      <c r="C21" s="38">
        <v>77</v>
      </c>
    </row>
    <row r="22" spans="1:3" ht="12.75">
      <c r="A22" s="33">
        <v>26</v>
      </c>
      <c r="B22" s="36">
        <v>93.8</v>
      </c>
      <c r="C22" s="36">
        <v>81.6</v>
      </c>
    </row>
    <row r="23" spans="1:3" ht="12.75">
      <c r="A23" s="33">
        <v>27</v>
      </c>
      <c r="B23" s="36">
        <v>97.9</v>
      </c>
      <c r="C23" s="38">
        <v>86</v>
      </c>
    </row>
    <row r="24" spans="1:3" ht="12.75">
      <c r="A24" s="33"/>
      <c r="B24" s="36"/>
      <c r="C24" s="36"/>
    </row>
    <row r="25" spans="1:3" ht="12.75">
      <c r="A25" s="33" t="s">
        <v>295</v>
      </c>
      <c r="B25" s="36">
        <v>777</v>
      </c>
      <c r="C25" s="36">
        <v>766</v>
      </c>
    </row>
    <row r="26" spans="1:3" ht="12.75">
      <c r="A26" s="39"/>
      <c r="B26" s="36"/>
      <c r="C26" s="36"/>
    </row>
    <row r="27" spans="1:3" ht="12.75">
      <c r="A27" s="6" t="s">
        <v>543</v>
      </c>
      <c r="B27" s="36"/>
      <c r="C27" s="36"/>
    </row>
    <row r="28" spans="1:3" ht="12.75">
      <c r="A28" s="33">
        <v>15</v>
      </c>
      <c r="B28" s="36">
        <v>2.4</v>
      </c>
      <c r="C28" s="36">
        <v>4.7</v>
      </c>
    </row>
    <row r="29" spans="1:3" ht="12.75">
      <c r="A29" s="33">
        <v>16</v>
      </c>
      <c r="B29" s="36">
        <v>3.1</v>
      </c>
      <c r="C29" s="36">
        <v>10.2</v>
      </c>
    </row>
    <row r="30" spans="1:3" ht="12.75">
      <c r="A30" s="33">
        <v>17</v>
      </c>
      <c r="B30" s="36">
        <v>8.3</v>
      </c>
      <c r="C30" s="36">
        <v>15.2</v>
      </c>
    </row>
    <row r="31" spans="1:3" ht="12.75">
      <c r="A31" s="33">
        <v>18</v>
      </c>
      <c r="B31" s="36">
        <v>12.1</v>
      </c>
      <c r="C31" s="36">
        <v>21.7</v>
      </c>
    </row>
    <row r="32" spans="1:3" ht="12.75">
      <c r="A32" s="33">
        <v>19</v>
      </c>
      <c r="B32" s="36">
        <v>20.5</v>
      </c>
      <c r="C32" s="36" t="str">
        <f>"28.0"</f>
        <v>28.0</v>
      </c>
    </row>
    <row r="33" spans="1:3" ht="12.75">
      <c r="A33" s="33">
        <v>20</v>
      </c>
      <c r="B33" s="36">
        <v>33.7</v>
      </c>
      <c r="C33" s="36">
        <v>36.9</v>
      </c>
    </row>
    <row r="34" spans="1:3" ht="12.75">
      <c r="A34" s="33">
        <v>21</v>
      </c>
      <c r="B34" s="36">
        <v>44.5</v>
      </c>
      <c r="C34" s="36">
        <v>45.1</v>
      </c>
    </row>
    <row r="35" spans="1:3" ht="12.75">
      <c r="A35" s="33">
        <v>22</v>
      </c>
      <c r="B35" s="36">
        <v>55.9</v>
      </c>
      <c r="C35" s="36">
        <v>53.4</v>
      </c>
    </row>
    <row r="36" spans="1:3" ht="12.75">
      <c r="A36" s="33">
        <v>23</v>
      </c>
      <c r="B36" s="38">
        <v>67</v>
      </c>
      <c r="C36" s="36">
        <v>61.3</v>
      </c>
    </row>
    <row r="37" spans="1:3" ht="12.75">
      <c r="A37" s="33">
        <v>24</v>
      </c>
      <c r="B37" s="36">
        <v>75.6</v>
      </c>
      <c r="C37" s="36">
        <v>69.8</v>
      </c>
    </row>
    <row r="38" spans="1:3" ht="12.75">
      <c r="A38" s="33">
        <v>25</v>
      </c>
      <c r="B38" s="36">
        <v>82.2</v>
      </c>
      <c r="C38" s="36">
        <v>76.5</v>
      </c>
    </row>
    <row r="39" spans="1:3" ht="12.75">
      <c r="A39" s="33">
        <v>26</v>
      </c>
      <c r="B39" s="36" t="str">
        <f>"85.0"</f>
        <v>85.0</v>
      </c>
      <c r="C39" s="36">
        <v>81.8</v>
      </c>
    </row>
    <row r="40" spans="1:3" ht="12.75">
      <c r="A40" s="33">
        <v>27</v>
      </c>
      <c r="B40" s="36">
        <v>87.8</v>
      </c>
      <c r="C40" s="36">
        <v>85.3</v>
      </c>
    </row>
    <row r="41" spans="1:3" ht="12.75">
      <c r="A41" s="33"/>
      <c r="B41" s="36"/>
      <c r="C41" s="36"/>
    </row>
    <row r="42" spans="1:3" ht="12.75">
      <c r="A42" s="33" t="s">
        <v>295</v>
      </c>
      <c r="B42" s="36">
        <v>746</v>
      </c>
      <c r="C42" s="36">
        <v>719</v>
      </c>
    </row>
    <row r="43" ht="12.75">
      <c r="A43" s="39"/>
    </row>
    <row r="44" ht="12.75">
      <c r="A44" s="2" t="s">
        <v>544</v>
      </c>
    </row>
    <row r="45" spans="1:3" ht="12.75">
      <c r="A45" s="33">
        <v>15</v>
      </c>
      <c r="B45" s="16">
        <v>6.9</v>
      </c>
      <c r="C45" s="16">
        <v>39.8</v>
      </c>
    </row>
    <row r="46" spans="1:3" ht="12.75">
      <c r="A46" s="33">
        <v>16</v>
      </c>
      <c r="B46" s="16">
        <v>24.2</v>
      </c>
      <c r="C46" s="16">
        <v>52.6</v>
      </c>
    </row>
    <row r="47" spans="1:3" ht="12.75">
      <c r="A47" s="33">
        <v>17</v>
      </c>
      <c r="B47" s="16">
        <v>41.3</v>
      </c>
      <c r="C47" s="16">
        <v>66.2</v>
      </c>
    </row>
    <row r="48" spans="1:3" ht="12.75">
      <c r="A48" s="33">
        <v>18</v>
      </c>
      <c r="B48" s="16">
        <v>55.2</v>
      </c>
      <c r="C48" s="16">
        <v>74.4</v>
      </c>
    </row>
    <row r="49" spans="1:3" ht="12.75">
      <c r="A49" s="33">
        <v>19</v>
      </c>
      <c r="B49" s="16">
        <v>74.8</v>
      </c>
      <c r="C49" s="16">
        <v>80.7</v>
      </c>
    </row>
    <row r="50" spans="1:3" ht="12.75">
      <c r="A50" s="33">
        <v>20</v>
      </c>
      <c r="B50" s="36" t="str">
        <f>"83.0"</f>
        <v>83.0</v>
      </c>
      <c r="C50" s="16">
        <v>85.6</v>
      </c>
    </row>
    <row r="51" spans="1:3" ht="12.75">
      <c r="A51" s="33">
        <v>21</v>
      </c>
      <c r="B51" s="16">
        <v>88.7</v>
      </c>
      <c r="C51" s="16">
        <v>88.9</v>
      </c>
    </row>
    <row r="52" spans="1:3" ht="12.75">
      <c r="A52" s="33">
        <v>22</v>
      </c>
      <c r="B52" s="16">
        <v>91.5</v>
      </c>
      <c r="C52" s="16">
        <v>91.8</v>
      </c>
    </row>
    <row r="53" spans="1:3" ht="12.75">
      <c r="A53" s="33">
        <v>23</v>
      </c>
      <c r="B53" s="16">
        <v>93.3</v>
      </c>
      <c r="C53" s="16">
        <v>93.2</v>
      </c>
    </row>
    <row r="54" spans="1:3" ht="12.75">
      <c r="A54" s="33">
        <v>24</v>
      </c>
      <c r="B54" s="16">
        <v>95.2</v>
      </c>
      <c r="C54" s="16">
        <v>94.5</v>
      </c>
    </row>
    <row r="55" spans="1:3" ht="12.75">
      <c r="A55" s="33">
        <v>25</v>
      </c>
      <c r="B55" s="16">
        <v>97.2</v>
      </c>
      <c r="C55" s="16">
        <v>96.3</v>
      </c>
    </row>
    <row r="56" spans="1:3" ht="12.75">
      <c r="A56" s="33">
        <v>26</v>
      </c>
      <c r="B56" s="16">
        <v>98.7</v>
      </c>
      <c r="C56" s="16">
        <v>97.7</v>
      </c>
    </row>
    <row r="57" spans="1:3" ht="12.75">
      <c r="A57" s="40">
        <v>27</v>
      </c>
      <c r="B57" s="32">
        <v>99.1</v>
      </c>
      <c r="C57" s="41" t="str">
        <f>"99.0"</f>
        <v>99.0</v>
      </c>
    </row>
    <row r="58" spans="1:3" ht="12.75">
      <c r="A58" s="40"/>
      <c r="B58" s="32"/>
      <c r="C58" s="41"/>
    </row>
    <row r="59" spans="1:3" ht="12.75">
      <c r="A59" s="40" t="s">
        <v>295</v>
      </c>
      <c r="B59" s="32">
        <v>777</v>
      </c>
      <c r="C59" s="41">
        <v>766</v>
      </c>
    </row>
    <row r="60" spans="1:3" ht="12.75">
      <c r="A60" s="42"/>
      <c r="B60" s="34"/>
      <c r="C60" s="37"/>
    </row>
    <row r="61" spans="1:3" ht="12.75">
      <c r="A61" s="1" t="s">
        <v>465</v>
      </c>
      <c r="B61" s="5"/>
      <c r="C61" s="5"/>
    </row>
    <row r="62" spans="1:3" ht="12.75">
      <c r="A62" s="1" t="s">
        <v>464</v>
      </c>
      <c r="B62" s="5"/>
      <c r="C62" s="5"/>
    </row>
    <row r="63" ht="12.75">
      <c r="A63" s="6"/>
    </row>
    <row r="64" spans="1:3" ht="12.75">
      <c r="A64" s="30"/>
      <c r="B64" s="4" t="s">
        <v>253</v>
      </c>
      <c r="C64" s="4"/>
    </row>
    <row r="65" spans="2:3" ht="12.75">
      <c r="B65" s="16">
        <v>28</v>
      </c>
      <c r="C65" s="16">
        <v>43</v>
      </c>
    </row>
    <row r="66" spans="1:3" ht="12.75">
      <c r="A66" s="30"/>
      <c r="B66" s="4" t="s">
        <v>254</v>
      </c>
      <c r="C66" s="4"/>
    </row>
    <row r="67" spans="1:3" ht="12.75">
      <c r="A67" s="34"/>
      <c r="B67" s="34">
        <v>1960</v>
      </c>
      <c r="C67" s="34">
        <v>1945</v>
      </c>
    </row>
    <row r="68" ht="12.75">
      <c r="A68" s="16" t="s">
        <v>263</v>
      </c>
    </row>
    <row r="69" ht="12.75">
      <c r="A69" s="6" t="s">
        <v>545</v>
      </c>
    </row>
    <row r="70" spans="1:4" ht="12.75">
      <c r="A70" s="33">
        <v>15</v>
      </c>
      <c r="B70" s="36" t="s">
        <v>190</v>
      </c>
      <c r="C70" s="36" t="s">
        <v>190</v>
      </c>
      <c r="D70" s="36"/>
    </row>
    <row r="71" spans="1:4" ht="12.75">
      <c r="A71" s="33">
        <v>16</v>
      </c>
      <c r="B71" s="36">
        <v>0.4</v>
      </c>
      <c r="C71" s="36" t="s">
        <v>190</v>
      </c>
      <c r="D71" s="36"/>
    </row>
    <row r="72" spans="1:4" ht="12.75">
      <c r="A72" s="33">
        <v>17</v>
      </c>
      <c r="B72" s="36">
        <v>0.9</v>
      </c>
      <c r="C72" s="36">
        <v>0.5</v>
      </c>
      <c r="D72" s="36"/>
    </row>
    <row r="73" spans="1:4" ht="12.75">
      <c r="A73" s="33">
        <v>18</v>
      </c>
      <c r="B73" s="36" t="str">
        <f>"3.0"</f>
        <v>3.0</v>
      </c>
      <c r="C73" s="36">
        <v>1.7</v>
      </c>
      <c r="D73" s="36"/>
    </row>
    <row r="74" spans="1:4" ht="12.75">
      <c r="A74" s="33">
        <v>19</v>
      </c>
      <c r="B74" s="36">
        <v>6.6</v>
      </c>
      <c r="C74" s="36">
        <v>4.8</v>
      </c>
      <c r="D74" s="36"/>
    </row>
    <row r="75" spans="1:4" ht="12.75">
      <c r="A75" s="33">
        <v>20</v>
      </c>
      <c r="B75" s="36">
        <v>14.2</v>
      </c>
      <c r="C75" s="36">
        <v>9.5</v>
      </c>
      <c r="D75" s="36"/>
    </row>
    <row r="76" spans="1:4" ht="12.75">
      <c r="A76" s="33">
        <v>21</v>
      </c>
      <c r="B76" s="38">
        <v>26</v>
      </c>
      <c r="C76" s="36">
        <v>17.1</v>
      </c>
      <c r="D76" s="36"/>
    </row>
    <row r="77" spans="1:4" ht="12.75">
      <c r="A77" s="33">
        <v>22</v>
      </c>
      <c r="B77" s="36">
        <v>38.1</v>
      </c>
      <c r="C77" s="36">
        <v>29.4</v>
      </c>
      <c r="D77" s="36"/>
    </row>
    <row r="78" spans="1:4" ht="12.75">
      <c r="A78" s="33">
        <v>23</v>
      </c>
      <c r="B78" s="36">
        <v>48.4</v>
      </c>
      <c r="C78" s="36">
        <v>40.7</v>
      </c>
      <c r="D78" s="36"/>
    </row>
    <row r="79" spans="1:4" ht="12.75">
      <c r="A79" s="33">
        <v>24</v>
      </c>
      <c r="B79" s="36">
        <v>58.2</v>
      </c>
      <c r="C79" s="36">
        <v>52.6</v>
      </c>
      <c r="D79" s="36"/>
    </row>
    <row r="80" spans="1:4" ht="12.75">
      <c r="A80" s="33">
        <v>25</v>
      </c>
      <c r="B80" s="36">
        <v>67.1</v>
      </c>
      <c r="C80" s="36">
        <v>63.8</v>
      </c>
      <c r="D80" s="36"/>
    </row>
    <row r="81" spans="1:4" ht="12.75">
      <c r="A81" s="33">
        <v>26</v>
      </c>
      <c r="B81" s="36">
        <v>73.9</v>
      </c>
      <c r="C81" s="36">
        <v>72.8</v>
      </c>
      <c r="D81" s="36"/>
    </row>
    <row r="82" spans="1:4" ht="12.75">
      <c r="A82" s="33">
        <v>27</v>
      </c>
      <c r="B82" s="36">
        <v>78.6</v>
      </c>
      <c r="C82" s="36">
        <v>77.9</v>
      </c>
      <c r="D82" s="36"/>
    </row>
    <row r="83" spans="1:4" ht="12.75">
      <c r="A83" s="33"/>
      <c r="B83" s="36"/>
      <c r="C83" s="36"/>
      <c r="D83" s="36"/>
    </row>
    <row r="84" spans="1:4" ht="12.75">
      <c r="A84" s="33" t="s">
        <v>295</v>
      </c>
      <c r="B84" s="36">
        <v>770</v>
      </c>
      <c r="C84" s="36">
        <v>766</v>
      </c>
      <c r="D84" s="36"/>
    </row>
    <row r="86" ht="12.75">
      <c r="A86" s="6" t="s">
        <v>546</v>
      </c>
    </row>
    <row r="87" spans="1:3" ht="12.75">
      <c r="A87" s="33">
        <v>15</v>
      </c>
      <c r="B87" s="36" t="s">
        <v>190</v>
      </c>
      <c r="C87" s="36" t="s">
        <v>190</v>
      </c>
    </row>
    <row r="88" spans="1:3" ht="12.75">
      <c r="A88" s="33">
        <v>16</v>
      </c>
      <c r="B88" s="16">
        <v>0.3</v>
      </c>
      <c r="C88" s="36" t="s">
        <v>190</v>
      </c>
    </row>
    <row r="89" spans="1:3" ht="12.75">
      <c r="A89" s="33">
        <v>17</v>
      </c>
      <c r="B89" s="16">
        <v>0.4</v>
      </c>
      <c r="C89" s="16">
        <v>0.1</v>
      </c>
    </row>
    <row r="90" spans="1:3" ht="12.75">
      <c r="A90" s="33">
        <v>18</v>
      </c>
      <c r="B90" s="16">
        <v>0.9</v>
      </c>
      <c r="C90" s="16">
        <v>0.7</v>
      </c>
    </row>
    <row r="91" spans="1:3" ht="12.75">
      <c r="A91" s="33">
        <v>19</v>
      </c>
      <c r="B91" s="16">
        <v>2.1</v>
      </c>
      <c r="C91" s="16">
        <v>2.1</v>
      </c>
    </row>
    <row r="92" spans="1:3" ht="12.75">
      <c r="A92" s="33">
        <v>20</v>
      </c>
      <c r="B92" s="16">
        <v>3.7</v>
      </c>
      <c r="C92" s="16">
        <v>5.2</v>
      </c>
    </row>
    <row r="93" spans="1:3" ht="12.75">
      <c r="A93" s="33">
        <v>21</v>
      </c>
      <c r="B93" s="16">
        <v>6.7</v>
      </c>
      <c r="C93" s="16">
        <v>9.7</v>
      </c>
    </row>
    <row r="94" spans="1:3" ht="12.75">
      <c r="A94" s="33">
        <v>22</v>
      </c>
      <c r="B94" s="16">
        <v>11.7</v>
      </c>
      <c r="C94" s="16">
        <v>16.3</v>
      </c>
    </row>
    <row r="95" spans="1:3" ht="12.75">
      <c r="A95" s="33">
        <v>23</v>
      </c>
      <c r="B95" s="16">
        <v>15.8</v>
      </c>
      <c r="C95" s="16">
        <v>26.8</v>
      </c>
    </row>
    <row r="96" spans="1:3" ht="12.75">
      <c r="A96" s="33">
        <v>24</v>
      </c>
      <c r="B96" s="16">
        <v>23.6</v>
      </c>
      <c r="C96" s="16">
        <v>35.1</v>
      </c>
    </row>
    <row r="97" spans="1:3" ht="12.75">
      <c r="A97" s="33">
        <v>25</v>
      </c>
      <c r="B97" s="16">
        <v>30.8</v>
      </c>
      <c r="C97" s="16">
        <v>45.4</v>
      </c>
    </row>
    <row r="98" spans="1:3" ht="12.75">
      <c r="A98" s="33">
        <v>26</v>
      </c>
      <c r="B98" s="16">
        <v>38.2</v>
      </c>
      <c r="C98" s="16">
        <v>53.7</v>
      </c>
    </row>
    <row r="99" spans="1:3" ht="12.75">
      <c r="A99" s="33">
        <v>27</v>
      </c>
      <c r="B99" s="16">
        <v>45.3</v>
      </c>
      <c r="C99" s="16">
        <v>62.4</v>
      </c>
    </row>
    <row r="101" spans="1:3" s="32" customFormat="1" ht="12.75">
      <c r="A101" s="33" t="s">
        <v>295</v>
      </c>
      <c r="B101" s="32">
        <v>777</v>
      </c>
      <c r="C101" s="32">
        <v>766</v>
      </c>
    </row>
    <row r="102" spans="1:3" ht="12.75">
      <c r="A102" s="34"/>
      <c r="B102" s="34"/>
      <c r="C102" s="34"/>
    </row>
    <row r="103" spans="2:3" ht="12.75">
      <c r="B103" s="32"/>
      <c r="C103" s="32"/>
    </row>
    <row r="104" ht="14.25">
      <c r="A104" s="16" t="s">
        <v>48</v>
      </c>
    </row>
  </sheetData>
  <printOptions gridLines="1"/>
  <pageMargins left="0.7874015748031497" right="0.7874015748031497" top="0.984251968503937" bottom="0.984251968503937" header="0.5118110236220472" footer="0.5118110236220472"/>
  <pageSetup fitToHeight="2" orientation="portrait" paperSize="9" scale="89" r:id="rId1"/>
  <rowBreaks count="1" manualBreakCount="1">
    <brk id="60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C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3.16015625" style="16" customWidth="1"/>
    <col min="2" max="4" width="15.83203125" style="16" customWidth="1"/>
    <col min="5" max="7" width="20.83203125" style="16" customWidth="1"/>
    <col min="8" max="17" width="10.83203125" style="16" customWidth="1"/>
    <col min="18" max="16384" width="9.33203125" style="16" customWidth="1"/>
  </cols>
  <sheetData>
    <row r="1" spans="1:3" s="6" customFormat="1" ht="12.75">
      <c r="A1" s="1" t="s">
        <v>466</v>
      </c>
      <c r="B1" s="1"/>
      <c r="C1" s="1"/>
    </row>
    <row r="2" spans="1:3" s="6" customFormat="1" ht="12.75">
      <c r="A2" s="1" t="s">
        <v>467</v>
      </c>
      <c r="B2" s="1"/>
      <c r="C2" s="1"/>
    </row>
    <row r="3" s="6" customFormat="1" ht="12.75"/>
    <row r="4" spans="1:3" ht="12.75">
      <c r="A4" s="30"/>
      <c r="B4" s="4" t="s">
        <v>253</v>
      </c>
      <c r="C4" s="4"/>
    </row>
    <row r="5" spans="2:3" ht="12.75">
      <c r="B5" s="16">
        <v>28</v>
      </c>
      <c r="C5" s="16">
        <v>43</v>
      </c>
    </row>
    <row r="6" spans="1:3" ht="12.75">
      <c r="A6" s="30"/>
      <c r="B6" s="4" t="s">
        <v>254</v>
      </c>
      <c r="C6" s="4"/>
    </row>
    <row r="7" spans="1:3" ht="12.75">
      <c r="A7" s="34"/>
      <c r="B7" s="34">
        <v>1960</v>
      </c>
      <c r="C7" s="34">
        <v>1945</v>
      </c>
    </row>
    <row r="8" spans="1:3" ht="12.75">
      <c r="A8" s="32"/>
      <c r="B8" s="32"/>
      <c r="C8" s="32"/>
    </row>
    <row r="9" ht="14.25">
      <c r="A9" s="6" t="s">
        <v>535</v>
      </c>
    </row>
    <row r="11" ht="14.25">
      <c r="A11" s="16" t="s">
        <v>541</v>
      </c>
    </row>
    <row r="12" spans="1:3" ht="12.75">
      <c r="A12" s="16" t="s">
        <v>468</v>
      </c>
      <c r="B12" s="16">
        <v>12.7</v>
      </c>
      <c r="C12" s="16">
        <v>10.8</v>
      </c>
    </row>
    <row r="13" ht="14.25">
      <c r="A13" s="16" t="s">
        <v>537</v>
      </c>
    </row>
    <row r="14" spans="1:3" ht="12.75">
      <c r="A14" s="16" t="s">
        <v>468</v>
      </c>
      <c r="B14" s="16">
        <v>6.8</v>
      </c>
      <c r="C14" s="16">
        <v>6.8</v>
      </c>
    </row>
    <row r="15" spans="1:3" ht="12.75">
      <c r="A15" s="34"/>
      <c r="B15" s="34"/>
      <c r="C15" s="34"/>
    </row>
    <row r="17" ht="12.75">
      <c r="A17" s="6" t="s">
        <v>542</v>
      </c>
    </row>
    <row r="18" ht="12.75">
      <c r="A18" s="6"/>
    </row>
    <row r="19" spans="1:3" ht="12.75">
      <c r="A19" s="16" t="s">
        <v>469</v>
      </c>
      <c r="B19" s="16">
        <v>17.1</v>
      </c>
      <c r="C19" s="16">
        <v>18.9</v>
      </c>
    </row>
    <row r="20" spans="1:3" ht="12.75">
      <c r="A20" s="16" t="s">
        <v>470</v>
      </c>
      <c r="B20" s="36" t="s">
        <v>217</v>
      </c>
      <c r="C20" s="36" t="s">
        <v>217</v>
      </c>
    </row>
    <row r="21" ht="12.75">
      <c r="A21" s="16" t="s">
        <v>471</v>
      </c>
    </row>
    <row r="22" spans="1:3" ht="12.75">
      <c r="A22" s="16" t="s">
        <v>472</v>
      </c>
      <c r="B22" s="16">
        <v>19.7</v>
      </c>
      <c r="C22" s="16">
        <v>4.5</v>
      </c>
    </row>
    <row r="23" spans="1:3" ht="12.75">
      <c r="A23" s="34"/>
      <c r="B23" s="34"/>
      <c r="C23" s="34"/>
    </row>
    <row r="25" ht="12.75">
      <c r="A25" s="6" t="s">
        <v>539</v>
      </c>
    </row>
    <row r="26" ht="12.75">
      <c r="A26" s="6"/>
    </row>
    <row r="27" spans="1:3" ht="12.75">
      <c r="A27" s="16" t="s">
        <v>473</v>
      </c>
      <c r="B27" s="16">
        <v>25.7</v>
      </c>
      <c r="C27" s="16">
        <v>23.7</v>
      </c>
    </row>
    <row r="28" spans="1:3" ht="12.75">
      <c r="A28" s="16" t="s">
        <v>474</v>
      </c>
      <c r="B28" s="16">
        <v>25.5</v>
      </c>
      <c r="C28" s="16">
        <v>2.5</v>
      </c>
    </row>
    <row r="29" spans="1:3" ht="12.75">
      <c r="A29" s="16" t="s">
        <v>475</v>
      </c>
      <c r="B29" s="16">
        <v>13.2</v>
      </c>
      <c r="C29" s="16">
        <v>9.8</v>
      </c>
    </row>
    <row r="30" ht="12.75">
      <c r="A30" s="16" t="s">
        <v>476</v>
      </c>
    </row>
    <row r="31" spans="1:3" ht="12.75">
      <c r="A31" s="16" t="s">
        <v>477</v>
      </c>
      <c r="B31" s="16">
        <v>1.1</v>
      </c>
      <c r="C31" s="16">
        <v>1.5</v>
      </c>
    </row>
    <row r="32" ht="12.75">
      <c r="A32" s="16" t="s">
        <v>478</v>
      </c>
    </row>
    <row r="33" spans="1:3" ht="12.75">
      <c r="A33" s="16" t="s">
        <v>472</v>
      </c>
      <c r="B33" s="16">
        <v>39.2</v>
      </c>
      <c r="C33" s="16">
        <v>23.6</v>
      </c>
    </row>
    <row r="34" spans="1:3" ht="12.75">
      <c r="A34" s="34"/>
      <c r="B34" s="34"/>
      <c r="C34" s="34"/>
    </row>
    <row r="36" ht="12.75">
      <c r="A36" s="6" t="s">
        <v>540</v>
      </c>
    </row>
    <row r="37" ht="12.75">
      <c r="A37" s="6"/>
    </row>
    <row r="38" spans="1:3" ht="12.75">
      <c r="A38" s="16" t="s">
        <v>479</v>
      </c>
      <c r="B38" s="16">
        <v>25.2</v>
      </c>
      <c r="C38" s="16">
        <v>22.6</v>
      </c>
    </row>
    <row r="39" spans="1:3" ht="12.75">
      <c r="A39" s="16" t="s">
        <v>480</v>
      </c>
      <c r="B39" s="16">
        <v>23.1</v>
      </c>
      <c r="C39" s="36" t="s">
        <v>190</v>
      </c>
    </row>
    <row r="40" spans="1:3" ht="12.75">
      <c r="A40" s="16" t="s">
        <v>481</v>
      </c>
      <c r="B40" s="16">
        <v>21.1</v>
      </c>
      <c r="C40" s="16">
        <v>22.3</v>
      </c>
    </row>
    <row r="41" spans="1:3" ht="12.75">
      <c r="A41" s="16" t="s">
        <v>482</v>
      </c>
      <c r="B41" s="16">
        <v>5.7</v>
      </c>
      <c r="C41" s="16">
        <v>5.4</v>
      </c>
    </row>
    <row r="42" ht="12.75">
      <c r="A42" s="16" t="s">
        <v>483</v>
      </c>
    </row>
    <row r="43" spans="1:3" ht="12.75">
      <c r="A43" s="16" t="s">
        <v>484</v>
      </c>
      <c r="B43" s="16">
        <v>60.2</v>
      </c>
      <c r="C43" s="16">
        <v>13.4</v>
      </c>
    </row>
    <row r="44" spans="1:3" ht="12.75">
      <c r="A44" s="34"/>
      <c r="B44" s="34"/>
      <c r="C44" s="34"/>
    </row>
    <row r="46" ht="14.25">
      <c r="A46" s="69" t="s">
        <v>149</v>
      </c>
    </row>
    <row r="47" ht="12.75">
      <c r="A47" s="16" t="s">
        <v>148</v>
      </c>
    </row>
    <row r="48" ht="14.25">
      <c r="A48" s="69" t="s">
        <v>150</v>
      </c>
    </row>
    <row r="49" ht="14.25">
      <c r="A49" s="69" t="s">
        <v>151</v>
      </c>
    </row>
    <row r="50" ht="14.25">
      <c r="A50" s="69" t="s">
        <v>152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4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3.33203125" style="16" customWidth="1"/>
    <col min="2" max="5" width="15.83203125" style="16" customWidth="1"/>
    <col min="6" max="6" width="20.83203125" style="16" customWidth="1"/>
    <col min="7" max="17" width="10.83203125" style="16" customWidth="1"/>
    <col min="18" max="16384" width="9.33203125" style="16" customWidth="1"/>
  </cols>
  <sheetData>
    <row r="1" spans="1:3" s="6" customFormat="1" ht="12.75">
      <c r="A1" s="1" t="s">
        <v>485</v>
      </c>
      <c r="B1" s="1"/>
      <c r="C1" s="1"/>
    </row>
    <row r="2" spans="1:3" s="6" customFormat="1" ht="12.75">
      <c r="A2" s="1" t="s">
        <v>486</v>
      </c>
      <c r="B2" s="1"/>
      <c r="C2" s="1"/>
    </row>
    <row r="3" s="6" customFormat="1" ht="12.75"/>
    <row r="4" spans="1:3" ht="12.75">
      <c r="A4" s="30"/>
      <c r="B4" s="4" t="s">
        <v>253</v>
      </c>
      <c r="C4" s="4"/>
    </row>
    <row r="5" spans="2:3" ht="12.75">
      <c r="B5" s="16">
        <v>28</v>
      </c>
      <c r="C5" s="16">
        <v>43</v>
      </c>
    </row>
    <row r="6" spans="1:3" ht="12.75">
      <c r="A6" s="30"/>
      <c r="B6" s="4" t="s">
        <v>254</v>
      </c>
      <c r="C6" s="4"/>
    </row>
    <row r="7" spans="1:3" ht="12.75">
      <c r="A7" s="34"/>
      <c r="B7" s="34">
        <v>1960</v>
      </c>
      <c r="C7" s="34">
        <v>1945</v>
      </c>
    </row>
    <row r="8" spans="1:3" ht="12.75">
      <c r="A8" s="32"/>
      <c r="B8" s="32"/>
      <c r="C8" s="32"/>
    </row>
    <row r="9" ht="14.25">
      <c r="A9" s="6" t="s">
        <v>535</v>
      </c>
    </row>
    <row r="10" ht="12.75">
      <c r="A10" s="6"/>
    </row>
    <row r="11" ht="14.25">
      <c r="A11" s="16" t="s">
        <v>536</v>
      </c>
    </row>
    <row r="12" spans="1:3" ht="12.75">
      <c r="A12" s="16" t="s">
        <v>477</v>
      </c>
      <c r="B12" s="16">
        <v>12.6</v>
      </c>
      <c r="C12" s="16">
        <v>11.9</v>
      </c>
    </row>
    <row r="13" ht="14.25">
      <c r="A13" s="16" t="s">
        <v>537</v>
      </c>
    </row>
    <row r="14" spans="1:3" ht="12.75">
      <c r="A14" s="16" t="s">
        <v>477</v>
      </c>
      <c r="B14" s="16">
        <v>8.1</v>
      </c>
      <c r="C14" s="16">
        <v>9.4</v>
      </c>
    </row>
    <row r="15" spans="1:3" ht="12.75">
      <c r="A15" s="34"/>
      <c r="B15" s="34"/>
      <c r="C15" s="34"/>
    </row>
    <row r="17" ht="12.75">
      <c r="A17" s="6" t="s">
        <v>538</v>
      </c>
    </row>
    <row r="19" spans="1:3" ht="12.75">
      <c r="A19" s="16" t="s">
        <v>469</v>
      </c>
      <c r="B19" s="16">
        <v>17.5</v>
      </c>
      <c r="C19" s="16">
        <v>17.8</v>
      </c>
    </row>
    <row r="20" spans="1:3" ht="12.75">
      <c r="A20" s="16" t="s">
        <v>470</v>
      </c>
      <c r="B20" s="36" t="s">
        <v>217</v>
      </c>
      <c r="C20" s="36" t="s">
        <v>217</v>
      </c>
    </row>
    <row r="21" spans="1:3" ht="12.75">
      <c r="A21" s="34"/>
      <c r="B21" s="34"/>
      <c r="C21" s="34"/>
    </row>
    <row r="23" ht="12.75">
      <c r="A23" s="6" t="s">
        <v>539</v>
      </c>
    </row>
    <row r="25" spans="1:3" ht="12.75">
      <c r="A25" s="16" t="s">
        <v>473</v>
      </c>
      <c r="B25" s="16">
        <v>28.3</v>
      </c>
      <c r="C25" s="16">
        <v>26.1</v>
      </c>
    </row>
    <row r="26" spans="1:3" ht="12.75">
      <c r="A26" s="16" t="s">
        <v>474</v>
      </c>
      <c r="B26" s="16">
        <v>32.1</v>
      </c>
      <c r="C26" s="16">
        <v>4.1</v>
      </c>
    </row>
    <row r="27" spans="1:3" ht="12.75">
      <c r="A27" s="16" t="s">
        <v>475</v>
      </c>
      <c r="B27" s="16">
        <v>8.8</v>
      </c>
      <c r="C27" s="16">
        <v>9.1</v>
      </c>
    </row>
    <row r="28" ht="12.75">
      <c r="A28" s="16" t="s">
        <v>476</v>
      </c>
    </row>
    <row r="29" spans="1:3" ht="12.75">
      <c r="A29" s="16" t="s">
        <v>477</v>
      </c>
      <c r="B29" s="16">
        <v>0.8</v>
      </c>
      <c r="C29" s="16">
        <v>1.2</v>
      </c>
    </row>
    <row r="30" ht="12.75">
      <c r="A30" s="16" t="s">
        <v>478</v>
      </c>
    </row>
    <row r="31" spans="1:3" ht="12.75">
      <c r="A31" s="16" t="s">
        <v>472</v>
      </c>
      <c r="B31" s="16">
        <v>49.2</v>
      </c>
      <c r="C31" s="16">
        <v>32.8</v>
      </c>
    </row>
    <row r="32" spans="1:3" ht="12.75">
      <c r="A32" s="34"/>
      <c r="B32" s="34"/>
      <c r="C32" s="34"/>
    </row>
    <row r="34" spans="1:2" ht="12.75">
      <c r="A34" s="6" t="s">
        <v>540</v>
      </c>
      <c r="B34" s="36"/>
    </row>
    <row r="35" ht="12.75">
      <c r="B35" s="36"/>
    </row>
    <row r="36" spans="1:3" ht="12.75">
      <c r="A36" s="16" t="s">
        <v>479</v>
      </c>
      <c r="B36" s="36" t="s">
        <v>190</v>
      </c>
      <c r="C36" s="16">
        <v>24.4</v>
      </c>
    </row>
    <row r="37" spans="1:3" ht="12.75">
      <c r="A37" s="16" t="s">
        <v>480</v>
      </c>
      <c r="B37" s="16">
        <v>25.2</v>
      </c>
      <c r="C37" s="36" t="s">
        <v>190</v>
      </c>
    </row>
    <row r="38" spans="1:3" ht="12.75">
      <c r="A38" s="16" t="s">
        <v>487</v>
      </c>
      <c r="B38" s="16">
        <v>23.7</v>
      </c>
      <c r="C38" s="16">
        <v>24.3</v>
      </c>
    </row>
    <row r="39" spans="1:3" ht="12.75">
      <c r="A39" s="16" t="s">
        <v>488</v>
      </c>
      <c r="B39" s="36" t="str">
        <f>"4.0"</f>
        <v>4.0</v>
      </c>
      <c r="C39" s="16">
        <v>3.8</v>
      </c>
    </row>
    <row r="40" ht="12.75">
      <c r="A40" s="16" t="s">
        <v>483</v>
      </c>
    </row>
    <row r="41" spans="1:3" ht="12.75">
      <c r="A41" s="16" t="s">
        <v>484</v>
      </c>
      <c r="B41" s="16">
        <v>63.3</v>
      </c>
      <c r="C41" s="16">
        <v>18.4</v>
      </c>
    </row>
    <row r="42" spans="1:3" ht="12.75">
      <c r="A42" s="34"/>
      <c r="B42" s="34"/>
      <c r="C42" s="34"/>
    </row>
    <row r="44" ht="14.25">
      <c r="A44" s="69" t="s">
        <v>149</v>
      </c>
    </row>
    <row r="45" ht="12.75">
      <c r="A45" s="16" t="s">
        <v>148</v>
      </c>
    </row>
    <row r="46" ht="14.25">
      <c r="A46" s="69" t="s">
        <v>150</v>
      </c>
    </row>
    <row r="47" ht="14.25">
      <c r="A47" s="69" t="s">
        <v>151</v>
      </c>
    </row>
    <row r="48" ht="14.25">
      <c r="A48" s="69" t="s">
        <v>152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1.83203125" style="16" customWidth="1"/>
    <col min="2" max="12" width="8.83203125" style="16" customWidth="1"/>
    <col min="13" max="18" width="10.83203125" style="16" customWidth="1"/>
    <col min="19" max="16384" width="9.33203125" style="16" customWidth="1"/>
  </cols>
  <sheetData>
    <row r="1" spans="1:7" s="6" customFormat="1" ht="12.75">
      <c r="A1" s="1" t="s">
        <v>489</v>
      </c>
      <c r="B1" s="1"/>
      <c r="C1" s="1"/>
      <c r="D1" s="1"/>
      <c r="E1" s="1"/>
      <c r="F1" s="1"/>
      <c r="G1" s="1"/>
    </row>
    <row r="2" spans="1:7" s="6" customFormat="1" ht="12.75">
      <c r="A2" s="1" t="s">
        <v>490</v>
      </c>
      <c r="B2" s="1"/>
      <c r="C2" s="1"/>
      <c r="D2" s="1"/>
      <c r="E2" s="1"/>
      <c r="F2" s="1"/>
      <c r="G2" s="1"/>
    </row>
    <row r="3" s="6" customFormat="1" ht="12.75"/>
    <row r="4" spans="1:7" ht="12.75">
      <c r="A4" s="30"/>
      <c r="B4" s="31" t="s">
        <v>491</v>
      </c>
      <c r="C4" s="31"/>
      <c r="D4" s="31"/>
      <c r="E4" s="31" t="s">
        <v>492</v>
      </c>
      <c r="F4" s="31"/>
      <c r="G4" s="31"/>
    </row>
    <row r="5" spans="1:7" ht="12.75">
      <c r="A5" s="32" t="s">
        <v>233</v>
      </c>
      <c r="B5" s="33" t="s">
        <v>493</v>
      </c>
      <c r="C5" s="33" t="s">
        <v>494</v>
      </c>
      <c r="D5" s="33" t="s">
        <v>495</v>
      </c>
      <c r="E5" s="33" t="s">
        <v>493</v>
      </c>
      <c r="F5" s="33" t="s">
        <v>494</v>
      </c>
      <c r="G5" s="33" t="s">
        <v>495</v>
      </c>
    </row>
    <row r="6" spans="1:7" ht="12.75">
      <c r="A6" s="34"/>
      <c r="B6" s="35"/>
      <c r="C6" s="35"/>
      <c r="D6" s="35" t="s">
        <v>496</v>
      </c>
      <c r="E6" s="35"/>
      <c r="F6" s="35"/>
      <c r="G6" s="35" t="s">
        <v>496</v>
      </c>
    </row>
    <row r="7" spans="2:7" ht="12.75">
      <c r="B7" s="36"/>
      <c r="C7" s="36"/>
      <c r="D7" s="36"/>
      <c r="E7" s="36"/>
      <c r="F7" s="36"/>
      <c r="G7" s="36"/>
    </row>
    <row r="8" spans="1:7" ht="12.75">
      <c r="A8" s="6" t="s">
        <v>532</v>
      </c>
      <c r="B8" s="36"/>
      <c r="C8" s="36"/>
      <c r="D8" s="36"/>
      <c r="E8" s="36"/>
      <c r="F8" s="36"/>
      <c r="G8" s="36"/>
    </row>
    <row r="9" spans="1:7" ht="12.75">
      <c r="A9" s="6"/>
      <c r="B9" s="36"/>
      <c r="C9" s="36"/>
      <c r="D9" s="36"/>
      <c r="E9" s="36"/>
      <c r="F9" s="36"/>
      <c r="G9" s="36"/>
    </row>
    <row r="10" spans="1:7" ht="12.75">
      <c r="A10" s="33">
        <v>20</v>
      </c>
      <c r="B10" s="36" t="s">
        <v>497</v>
      </c>
      <c r="C10" s="36" t="s">
        <v>498</v>
      </c>
      <c r="D10" s="36">
        <v>105</v>
      </c>
      <c r="E10" s="36" t="s">
        <v>217</v>
      </c>
      <c r="F10" s="36" t="s">
        <v>217</v>
      </c>
      <c r="G10" s="36" t="s">
        <v>217</v>
      </c>
    </row>
    <row r="11" spans="1:7" ht="12.75">
      <c r="A11" s="33">
        <v>23</v>
      </c>
      <c r="B11" s="36" t="s">
        <v>499</v>
      </c>
      <c r="C11" s="36" t="s">
        <v>500</v>
      </c>
      <c r="D11" s="36">
        <v>634</v>
      </c>
      <c r="E11" s="36" t="s">
        <v>217</v>
      </c>
      <c r="F11" s="36" t="s">
        <v>217</v>
      </c>
      <c r="G11" s="36" t="s">
        <v>217</v>
      </c>
    </row>
    <row r="12" spans="1:7" ht="12.75">
      <c r="A12" s="33">
        <v>28</v>
      </c>
      <c r="B12" s="36" t="s">
        <v>501</v>
      </c>
      <c r="C12" s="36" t="s">
        <v>502</v>
      </c>
      <c r="D12" s="36" t="s">
        <v>503</v>
      </c>
      <c r="E12" s="36" t="s">
        <v>504</v>
      </c>
      <c r="F12" s="36" t="s">
        <v>505</v>
      </c>
      <c r="G12" s="36" t="s">
        <v>506</v>
      </c>
    </row>
    <row r="13" spans="1:7" ht="12.75">
      <c r="A13" s="33">
        <v>33</v>
      </c>
      <c r="B13" s="36" t="s">
        <v>507</v>
      </c>
      <c r="C13" s="36" t="s">
        <v>508</v>
      </c>
      <c r="D13" s="36" t="s">
        <v>509</v>
      </c>
      <c r="E13" s="36" t="s">
        <v>217</v>
      </c>
      <c r="F13" s="36" t="s">
        <v>217</v>
      </c>
      <c r="G13" s="36" t="s">
        <v>217</v>
      </c>
    </row>
    <row r="14" spans="1:7" ht="12.75">
      <c r="A14" s="33">
        <v>38</v>
      </c>
      <c r="B14" s="36" t="s">
        <v>510</v>
      </c>
      <c r="C14" s="36" t="s">
        <v>511</v>
      </c>
      <c r="D14" s="36" t="s">
        <v>512</v>
      </c>
      <c r="E14" s="36" t="s">
        <v>217</v>
      </c>
      <c r="F14" s="36" t="s">
        <v>217</v>
      </c>
      <c r="G14" s="36" t="s">
        <v>217</v>
      </c>
    </row>
    <row r="15" spans="1:7" ht="12.75">
      <c r="A15" s="33">
        <v>43</v>
      </c>
      <c r="B15" s="36" t="s">
        <v>513</v>
      </c>
      <c r="C15" s="36" t="s">
        <v>514</v>
      </c>
      <c r="D15" s="36" t="s">
        <v>515</v>
      </c>
      <c r="E15" s="36" t="s">
        <v>516</v>
      </c>
      <c r="F15" s="36" t="s">
        <v>517</v>
      </c>
      <c r="G15" s="36" t="s">
        <v>518</v>
      </c>
    </row>
    <row r="16" spans="1:7" ht="12.75">
      <c r="A16" s="34"/>
      <c r="B16" s="37"/>
      <c r="C16" s="37"/>
      <c r="D16" s="37"/>
      <c r="E16" s="37"/>
      <c r="F16" s="37"/>
      <c r="G16" s="37"/>
    </row>
    <row r="17" spans="2:7" ht="12.75">
      <c r="B17" s="36"/>
      <c r="C17" s="36"/>
      <c r="D17" s="36"/>
      <c r="E17" s="36"/>
      <c r="F17" s="36"/>
      <c r="G17" s="36"/>
    </row>
    <row r="18" spans="1:7" ht="12.75">
      <c r="A18" s="6" t="s">
        <v>533</v>
      </c>
      <c r="B18" s="36"/>
      <c r="C18" s="36"/>
      <c r="D18" s="36"/>
      <c r="E18" s="36"/>
      <c r="F18" s="36"/>
      <c r="G18" s="36"/>
    </row>
    <row r="19" spans="1:7" ht="12.75">
      <c r="A19" s="6"/>
      <c r="B19" s="36"/>
      <c r="C19" s="36"/>
      <c r="D19" s="36"/>
      <c r="E19" s="36"/>
      <c r="F19" s="36"/>
      <c r="G19" s="36"/>
    </row>
    <row r="20" spans="1:7" ht="12.75">
      <c r="A20" s="33">
        <v>20</v>
      </c>
      <c r="B20" s="36">
        <v>819</v>
      </c>
      <c r="C20" s="36">
        <v>51</v>
      </c>
      <c r="D20" s="36">
        <v>5</v>
      </c>
      <c r="E20" s="36" t="s">
        <v>217</v>
      </c>
      <c r="F20" s="36" t="s">
        <v>217</v>
      </c>
      <c r="G20" s="36" t="s">
        <v>217</v>
      </c>
    </row>
    <row r="21" spans="1:7" ht="12.75">
      <c r="A21" s="33">
        <v>23</v>
      </c>
      <c r="B21" s="36">
        <v>648</v>
      </c>
      <c r="C21" s="36">
        <v>204</v>
      </c>
      <c r="D21" s="36">
        <v>16</v>
      </c>
      <c r="E21" s="36" t="s">
        <v>217</v>
      </c>
      <c r="F21" s="36" t="s">
        <v>217</v>
      </c>
      <c r="G21" s="36" t="s">
        <v>217</v>
      </c>
    </row>
    <row r="22" spans="1:7" ht="12.75">
      <c r="A22" s="33">
        <v>28</v>
      </c>
      <c r="B22" s="36">
        <v>349</v>
      </c>
      <c r="C22" s="36">
        <v>462</v>
      </c>
      <c r="D22" s="36">
        <v>54</v>
      </c>
      <c r="E22" s="36">
        <v>547</v>
      </c>
      <c r="F22" s="36">
        <v>404</v>
      </c>
      <c r="G22" s="36">
        <v>40</v>
      </c>
    </row>
    <row r="23" spans="1:7" ht="12.75">
      <c r="A23" s="33">
        <v>33</v>
      </c>
      <c r="B23" s="36">
        <v>153</v>
      </c>
      <c r="C23" s="36">
        <v>581</v>
      </c>
      <c r="D23" s="36">
        <v>100</v>
      </c>
      <c r="E23" s="36" t="s">
        <v>217</v>
      </c>
      <c r="F23" s="36" t="s">
        <v>217</v>
      </c>
      <c r="G23" s="36" t="s">
        <v>217</v>
      </c>
    </row>
    <row r="24" spans="1:7" ht="12.75">
      <c r="A24" s="33">
        <v>38</v>
      </c>
      <c r="B24" s="36">
        <v>74</v>
      </c>
      <c r="C24" s="36">
        <v>604</v>
      </c>
      <c r="D24" s="36">
        <v>109</v>
      </c>
      <c r="E24" s="36" t="s">
        <v>217</v>
      </c>
      <c r="F24" s="36" t="s">
        <v>217</v>
      </c>
      <c r="G24" s="36" t="s">
        <v>217</v>
      </c>
    </row>
    <row r="25" spans="1:7" ht="12.75">
      <c r="A25" s="33">
        <v>43</v>
      </c>
      <c r="B25" s="36">
        <v>46</v>
      </c>
      <c r="C25" s="36">
        <v>537</v>
      </c>
      <c r="D25" s="36">
        <v>121</v>
      </c>
      <c r="E25" s="36">
        <v>102</v>
      </c>
      <c r="F25" s="36">
        <v>751</v>
      </c>
      <c r="G25" s="36">
        <v>130</v>
      </c>
    </row>
    <row r="26" spans="1:7" ht="12.75">
      <c r="A26" s="34"/>
      <c r="B26" s="37"/>
      <c r="C26" s="37"/>
      <c r="D26" s="37"/>
      <c r="E26" s="37"/>
      <c r="F26" s="37"/>
      <c r="G26" s="37"/>
    </row>
    <row r="27" spans="2:7" ht="12.75">
      <c r="B27" s="36"/>
      <c r="C27" s="36"/>
      <c r="D27" s="36"/>
      <c r="E27" s="36"/>
      <c r="F27" s="36"/>
      <c r="G27" s="36"/>
    </row>
    <row r="28" spans="1:7" ht="12.75">
      <c r="A28" s="6" t="s">
        <v>534</v>
      </c>
      <c r="B28" s="36"/>
      <c r="C28" s="36"/>
      <c r="D28" s="36"/>
      <c r="E28" s="36"/>
      <c r="F28" s="36"/>
      <c r="G28" s="36"/>
    </row>
    <row r="29" spans="1:7" ht="12.75">
      <c r="A29" s="6"/>
      <c r="B29" s="36"/>
      <c r="C29" s="36"/>
      <c r="D29" s="36"/>
      <c r="E29" s="36"/>
      <c r="F29" s="36"/>
      <c r="G29" s="36"/>
    </row>
    <row r="30" spans="1:7" ht="12.75">
      <c r="A30" s="33">
        <v>20</v>
      </c>
      <c r="B30" s="36">
        <v>672</v>
      </c>
      <c r="C30" s="36">
        <v>46</v>
      </c>
      <c r="D30" s="36">
        <v>3</v>
      </c>
      <c r="E30" s="36" t="s">
        <v>217</v>
      </c>
      <c r="F30" s="36" t="s">
        <v>217</v>
      </c>
      <c r="G30" s="36" t="s">
        <v>217</v>
      </c>
    </row>
    <row r="31" spans="1:7" ht="12.75">
      <c r="A31" s="33">
        <v>23</v>
      </c>
      <c r="B31" s="36">
        <v>510</v>
      </c>
      <c r="C31" s="36">
        <v>173</v>
      </c>
      <c r="D31" s="36">
        <v>13</v>
      </c>
      <c r="E31" s="36" t="s">
        <v>217</v>
      </c>
      <c r="F31" s="36" t="s">
        <v>217</v>
      </c>
      <c r="G31" s="36" t="s">
        <v>217</v>
      </c>
    </row>
    <row r="32" spans="1:7" ht="12.75">
      <c r="A32" s="33">
        <v>28</v>
      </c>
      <c r="B32" s="36">
        <v>281</v>
      </c>
      <c r="C32" s="36">
        <v>411</v>
      </c>
      <c r="D32" s="36">
        <v>45</v>
      </c>
      <c r="E32" s="36">
        <v>390</v>
      </c>
      <c r="F32" s="36">
        <v>356</v>
      </c>
      <c r="G32" s="36">
        <v>31</v>
      </c>
    </row>
    <row r="33" spans="1:7" ht="12.75">
      <c r="A33" s="33">
        <v>33</v>
      </c>
      <c r="B33" s="36">
        <v>117</v>
      </c>
      <c r="C33" s="36">
        <v>489</v>
      </c>
      <c r="D33" s="36">
        <v>85</v>
      </c>
      <c r="E33" s="36" t="s">
        <v>217</v>
      </c>
      <c r="F33" s="36" t="s">
        <v>217</v>
      </c>
      <c r="G33" s="36" t="s">
        <v>217</v>
      </c>
    </row>
    <row r="34" spans="1:7" ht="12.75">
      <c r="A34" s="33">
        <v>38</v>
      </c>
      <c r="B34" s="36">
        <v>52</v>
      </c>
      <c r="C34" s="36">
        <v>497</v>
      </c>
      <c r="D34" s="36">
        <v>78</v>
      </c>
      <c r="E34" s="36" t="s">
        <v>217</v>
      </c>
      <c r="F34" s="36" t="s">
        <v>217</v>
      </c>
      <c r="G34" s="36" t="s">
        <v>217</v>
      </c>
    </row>
    <row r="35" spans="1:7" ht="12.75">
      <c r="A35" s="33">
        <v>43</v>
      </c>
      <c r="B35" s="36">
        <v>28</v>
      </c>
      <c r="C35" s="36">
        <v>432</v>
      </c>
      <c r="D35" s="36">
        <v>87</v>
      </c>
      <c r="E35" s="36">
        <v>71</v>
      </c>
      <c r="F35" s="36">
        <v>609</v>
      </c>
      <c r="G35" s="36">
        <v>86</v>
      </c>
    </row>
    <row r="36" spans="1:7" ht="12.75">
      <c r="A36" s="34"/>
      <c r="B36" s="37"/>
      <c r="C36" s="37"/>
      <c r="D36" s="37"/>
      <c r="E36" s="37"/>
      <c r="F36" s="37"/>
      <c r="G36" s="37"/>
    </row>
    <row r="37" spans="2:7" ht="12.75">
      <c r="B37" s="36"/>
      <c r="C37" s="36"/>
      <c r="D37" s="36"/>
      <c r="E37" s="36"/>
      <c r="F37" s="36"/>
      <c r="G37" s="36"/>
    </row>
    <row r="38" spans="1:7" ht="14.25">
      <c r="A38" s="6" t="s">
        <v>45</v>
      </c>
      <c r="B38" s="36"/>
      <c r="C38" s="36"/>
      <c r="D38" s="36"/>
      <c r="E38" s="36"/>
      <c r="F38" s="36"/>
      <c r="G38" s="36"/>
    </row>
    <row r="39" spans="1:7" ht="12.75">
      <c r="A39" s="6"/>
      <c r="B39" s="36"/>
      <c r="C39" s="36"/>
      <c r="D39" s="36"/>
      <c r="E39" s="36"/>
      <c r="F39" s="36"/>
      <c r="G39" s="36"/>
    </row>
    <row r="40" spans="1:7" ht="12.75">
      <c r="A40" s="33">
        <v>20</v>
      </c>
      <c r="B40" s="36">
        <v>17.9</v>
      </c>
      <c r="C40" s="36">
        <v>9.8</v>
      </c>
      <c r="D40" s="36" t="str">
        <f>"40.0"</f>
        <v>40.0</v>
      </c>
      <c r="E40" s="36" t="s">
        <v>217</v>
      </c>
      <c r="F40" s="36" t="s">
        <v>217</v>
      </c>
      <c r="G40" s="36" t="s">
        <v>217</v>
      </c>
    </row>
    <row r="41" spans="1:7" ht="12.75">
      <c r="A41" s="33">
        <v>23</v>
      </c>
      <c r="B41" s="36">
        <v>21.3</v>
      </c>
      <c r="C41" s="36">
        <v>15.2</v>
      </c>
      <c r="D41" s="36">
        <v>18.8</v>
      </c>
      <c r="E41" s="36" t="s">
        <v>217</v>
      </c>
      <c r="F41" s="36" t="s">
        <v>217</v>
      </c>
      <c r="G41" s="36" t="s">
        <v>217</v>
      </c>
    </row>
    <row r="42" spans="1:7" ht="12.75">
      <c r="A42" s="33">
        <v>28</v>
      </c>
      <c r="B42" s="36">
        <v>19.4</v>
      </c>
      <c r="C42" s="36" t="str">
        <f>"11.0"</f>
        <v>11.0</v>
      </c>
      <c r="D42" s="36">
        <v>16.7</v>
      </c>
      <c r="E42" s="36">
        <v>28.7</v>
      </c>
      <c r="F42" s="36">
        <v>11.9</v>
      </c>
      <c r="G42" s="36">
        <v>22.5</v>
      </c>
    </row>
    <row r="43" spans="1:7" ht="12.75">
      <c r="A43" s="33">
        <v>33</v>
      </c>
      <c r="B43" s="36">
        <v>23.5</v>
      </c>
      <c r="C43" s="36">
        <v>15.8</v>
      </c>
      <c r="D43" s="36" t="str">
        <f>"15.0"</f>
        <v>15.0</v>
      </c>
      <c r="E43" s="36" t="s">
        <v>217</v>
      </c>
      <c r="F43" s="36" t="s">
        <v>217</v>
      </c>
      <c r="G43" s="36" t="s">
        <v>217</v>
      </c>
    </row>
    <row r="44" spans="1:7" ht="12.75">
      <c r="A44" s="33">
        <v>38</v>
      </c>
      <c r="B44" s="36">
        <v>29.7</v>
      </c>
      <c r="C44" s="36">
        <v>17.7</v>
      </c>
      <c r="D44" s="36">
        <v>28.4</v>
      </c>
      <c r="E44" s="36" t="s">
        <v>217</v>
      </c>
      <c r="F44" s="36" t="s">
        <v>217</v>
      </c>
      <c r="G44" s="36" t="s">
        <v>217</v>
      </c>
    </row>
    <row r="45" spans="1:7" ht="12.75">
      <c r="A45" s="33">
        <v>43</v>
      </c>
      <c r="B45" s="36">
        <v>39.1</v>
      </c>
      <c r="C45" s="36">
        <v>19.6</v>
      </c>
      <c r="D45" s="36">
        <v>28.1</v>
      </c>
      <c r="E45" s="36">
        <v>30.4</v>
      </c>
      <c r="F45" s="36">
        <v>18.9</v>
      </c>
      <c r="G45" s="36">
        <v>33.8</v>
      </c>
    </row>
    <row r="46" spans="1:7" ht="12.75">
      <c r="A46" s="34"/>
      <c r="B46" s="37"/>
      <c r="C46" s="37"/>
      <c r="D46" s="37"/>
      <c r="E46" s="37"/>
      <c r="F46" s="37"/>
      <c r="G46" s="37"/>
    </row>
    <row r="48" ht="14.25">
      <c r="A48" s="16" t="s">
        <v>46</v>
      </c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1.5" style="16" customWidth="1"/>
    <col min="2" max="7" width="8.83203125" style="16" customWidth="1"/>
    <col min="8" max="17" width="10.83203125" style="16" customWidth="1"/>
    <col min="18" max="16384" width="9.33203125" style="16" customWidth="1"/>
  </cols>
  <sheetData>
    <row r="1" spans="1:7" ht="12.75">
      <c r="A1" s="1" t="s">
        <v>252</v>
      </c>
      <c r="B1" s="1"/>
      <c r="C1" s="1"/>
      <c r="D1" s="1"/>
      <c r="E1" s="1"/>
      <c r="F1" s="1"/>
      <c r="G1" s="1"/>
    </row>
    <row r="2" spans="1:7" ht="14.25">
      <c r="A2" s="1" t="s">
        <v>20</v>
      </c>
      <c r="B2" s="1"/>
      <c r="C2" s="1"/>
      <c r="D2" s="1"/>
      <c r="E2" s="1"/>
      <c r="F2" s="1"/>
      <c r="G2" s="1"/>
    </row>
    <row r="3" spans="1:7" ht="12.75">
      <c r="A3" s="5"/>
      <c r="B3" s="5"/>
      <c r="C3" s="5"/>
      <c r="D3" s="5"/>
      <c r="E3" s="5"/>
      <c r="F3" s="5"/>
      <c r="G3" s="5"/>
    </row>
    <row r="4" spans="1:7" ht="12.75">
      <c r="A4" s="30"/>
      <c r="B4" s="4" t="s">
        <v>253</v>
      </c>
      <c r="C4" s="4"/>
      <c r="D4" s="4"/>
      <c r="E4" s="4"/>
      <c r="F4" s="4"/>
      <c r="G4" s="4"/>
    </row>
    <row r="5" spans="1:7" ht="12.75">
      <c r="A5" s="34"/>
      <c r="B5" s="34">
        <v>20</v>
      </c>
      <c r="C5" s="34">
        <v>23</v>
      </c>
      <c r="D5" s="34">
        <v>28</v>
      </c>
      <c r="E5" s="34">
        <v>33</v>
      </c>
      <c r="F5" s="34">
        <v>38</v>
      </c>
      <c r="G5" s="34">
        <v>43</v>
      </c>
    </row>
    <row r="6" spans="2:7" ht="12.75">
      <c r="B6" s="5" t="s">
        <v>254</v>
      </c>
      <c r="C6" s="5"/>
      <c r="D6" s="5"/>
      <c r="E6" s="5"/>
      <c r="F6" s="5"/>
      <c r="G6" s="5"/>
    </row>
    <row r="7" spans="1:7" ht="12.75">
      <c r="A7" s="34"/>
      <c r="B7" s="34">
        <v>1968</v>
      </c>
      <c r="C7" s="34">
        <v>1965</v>
      </c>
      <c r="D7" s="34">
        <v>1960</v>
      </c>
      <c r="E7" s="34">
        <v>1955</v>
      </c>
      <c r="F7" s="34">
        <v>1950</v>
      </c>
      <c r="G7" s="34">
        <v>1945</v>
      </c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16" t="s">
        <v>255</v>
      </c>
      <c r="B9" s="36"/>
      <c r="C9" s="36"/>
      <c r="D9" s="36"/>
      <c r="E9" s="36"/>
      <c r="F9" s="36"/>
      <c r="G9" s="36"/>
    </row>
    <row r="10" spans="1:7" ht="12.75">
      <c r="A10" s="16" t="s">
        <v>256</v>
      </c>
      <c r="B10" s="36"/>
      <c r="C10" s="36"/>
      <c r="D10" s="36"/>
      <c r="E10" s="36"/>
      <c r="F10" s="36"/>
      <c r="G10" s="36"/>
    </row>
    <row r="11" spans="1:7" ht="14.25">
      <c r="A11" s="6" t="s">
        <v>21</v>
      </c>
      <c r="B11" s="36">
        <v>7.3</v>
      </c>
      <c r="C11" s="36">
        <v>27.1</v>
      </c>
      <c r="D11" s="36">
        <v>58.9</v>
      </c>
      <c r="E11" s="36">
        <v>75.7</v>
      </c>
      <c r="F11" s="36">
        <v>80.2</v>
      </c>
      <c r="G11" s="36">
        <v>77.5</v>
      </c>
    </row>
    <row r="12" spans="1:7" ht="12.75">
      <c r="A12" s="16" t="s">
        <v>257</v>
      </c>
      <c r="B12" s="36">
        <v>4.4</v>
      </c>
      <c r="C12" s="36">
        <v>11.2</v>
      </c>
      <c r="D12" s="36">
        <v>9.9</v>
      </c>
      <c r="E12" s="36">
        <v>4.3</v>
      </c>
      <c r="F12" s="36">
        <v>1.1</v>
      </c>
      <c r="G12" s="36">
        <v>0.5</v>
      </c>
    </row>
    <row r="13" spans="1:7" ht="12.75">
      <c r="A13" s="16" t="s">
        <v>258</v>
      </c>
      <c r="B13" s="36">
        <v>2.9</v>
      </c>
      <c r="C13" s="36">
        <v>15.5</v>
      </c>
      <c r="D13" s="36">
        <v>47.2</v>
      </c>
      <c r="E13" s="36">
        <v>67.6</v>
      </c>
      <c r="F13" s="36">
        <v>75.8</v>
      </c>
      <c r="G13" s="36">
        <v>72.4</v>
      </c>
    </row>
    <row r="14" spans="1:7" ht="12.75">
      <c r="A14" s="16" t="s">
        <v>259</v>
      </c>
      <c r="B14" s="36" t="s">
        <v>185</v>
      </c>
      <c r="C14" s="36">
        <v>0.4</v>
      </c>
      <c r="D14" s="36">
        <v>1.8</v>
      </c>
      <c r="E14" s="36">
        <v>3.8</v>
      </c>
      <c r="F14" s="36">
        <v>3.3</v>
      </c>
      <c r="G14" s="36">
        <v>4.6</v>
      </c>
    </row>
    <row r="15" spans="2:7" ht="12.75">
      <c r="B15" s="36"/>
      <c r="C15" s="36"/>
      <c r="D15" s="36"/>
      <c r="E15" s="36"/>
      <c r="F15" s="36"/>
      <c r="G15" s="36"/>
    </row>
    <row r="16" spans="1:7" ht="12.75">
      <c r="A16" s="6" t="s">
        <v>11</v>
      </c>
      <c r="B16" s="36">
        <v>22.6</v>
      </c>
      <c r="C16" s="36" t="str">
        <f>"31.0"</f>
        <v>31.0</v>
      </c>
      <c r="D16" s="36">
        <v>18.5</v>
      </c>
      <c r="E16" s="36">
        <v>6.8</v>
      </c>
      <c r="F16" s="36">
        <v>3.9</v>
      </c>
      <c r="G16" s="36">
        <v>8.6</v>
      </c>
    </row>
    <row r="17" spans="1:7" ht="12.75">
      <c r="A17" s="16" t="s">
        <v>257</v>
      </c>
      <c r="B17" s="36">
        <v>19.3</v>
      </c>
      <c r="C17" s="36">
        <v>21.6</v>
      </c>
      <c r="D17" s="36">
        <v>9.6</v>
      </c>
      <c r="E17" s="36">
        <v>2.6</v>
      </c>
      <c r="F17" s="36">
        <v>0.6</v>
      </c>
      <c r="G17" s="36">
        <v>0.5</v>
      </c>
    </row>
    <row r="18" spans="1:7" ht="12.75">
      <c r="A18" s="16" t="s">
        <v>258</v>
      </c>
      <c r="B18" s="36">
        <v>3.3</v>
      </c>
      <c r="C18" s="36">
        <v>9.3</v>
      </c>
      <c r="D18" s="36">
        <v>8.4</v>
      </c>
      <c r="E18" s="36">
        <v>3.2</v>
      </c>
      <c r="F18" s="36" t="str">
        <f>"3.0"</f>
        <v>3.0</v>
      </c>
      <c r="G18" s="36">
        <v>6.6</v>
      </c>
    </row>
    <row r="19" spans="1:7" ht="12.75">
      <c r="A19" s="16" t="s">
        <v>259</v>
      </c>
      <c r="B19" s="36" t="s">
        <v>185</v>
      </c>
      <c r="C19" s="36">
        <v>0.1</v>
      </c>
      <c r="D19" s="36">
        <v>0.5</v>
      </c>
      <c r="E19" s="36" t="str">
        <f>"1.0"</f>
        <v>1.0</v>
      </c>
      <c r="F19" s="36">
        <v>0.3</v>
      </c>
      <c r="G19" s="36">
        <v>1.5</v>
      </c>
    </row>
    <row r="20" spans="2:7" ht="12.75">
      <c r="B20" s="36"/>
      <c r="C20" s="36"/>
      <c r="D20" s="36"/>
      <c r="E20" s="36"/>
      <c r="F20" s="36"/>
      <c r="G20" s="36"/>
    </row>
    <row r="21" spans="1:7" ht="12.75">
      <c r="A21" s="6" t="s">
        <v>22</v>
      </c>
      <c r="B21" s="36" t="str">
        <f>"5.0"</f>
        <v>5.0</v>
      </c>
      <c r="C21" s="36">
        <v>4.9</v>
      </c>
      <c r="D21" s="36" t="str">
        <f>"7.0"</f>
        <v>7.0</v>
      </c>
      <c r="E21" s="36">
        <v>8.5</v>
      </c>
      <c r="F21" s="36">
        <v>10.1</v>
      </c>
      <c r="G21" s="36">
        <v>8.9</v>
      </c>
    </row>
    <row r="22" spans="1:7" ht="12.75">
      <c r="A22" s="16" t="s">
        <v>257</v>
      </c>
      <c r="B22" s="36">
        <v>4.4</v>
      </c>
      <c r="C22" s="36">
        <v>3.6</v>
      </c>
      <c r="D22" s="36">
        <v>3.7</v>
      </c>
      <c r="E22" s="36">
        <v>2.3</v>
      </c>
      <c r="F22" s="36">
        <v>2.1</v>
      </c>
      <c r="G22" s="36">
        <v>0.9</v>
      </c>
    </row>
    <row r="23" spans="1:7" ht="12.75">
      <c r="A23" s="16" t="s">
        <v>258</v>
      </c>
      <c r="B23" s="36" t="s">
        <v>185</v>
      </c>
      <c r="C23" s="36" t="s">
        <v>185</v>
      </c>
      <c r="D23" s="36" t="s">
        <v>185</v>
      </c>
      <c r="E23" s="36" t="s">
        <v>185</v>
      </c>
      <c r="F23" s="36" t="s">
        <v>185</v>
      </c>
      <c r="G23" s="36" t="s">
        <v>185</v>
      </c>
    </row>
    <row r="24" spans="1:7" ht="12.75">
      <c r="A24" s="16" t="s">
        <v>259</v>
      </c>
      <c r="B24" s="36">
        <v>0.6</v>
      </c>
      <c r="C24" s="36">
        <v>1.3</v>
      </c>
      <c r="D24" s="36">
        <v>3.3</v>
      </c>
      <c r="E24" s="36">
        <v>6.2</v>
      </c>
      <c r="F24" s="36" t="str">
        <f>"8.0"</f>
        <v>8.0</v>
      </c>
      <c r="G24" s="36" t="str">
        <f>"8.0"</f>
        <v>8.0</v>
      </c>
    </row>
    <row r="25" spans="2:7" ht="12.75">
      <c r="B25" s="36"/>
      <c r="C25" s="36"/>
      <c r="D25" s="36"/>
      <c r="E25" s="36"/>
      <c r="F25" s="36"/>
      <c r="G25" s="36"/>
    </row>
    <row r="26" spans="1:7" ht="12.75">
      <c r="A26" s="6" t="s">
        <v>23</v>
      </c>
      <c r="B26" s="36" t="str">
        <f>"65.0"</f>
        <v>65.0</v>
      </c>
      <c r="C26" s="36">
        <v>36.9</v>
      </c>
      <c r="D26" s="36">
        <v>15.6</v>
      </c>
      <c r="E26" s="36" t="str">
        <f>"9.0"</f>
        <v>9.0</v>
      </c>
      <c r="F26" s="36">
        <v>5.8</v>
      </c>
      <c r="G26" s="36">
        <v>4.9</v>
      </c>
    </row>
    <row r="27" spans="1:7" ht="12.75">
      <c r="A27" s="16" t="s">
        <v>257</v>
      </c>
      <c r="B27" s="36" t="str">
        <f>"65.0"</f>
        <v>65.0</v>
      </c>
      <c r="C27" s="36">
        <v>36.9</v>
      </c>
      <c r="D27" s="36">
        <v>14.9</v>
      </c>
      <c r="E27" s="36">
        <v>7.7</v>
      </c>
      <c r="F27" s="36">
        <v>4.5</v>
      </c>
      <c r="G27" s="36">
        <v>3.1</v>
      </c>
    </row>
    <row r="28" spans="1:7" ht="12.75">
      <c r="A28" s="16" t="s">
        <v>258</v>
      </c>
      <c r="B28" s="36" t="s">
        <v>185</v>
      </c>
      <c r="C28" s="36" t="s">
        <v>185</v>
      </c>
      <c r="D28" s="36" t="s">
        <v>185</v>
      </c>
      <c r="E28" s="36" t="s">
        <v>185</v>
      </c>
      <c r="F28" s="36" t="s">
        <v>185</v>
      </c>
      <c r="G28" s="36" t="s">
        <v>185</v>
      </c>
    </row>
    <row r="29" spans="1:7" ht="12.75">
      <c r="A29" s="16" t="s">
        <v>259</v>
      </c>
      <c r="B29" s="36" t="s">
        <v>185</v>
      </c>
      <c r="C29" s="36" t="s">
        <v>185</v>
      </c>
      <c r="D29" s="36">
        <v>0.7</v>
      </c>
      <c r="E29" s="36">
        <v>1.3</v>
      </c>
      <c r="F29" s="36">
        <v>1.3</v>
      </c>
      <c r="G29" s="36">
        <v>1.8</v>
      </c>
    </row>
    <row r="30" spans="2:7" ht="12.75">
      <c r="B30" s="36" t="s">
        <v>227</v>
      </c>
      <c r="C30" s="36" t="s">
        <v>227</v>
      </c>
      <c r="D30" s="36" t="s">
        <v>227</v>
      </c>
      <c r="E30" s="36" t="s">
        <v>227</v>
      </c>
      <c r="F30" s="36" t="s">
        <v>227</v>
      </c>
      <c r="G30" s="36" t="s">
        <v>227</v>
      </c>
    </row>
    <row r="31" spans="1:7" ht="12.75">
      <c r="A31" s="16" t="s">
        <v>260</v>
      </c>
      <c r="B31" s="45" t="str">
        <f aca="true" t="shared" si="0" ref="B31:G31">"100.0"</f>
        <v>100.0</v>
      </c>
      <c r="C31" s="45" t="str">
        <f t="shared" si="0"/>
        <v>100.0</v>
      </c>
      <c r="D31" s="45" t="str">
        <f t="shared" si="0"/>
        <v>100.0</v>
      </c>
      <c r="E31" s="45" t="str">
        <f t="shared" si="0"/>
        <v>100.0</v>
      </c>
      <c r="F31" s="45" t="str">
        <f t="shared" si="0"/>
        <v>100.0</v>
      </c>
      <c r="G31" s="45" t="str">
        <f t="shared" si="0"/>
        <v>100.0</v>
      </c>
    </row>
    <row r="32" spans="2:7" ht="12.75">
      <c r="B32" s="36"/>
      <c r="C32" s="36"/>
      <c r="D32" s="36"/>
      <c r="E32" s="36"/>
      <c r="F32" s="36"/>
      <c r="G32" s="36"/>
    </row>
    <row r="33" spans="1:7" ht="12.75">
      <c r="A33" s="16" t="s">
        <v>261</v>
      </c>
      <c r="B33" s="36">
        <v>721</v>
      </c>
      <c r="C33" s="36">
        <v>696</v>
      </c>
      <c r="D33" s="36">
        <v>737</v>
      </c>
      <c r="E33" s="36">
        <v>691</v>
      </c>
      <c r="F33" s="36">
        <v>627</v>
      </c>
      <c r="G33" s="36">
        <v>547</v>
      </c>
    </row>
    <row r="34" spans="2:7" ht="12.75">
      <c r="B34" s="36"/>
      <c r="C34" s="36"/>
      <c r="D34" s="36"/>
      <c r="E34" s="36"/>
      <c r="F34" s="36"/>
      <c r="G34" s="36"/>
    </row>
    <row r="35" spans="1:7" ht="12.75">
      <c r="A35" s="30"/>
      <c r="B35" s="65"/>
      <c r="C35" s="65"/>
      <c r="D35" s="65"/>
      <c r="E35" s="65"/>
      <c r="F35" s="65"/>
      <c r="G35" s="65"/>
    </row>
    <row r="36" spans="1:7" ht="12.75">
      <c r="A36" s="32" t="s">
        <v>262</v>
      </c>
      <c r="B36" s="41"/>
      <c r="C36" s="41"/>
      <c r="D36" s="41"/>
      <c r="E36" s="41"/>
      <c r="F36" s="41"/>
      <c r="G36" s="41"/>
    </row>
    <row r="37" spans="1:7" ht="14.25">
      <c r="A37" s="6" t="s">
        <v>24</v>
      </c>
      <c r="B37" s="16">
        <v>47.3</v>
      </c>
      <c r="C37" s="36">
        <v>16.1</v>
      </c>
      <c r="D37" s="36">
        <v>2.2</v>
      </c>
      <c r="E37" s="36">
        <v>1.3</v>
      </c>
      <c r="F37" s="36" t="str">
        <f>"1.0"</f>
        <v>1.0</v>
      </c>
      <c r="G37" s="36">
        <v>0.9</v>
      </c>
    </row>
    <row r="38" spans="1:7" ht="14.25">
      <c r="A38" s="6" t="s">
        <v>15</v>
      </c>
      <c r="B38" s="36">
        <v>37.6</v>
      </c>
      <c r="C38" s="36">
        <v>10.5</v>
      </c>
      <c r="D38" s="36">
        <v>1.2</v>
      </c>
      <c r="E38" s="36">
        <v>1.2</v>
      </c>
      <c r="F38" s="36">
        <v>1.3</v>
      </c>
      <c r="G38" s="36">
        <v>1.7</v>
      </c>
    </row>
    <row r="39" spans="1:7" ht="12.75">
      <c r="A39" s="6" t="s">
        <v>25</v>
      </c>
      <c r="B39" s="36">
        <v>5.8</v>
      </c>
      <c r="C39" s="36">
        <v>3.5</v>
      </c>
      <c r="D39" s="36">
        <v>1.4</v>
      </c>
      <c r="E39" s="36">
        <v>0.4</v>
      </c>
      <c r="F39" s="36" t="str">
        <f>"1.0"</f>
        <v>1.0</v>
      </c>
      <c r="G39" s="36">
        <v>0.4</v>
      </c>
    </row>
    <row r="40" spans="1:7" ht="12.75">
      <c r="A40" s="6" t="s">
        <v>17</v>
      </c>
      <c r="B40" s="36">
        <v>14.7</v>
      </c>
      <c r="C40" s="36">
        <v>18.1</v>
      </c>
      <c r="D40" s="36">
        <v>12.3</v>
      </c>
      <c r="E40" s="36">
        <v>7.5</v>
      </c>
      <c r="F40" s="36">
        <v>4.9</v>
      </c>
      <c r="G40" s="36">
        <v>4.2</v>
      </c>
    </row>
    <row r="41" spans="1:7" ht="12.75">
      <c r="A41" s="6" t="s">
        <v>18</v>
      </c>
      <c r="B41" s="36">
        <v>2.4</v>
      </c>
      <c r="C41" s="36" t="str">
        <f>"1.0"</f>
        <v>1.0</v>
      </c>
      <c r="D41" s="36">
        <v>0.5</v>
      </c>
      <c r="E41" s="36">
        <v>0.9</v>
      </c>
      <c r="F41" s="36">
        <v>1.1</v>
      </c>
      <c r="G41" s="36">
        <v>1.3</v>
      </c>
    </row>
    <row r="42" spans="1:7" ht="12.75">
      <c r="A42" s="6"/>
      <c r="B42" s="36"/>
      <c r="C42" s="36"/>
      <c r="D42" s="36"/>
      <c r="E42" s="36"/>
      <c r="F42" s="36"/>
      <c r="G42" s="36"/>
    </row>
    <row r="43" spans="1:7" ht="12.75">
      <c r="A43" s="66"/>
      <c r="B43" s="65"/>
      <c r="C43" s="65"/>
      <c r="D43" s="65"/>
      <c r="E43" s="65"/>
      <c r="F43" s="65"/>
      <c r="G43" s="65"/>
    </row>
    <row r="44" spans="1:7" ht="12.75">
      <c r="A44" s="6" t="s">
        <v>26</v>
      </c>
      <c r="B44" s="36" t="str">
        <f>"3.0"</f>
        <v>3.0</v>
      </c>
      <c r="C44" s="36">
        <v>2.5</v>
      </c>
      <c r="D44" s="36" t="str">
        <f>"3.0"</f>
        <v>3.0</v>
      </c>
      <c r="E44" s="36">
        <v>3.6</v>
      </c>
      <c r="F44" s="36">
        <v>3.9</v>
      </c>
      <c r="G44" s="36">
        <v>3.7</v>
      </c>
    </row>
    <row r="45" spans="1:7" ht="12.75">
      <c r="A45" s="34"/>
      <c r="B45" s="34"/>
      <c r="C45" s="34"/>
      <c r="D45" s="34"/>
      <c r="E45" s="34"/>
      <c r="F45" s="34"/>
      <c r="G45" s="34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11" ht="14.25">
      <c r="A48" s="16" t="s">
        <v>92</v>
      </c>
      <c r="K48" s="32"/>
    </row>
    <row r="49" ht="14.25">
      <c r="A49" s="16" t="s">
        <v>89</v>
      </c>
    </row>
    <row r="50" ht="14.25">
      <c r="A50" s="69" t="s">
        <v>93</v>
      </c>
    </row>
    <row r="51" ht="14.25">
      <c r="A51" s="16" t="s">
        <v>91</v>
      </c>
    </row>
    <row r="52" ht="12.75">
      <c r="A52" s="16" t="s">
        <v>263</v>
      </c>
    </row>
    <row r="81" spans="1:2" ht="12.75">
      <c r="A81" s="6"/>
      <c r="B81" s="36"/>
    </row>
    <row r="82" spans="1:2" ht="12.75">
      <c r="A82" s="6"/>
      <c r="B82" s="36"/>
    </row>
    <row r="83" spans="1:2" ht="12.75">
      <c r="A83" s="6"/>
      <c r="B83" s="36"/>
    </row>
    <row r="84" spans="1:2" ht="12.75">
      <c r="A84" s="6"/>
      <c r="B84" s="36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3.66015625" style="16" customWidth="1"/>
    <col min="2" max="4" width="15.83203125" style="16" customWidth="1"/>
    <col min="5" max="19" width="10.83203125" style="16" customWidth="1"/>
    <col min="20" max="16384" width="9.33203125" style="16" customWidth="1"/>
  </cols>
  <sheetData>
    <row r="1" spans="1:3" ht="12.75">
      <c r="A1" s="61" t="s">
        <v>264</v>
      </c>
      <c r="B1" s="61"/>
      <c r="C1" s="61"/>
    </row>
    <row r="2" spans="1:33" s="32" customFormat="1" ht="14.25">
      <c r="A2" s="61" t="s">
        <v>10</v>
      </c>
      <c r="B2" s="61"/>
      <c r="C2" s="6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2:17" ht="12.75">
      <c r="B3" s="36"/>
      <c r="C3" s="36"/>
      <c r="D3" s="5"/>
      <c r="E3" s="5"/>
      <c r="F3" s="5"/>
      <c r="G3" s="5"/>
      <c r="H3" s="5"/>
      <c r="I3" s="5"/>
      <c r="L3" s="5"/>
      <c r="M3" s="5"/>
      <c r="N3" s="5"/>
      <c r="O3" s="5"/>
      <c r="P3" s="5"/>
      <c r="Q3" s="5"/>
    </row>
    <row r="4" spans="1:3" ht="12.75">
      <c r="A4" s="57"/>
      <c r="B4" s="4" t="s">
        <v>307</v>
      </c>
      <c r="C4" s="4"/>
    </row>
    <row r="5" spans="1:3" ht="12.75">
      <c r="A5" s="1"/>
      <c r="B5" s="58">
        <v>28</v>
      </c>
      <c r="C5" s="36">
        <v>43</v>
      </c>
    </row>
    <row r="6" spans="1:33" s="32" customFormat="1" ht="12.75">
      <c r="A6" s="3"/>
      <c r="B6" s="4" t="s">
        <v>254</v>
      </c>
      <c r="C6" s="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" ht="12.75">
      <c r="A7" s="59"/>
      <c r="B7" s="60">
        <v>1960</v>
      </c>
      <c r="C7" s="37">
        <v>1945</v>
      </c>
    </row>
    <row r="9" spans="1:3" ht="12.75">
      <c r="A9" s="39" t="s">
        <v>255</v>
      </c>
      <c r="B9" s="58"/>
      <c r="C9" s="58"/>
    </row>
    <row r="10" spans="1:3" ht="12.75">
      <c r="A10" s="39" t="s">
        <v>265</v>
      </c>
      <c r="B10" s="36"/>
      <c r="C10" s="36"/>
    </row>
    <row r="11" spans="1:3" ht="14.25">
      <c r="A11" s="2" t="s">
        <v>21</v>
      </c>
      <c r="B11" s="36">
        <v>47.2</v>
      </c>
      <c r="C11" s="36">
        <v>78.4</v>
      </c>
    </row>
    <row r="12" spans="1:3" ht="12.75">
      <c r="A12" s="39" t="s">
        <v>257</v>
      </c>
      <c r="B12" s="36">
        <v>8.9</v>
      </c>
      <c r="C12" s="36">
        <v>1.2</v>
      </c>
    </row>
    <row r="13" spans="1:3" ht="12.75">
      <c r="A13" s="39" t="s">
        <v>258</v>
      </c>
      <c r="B13" s="36">
        <v>37.1</v>
      </c>
      <c r="C13" s="36">
        <v>74.5</v>
      </c>
    </row>
    <row r="14" spans="1:3" ht="12.75">
      <c r="A14" s="39" t="s">
        <v>259</v>
      </c>
      <c r="B14" s="36">
        <v>1.2</v>
      </c>
      <c r="C14" s="36">
        <v>2.7</v>
      </c>
    </row>
    <row r="15" spans="1:3" ht="12.75">
      <c r="A15" s="39"/>
      <c r="B15" s="36"/>
      <c r="C15" s="36"/>
    </row>
    <row r="16" spans="1:3" ht="12.75">
      <c r="A16" s="2" t="s">
        <v>11</v>
      </c>
      <c r="B16" s="36" t="str">
        <f>"25.0"</f>
        <v>25.0</v>
      </c>
      <c r="C16" s="36">
        <v>7.8</v>
      </c>
    </row>
    <row r="17" spans="1:3" ht="12.75">
      <c r="A17" s="39" t="s">
        <v>257</v>
      </c>
      <c r="B17" s="36">
        <v>16.1</v>
      </c>
      <c r="C17" s="36">
        <v>1.2</v>
      </c>
    </row>
    <row r="18" spans="1:3" ht="12.75">
      <c r="A18" s="39" t="s">
        <v>258</v>
      </c>
      <c r="B18" s="36">
        <v>8.4</v>
      </c>
      <c r="C18" s="36">
        <v>4.8</v>
      </c>
    </row>
    <row r="19" spans="1:5" ht="12.75">
      <c r="A19" s="39" t="s">
        <v>259</v>
      </c>
      <c r="B19" s="36">
        <v>0.5</v>
      </c>
      <c r="C19" s="36">
        <v>1.8</v>
      </c>
      <c r="E19" s="2"/>
    </row>
    <row r="20" spans="1:5" ht="12.75">
      <c r="A20" s="39"/>
      <c r="B20" s="36"/>
      <c r="C20" s="36"/>
      <c r="E20" s="2"/>
    </row>
    <row r="21" spans="1:3" ht="12.75">
      <c r="A21" s="2" t="s">
        <v>12</v>
      </c>
      <c r="B21" s="36">
        <v>0.5</v>
      </c>
      <c r="C21" s="36" t="str">
        <f>"3.0"</f>
        <v>3.0</v>
      </c>
    </row>
    <row r="22" spans="1:3" ht="12.75">
      <c r="A22" s="39" t="s">
        <v>257</v>
      </c>
      <c r="B22" s="36" t="s">
        <v>190</v>
      </c>
      <c r="C22" s="36" t="s">
        <v>190</v>
      </c>
    </row>
    <row r="23" spans="1:3" ht="12.75">
      <c r="A23" s="39" t="s">
        <v>258</v>
      </c>
      <c r="B23" s="36" t="s">
        <v>190</v>
      </c>
      <c r="C23" s="36" t="s">
        <v>190</v>
      </c>
    </row>
    <row r="24" spans="1:3" ht="12.75">
      <c r="A24" s="39" t="s">
        <v>259</v>
      </c>
      <c r="B24" s="36">
        <v>0.5</v>
      </c>
      <c r="C24" s="36">
        <v>2.9</v>
      </c>
    </row>
    <row r="25" spans="1:3" ht="12.75">
      <c r="A25" s="39"/>
      <c r="B25" s="36"/>
      <c r="C25" s="36"/>
    </row>
    <row r="26" spans="1:3" ht="12.75">
      <c r="A26" s="2" t="s">
        <v>13</v>
      </c>
      <c r="B26" s="36">
        <v>27.4</v>
      </c>
      <c r="C26" s="36">
        <v>10.7</v>
      </c>
    </row>
    <row r="27" spans="1:3" ht="12.75">
      <c r="A27" s="39" t="s">
        <v>257</v>
      </c>
      <c r="B27" s="36">
        <v>25.2</v>
      </c>
      <c r="C27" s="36">
        <v>6.9</v>
      </c>
    </row>
    <row r="28" spans="1:3" ht="12.75">
      <c r="A28" s="39" t="s">
        <v>258</v>
      </c>
      <c r="B28" s="36">
        <v>0.4</v>
      </c>
      <c r="C28" s="36" t="s">
        <v>185</v>
      </c>
    </row>
    <row r="29" spans="1:3" ht="12.75">
      <c r="A29" s="39" t="s">
        <v>259</v>
      </c>
      <c r="B29" s="36">
        <v>1.8</v>
      </c>
      <c r="C29" s="36">
        <v>3.8</v>
      </c>
    </row>
    <row r="30" spans="1:3" ht="12.75">
      <c r="A30" s="39"/>
      <c r="B30" s="36"/>
      <c r="C30" s="36"/>
    </row>
    <row r="31" spans="1:3" ht="12.75">
      <c r="A31" s="39" t="s">
        <v>260</v>
      </c>
      <c r="B31" s="45" t="str">
        <f>"100.0"</f>
        <v>100.0</v>
      </c>
      <c r="C31" s="45" t="str">
        <f>"100.0"</f>
        <v>100.0</v>
      </c>
    </row>
    <row r="32" spans="1:3" ht="12.75">
      <c r="A32" s="39"/>
      <c r="B32" s="41"/>
      <c r="C32" s="41"/>
    </row>
    <row r="33" spans="1:3" ht="12.75">
      <c r="A33" s="39" t="s">
        <v>261</v>
      </c>
      <c r="B33" s="36">
        <v>777</v>
      </c>
      <c r="C33" s="36">
        <v>766</v>
      </c>
    </row>
    <row r="34" spans="1:3" ht="12.75">
      <c r="A34" s="42"/>
      <c r="B34" s="37"/>
      <c r="C34" s="37"/>
    </row>
    <row r="35" spans="1:3" ht="12.75">
      <c r="A35" s="39"/>
      <c r="B35" s="36"/>
      <c r="C35" s="36"/>
    </row>
    <row r="36" spans="1:3" ht="12.75">
      <c r="A36" s="63" t="s">
        <v>262</v>
      </c>
      <c r="B36" s="41"/>
      <c r="C36" s="41"/>
    </row>
    <row r="37" spans="1:3" ht="14.25">
      <c r="A37" s="2" t="s">
        <v>14</v>
      </c>
      <c r="B37" s="36">
        <v>8.2</v>
      </c>
      <c r="C37" s="36">
        <v>3.7</v>
      </c>
    </row>
    <row r="38" spans="1:3" ht="14.25">
      <c r="A38" s="2" t="s">
        <v>15</v>
      </c>
      <c r="B38" s="36" t="str">
        <f>"5.0"</f>
        <v>5.0</v>
      </c>
      <c r="C38" s="36">
        <v>0.5</v>
      </c>
    </row>
    <row r="39" spans="1:3" ht="12.75">
      <c r="A39" s="2" t="s">
        <v>16</v>
      </c>
      <c r="B39" s="36">
        <v>1.5</v>
      </c>
      <c r="C39" s="36">
        <v>0.3</v>
      </c>
    </row>
    <row r="40" spans="1:3" ht="12.75">
      <c r="A40" s="2" t="s">
        <v>17</v>
      </c>
      <c r="B40" s="36">
        <v>18.5</v>
      </c>
      <c r="C40" s="36">
        <v>7.6</v>
      </c>
    </row>
    <row r="41" spans="1:3" ht="12.75">
      <c r="A41" s="2" t="s">
        <v>18</v>
      </c>
      <c r="B41" s="36">
        <v>0.8</v>
      </c>
      <c r="C41" s="36">
        <v>0.5</v>
      </c>
    </row>
    <row r="42" spans="1:3" ht="12.75">
      <c r="A42" s="2"/>
      <c r="B42" s="36"/>
      <c r="C42" s="36"/>
    </row>
    <row r="43" spans="1:3" ht="12.75">
      <c r="A43" s="64"/>
      <c r="B43" s="65"/>
      <c r="C43" s="65"/>
    </row>
    <row r="44" spans="1:3" ht="12.75">
      <c r="A44" s="2" t="s">
        <v>19</v>
      </c>
      <c r="B44" s="36">
        <v>2.7</v>
      </c>
      <c r="C44" s="36">
        <v>3.7</v>
      </c>
    </row>
    <row r="45" spans="1:3" ht="12.75">
      <c r="A45" s="42"/>
      <c r="B45" s="37"/>
      <c r="C45" s="37"/>
    </row>
    <row r="46" spans="1:3" ht="12.75">
      <c r="A46" s="63"/>
      <c r="B46" s="32"/>
      <c r="C46" s="32"/>
    </row>
    <row r="47" ht="14.25">
      <c r="A47" s="39" t="s">
        <v>88</v>
      </c>
    </row>
    <row r="48" spans="1:17" ht="14.25">
      <c r="A48" s="39" t="s">
        <v>89</v>
      </c>
      <c r="E48" s="6"/>
      <c r="F48" s="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14.25">
      <c r="A49" s="39" t="s">
        <v>90</v>
      </c>
      <c r="E49" s="6"/>
      <c r="F49" s="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4.25">
      <c r="A50" s="39" t="s">
        <v>91</v>
      </c>
      <c r="E50" s="6"/>
      <c r="F50" s="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5:17" ht="12.75">
      <c r="E51" s="6"/>
      <c r="F51" s="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ht="12.75">
      <c r="E52" s="6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1.33203125" style="16" customWidth="1"/>
    <col min="2" max="17" width="10.83203125" style="16" customWidth="1"/>
    <col min="18" max="16384" width="9.33203125" style="16" customWidth="1"/>
  </cols>
  <sheetData>
    <row r="1" spans="1:8" ht="12.75">
      <c r="A1" s="1" t="s">
        <v>266</v>
      </c>
      <c r="B1" s="1"/>
      <c r="C1" s="1"/>
      <c r="D1" s="5"/>
      <c r="E1" s="5"/>
      <c r="F1" s="5"/>
      <c r="G1" s="5"/>
      <c r="H1" s="5"/>
    </row>
    <row r="2" spans="1:8" ht="12.75">
      <c r="A2" s="1"/>
      <c r="B2" s="1" t="s">
        <v>267</v>
      </c>
      <c r="C2" s="1"/>
      <c r="D2" s="5"/>
      <c r="E2" s="5"/>
      <c r="F2" s="5"/>
      <c r="G2" s="5"/>
      <c r="H2" s="5"/>
    </row>
    <row r="3" spans="1:8" ht="12.75">
      <c r="A3" s="1"/>
      <c r="B3" s="1"/>
      <c r="C3" s="1"/>
      <c r="D3" s="5"/>
      <c r="E3" s="5"/>
      <c r="F3" s="5"/>
      <c r="H3" s="5"/>
    </row>
    <row r="4" spans="1:8" ht="12.75">
      <c r="A4" s="3"/>
      <c r="B4" s="4" t="s">
        <v>268</v>
      </c>
      <c r="C4" s="4"/>
      <c r="D4" s="4" t="s">
        <v>253</v>
      </c>
      <c r="E4" s="4"/>
      <c r="F4" s="4"/>
      <c r="G4" s="4"/>
      <c r="H4" s="4"/>
    </row>
    <row r="5" spans="1:8" ht="12.75">
      <c r="A5" s="1"/>
      <c r="B5" s="5">
        <v>20</v>
      </c>
      <c r="C5" s="5">
        <v>20</v>
      </c>
      <c r="D5" s="5">
        <v>23</v>
      </c>
      <c r="E5" s="5">
        <v>28</v>
      </c>
      <c r="F5" s="5">
        <v>33</v>
      </c>
      <c r="G5" s="5">
        <v>38</v>
      </c>
      <c r="H5" s="5">
        <v>43</v>
      </c>
    </row>
    <row r="6" spans="1:8" ht="12.75">
      <c r="A6" s="30"/>
      <c r="B6" s="4" t="s">
        <v>269</v>
      </c>
      <c r="C6" s="4"/>
      <c r="D6" s="4" t="s">
        <v>270</v>
      </c>
      <c r="E6" s="4"/>
      <c r="F6" s="4"/>
      <c r="G6" s="4"/>
      <c r="H6" s="4"/>
    </row>
    <row r="7" spans="1:8" ht="12.75">
      <c r="A7" s="34"/>
      <c r="B7" s="34">
        <v>1968</v>
      </c>
      <c r="C7" s="34">
        <v>1968</v>
      </c>
      <c r="D7" s="34">
        <v>1965</v>
      </c>
      <c r="E7" s="34">
        <v>1960</v>
      </c>
      <c r="F7" s="34">
        <v>1955</v>
      </c>
      <c r="G7" s="34">
        <v>1950</v>
      </c>
      <c r="H7" s="34">
        <v>1945</v>
      </c>
    </row>
    <row r="8" spans="1:8" ht="12.75">
      <c r="A8" s="32"/>
      <c r="B8" s="32"/>
      <c r="C8" s="32"/>
      <c r="D8" s="32"/>
      <c r="E8" s="32"/>
      <c r="F8" s="32"/>
      <c r="G8" s="32"/>
      <c r="H8" s="32"/>
    </row>
    <row r="9" ht="12.75">
      <c r="A9" s="6" t="s">
        <v>2</v>
      </c>
    </row>
    <row r="10" ht="14.25">
      <c r="A10" s="16" t="s">
        <v>592</v>
      </c>
    </row>
    <row r="11" spans="1:8" ht="12.75">
      <c r="A11" s="16" t="s">
        <v>271</v>
      </c>
      <c r="B11" s="16">
        <v>4.9</v>
      </c>
      <c r="C11" s="16">
        <v>4.9</v>
      </c>
      <c r="D11" s="16">
        <v>4.5</v>
      </c>
      <c r="E11" s="16">
        <v>3.7</v>
      </c>
      <c r="F11" s="16">
        <v>4.9</v>
      </c>
      <c r="G11" s="16">
        <v>7.3</v>
      </c>
      <c r="H11" s="16">
        <v>9.3</v>
      </c>
    </row>
    <row r="12" spans="1:8" ht="12.75">
      <c r="A12" s="16" t="s">
        <v>272</v>
      </c>
      <c r="B12" s="16">
        <v>32.5</v>
      </c>
      <c r="C12" s="16">
        <v>32.5</v>
      </c>
      <c r="D12" s="16">
        <v>24.1</v>
      </c>
      <c r="E12" s="16">
        <v>22.4</v>
      </c>
      <c r="F12" s="16">
        <v>23.9</v>
      </c>
      <c r="G12" s="16">
        <v>26.3</v>
      </c>
      <c r="H12" s="16">
        <v>25.4</v>
      </c>
    </row>
    <row r="13" spans="1:8" ht="12.75">
      <c r="A13" s="16" t="s">
        <v>273</v>
      </c>
      <c r="B13" s="16">
        <v>33.2</v>
      </c>
      <c r="C13" s="16">
        <v>33.2</v>
      </c>
      <c r="D13" s="16">
        <v>33.3</v>
      </c>
      <c r="E13" s="16">
        <v>33.4</v>
      </c>
      <c r="F13" s="16">
        <v>26.2</v>
      </c>
      <c r="G13" s="16">
        <v>24.1</v>
      </c>
      <c r="H13" s="16">
        <v>23.2</v>
      </c>
    </row>
    <row r="14" spans="1:8" ht="12.75">
      <c r="A14" s="16" t="s">
        <v>274</v>
      </c>
      <c r="B14" s="16">
        <v>29.4</v>
      </c>
      <c r="C14" s="16">
        <v>29.4</v>
      </c>
      <c r="D14" s="16">
        <v>38.1</v>
      </c>
      <c r="E14" s="16">
        <v>40.6</v>
      </c>
      <c r="F14" s="16">
        <v>44.9</v>
      </c>
      <c r="G14" s="16">
        <v>42.3</v>
      </c>
      <c r="H14" s="16">
        <v>42.1</v>
      </c>
    </row>
    <row r="16" spans="1:8" ht="12.75">
      <c r="A16" s="16" t="s">
        <v>165</v>
      </c>
      <c r="B16" s="16">
        <f>SUM(B11:B14)</f>
        <v>100</v>
      </c>
      <c r="C16" s="45" t="str">
        <f aca="true" t="shared" si="0" ref="C16:H16">"100.0"</f>
        <v>100.0</v>
      </c>
      <c r="D16" s="45" t="str">
        <f t="shared" si="0"/>
        <v>100.0</v>
      </c>
      <c r="E16" s="45" t="str">
        <f t="shared" si="0"/>
        <v>100.0</v>
      </c>
      <c r="F16" s="45" t="str">
        <f t="shared" si="0"/>
        <v>100.0</v>
      </c>
      <c r="G16" s="45" t="str">
        <f t="shared" si="0"/>
        <v>100.0</v>
      </c>
      <c r="H16" s="45" t="str">
        <f t="shared" si="0"/>
        <v>100.0</v>
      </c>
    </row>
    <row r="17" spans="4:8" ht="12.75">
      <c r="D17" s="36"/>
      <c r="E17" s="36"/>
      <c r="F17" s="36"/>
      <c r="G17" s="36"/>
      <c r="H17" s="36"/>
    </row>
    <row r="18" spans="1:2" ht="12.75">
      <c r="A18" s="6" t="s">
        <v>3</v>
      </c>
      <c r="B18" s="16">
        <v>3.1</v>
      </c>
    </row>
    <row r="19" spans="1:8" ht="14.25">
      <c r="A19" s="16" t="s">
        <v>4</v>
      </c>
      <c r="C19" s="16">
        <v>3.1</v>
      </c>
      <c r="D19" s="16">
        <v>3.3</v>
      </c>
      <c r="E19" s="16">
        <v>3.6</v>
      </c>
      <c r="F19" s="16">
        <v>3.6</v>
      </c>
      <c r="G19" s="16">
        <v>3.5</v>
      </c>
      <c r="H19" s="16">
        <v>3.5</v>
      </c>
    </row>
    <row r="20" spans="1:8" ht="12.75">
      <c r="A20" s="49"/>
      <c r="B20" s="32"/>
      <c r="C20" s="32"/>
      <c r="D20" s="32"/>
      <c r="E20" s="32"/>
      <c r="F20" s="32"/>
      <c r="G20" s="32"/>
      <c r="H20" s="32"/>
    </row>
    <row r="21" spans="1:8" ht="12.75">
      <c r="A21" s="16" t="s">
        <v>275</v>
      </c>
      <c r="B21" s="16">
        <v>-720</v>
      </c>
      <c r="C21" s="16">
        <v>720</v>
      </c>
      <c r="D21" s="16">
        <v>696</v>
      </c>
      <c r="E21" s="16">
        <v>737</v>
      </c>
      <c r="F21" s="16">
        <v>690</v>
      </c>
      <c r="G21" s="16">
        <v>627</v>
      </c>
      <c r="H21" s="16">
        <v>547</v>
      </c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4" ht="12.75">
      <c r="A24" s="6" t="s">
        <v>5</v>
      </c>
    </row>
    <row r="25" ht="12.75">
      <c r="A25" s="6" t="s">
        <v>6</v>
      </c>
    </row>
    <row r="26" spans="1:8" ht="12.75">
      <c r="A26" s="16" t="s">
        <v>276</v>
      </c>
      <c r="C26" s="36" t="s">
        <v>217</v>
      </c>
      <c r="D26" s="36" t="s">
        <v>217</v>
      </c>
      <c r="E26" s="36" t="s">
        <v>217</v>
      </c>
      <c r="F26" s="36" t="s">
        <v>217</v>
      </c>
      <c r="G26" s="36" t="s">
        <v>217</v>
      </c>
      <c r="H26" s="36" t="s">
        <v>217</v>
      </c>
    </row>
    <row r="27" spans="1:8" ht="12.75">
      <c r="A27" s="16" t="s">
        <v>277</v>
      </c>
      <c r="C27" s="36" t="s">
        <v>217</v>
      </c>
      <c r="D27" s="36" t="s">
        <v>217</v>
      </c>
      <c r="E27" s="36" t="s">
        <v>217</v>
      </c>
      <c r="F27" s="36" t="s">
        <v>217</v>
      </c>
      <c r="G27" s="36" t="s">
        <v>217</v>
      </c>
      <c r="H27" s="36" t="s">
        <v>217</v>
      </c>
    </row>
    <row r="28" spans="1:8" ht="12.75">
      <c r="A28" s="16" t="s">
        <v>278</v>
      </c>
      <c r="C28" s="36" t="s">
        <v>217</v>
      </c>
      <c r="D28" s="36" t="s">
        <v>217</v>
      </c>
      <c r="E28" s="36" t="s">
        <v>217</v>
      </c>
      <c r="F28" s="36" t="s">
        <v>217</v>
      </c>
      <c r="G28" s="36" t="s">
        <v>217</v>
      </c>
      <c r="H28" s="36" t="s">
        <v>217</v>
      </c>
    </row>
    <row r="29" spans="1:8" ht="12.75">
      <c r="A29" s="16" t="s">
        <v>279</v>
      </c>
      <c r="C29" s="36" t="s">
        <v>217</v>
      </c>
      <c r="D29" s="36" t="s">
        <v>217</v>
      </c>
      <c r="E29" s="36" t="s">
        <v>217</v>
      </c>
      <c r="F29" s="36" t="s">
        <v>217</v>
      </c>
      <c r="G29" s="36" t="s">
        <v>217</v>
      </c>
      <c r="H29" s="36" t="s">
        <v>217</v>
      </c>
    </row>
    <row r="31" ht="12.75">
      <c r="A31" s="16" t="s">
        <v>192</v>
      </c>
    </row>
    <row r="33" ht="12.75">
      <c r="A33" s="6" t="s">
        <v>597</v>
      </c>
    </row>
    <row r="34" ht="12.75">
      <c r="A34" s="16" t="s">
        <v>280</v>
      </c>
    </row>
    <row r="35" spans="1:8" ht="12.75">
      <c r="A35" s="33">
        <v>0</v>
      </c>
      <c r="C35" s="36" t="s">
        <v>217</v>
      </c>
      <c r="D35" s="36" t="s">
        <v>217</v>
      </c>
      <c r="E35" s="36" t="s">
        <v>217</v>
      </c>
      <c r="F35" s="36" t="s">
        <v>217</v>
      </c>
      <c r="G35" s="36" t="s">
        <v>217</v>
      </c>
      <c r="H35" s="36" t="s">
        <v>217</v>
      </c>
    </row>
    <row r="36" spans="1:8" ht="12.75">
      <c r="A36" s="33" t="s">
        <v>190</v>
      </c>
      <c r="C36" s="36" t="s">
        <v>217</v>
      </c>
      <c r="D36" s="36" t="s">
        <v>217</v>
      </c>
      <c r="E36" s="36" t="s">
        <v>217</v>
      </c>
      <c r="F36" s="36" t="s">
        <v>217</v>
      </c>
      <c r="G36" s="36" t="s">
        <v>217</v>
      </c>
      <c r="H36" s="36" t="s">
        <v>217</v>
      </c>
    </row>
    <row r="37" spans="1:8" ht="12.75">
      <c r="A37" s="33" t="s">
        <v>190</v>
      </c>
      <c r="C37" s="36" t="s">
        <v>217</v>
      </c>
      <c r="D37" s="36" t="s">
        <v>217</v>
      </c>
      <c r="E37" s="36" t="s">
        <v>217</v>
      </c>
      <c r="F37" s="36" t="s">
        <v>217</v>
      </c>
      <c r="G37" s="36" t="s">
        <v>217</v>
      </c>
      <c r="H37" s="36" t="s">
        <v>217</v>
      </c>
    </row>
    <row r="38" spans="1:8" ht="12.75">
      <c r="A38" s="33">
        <v>20</v>
      </c>
      <c r="C38" s="36" t="s">
        <v>217</v>
      </c>
      <c r="D38" s="36" t="s">
        <v>217</v>
      </c>
      <c r="E38" s="36" t="s">
        <v>217</v>
      </c>
      <c r="F38" s="36" t="s">
        <v>217</v>
      </c>
      <c r="G38" s="36" t="s">
        <v>217</v>
      </c>
      <c r="H38" s="36" t="s">
        <v>217</v>
      </c>
    </row>
    <row r="39" spans="1:8" ht="12.75">
      <c r="A39" s="33"/>
      <c r="C39" s="36"/>
      <c r="D39" s="36"/>
      <c r="E39" s="36"/>
      <c r="F39" s="36"/>
      <c r="G39" s="36"/>
      <c r="H39" s="36"/>
    </row>
    <row r="40" ht="12.75">
      <c r="A40" s="6" t="s">
        <v>7</v>
      </c>
    </row>
    <row r="41" ht="14.25">
      <c r="A41" s="16" t="s">
        <v>8</v>
      </c>
    </row>
    <row r="42" spans="1:8" ht="12.75">
      <c r="A42" s="33">
        <v>10</v>
      </c>
      <c r="B42" s="16">
        <v>0.4</v>
      </c>
      <c r="C42" s="36">
        <v>0.4</v>
      </c>
      <c r="D42" s="36">
        <v>0.2</v>
      </c>
      <c r="E42" s="36">
        <v>0.3</v>
      </c>
      <c r="F42" s="16">
        <v>0.3</v>
      </c>
      <c r="G42" s="36" t="s">
        <v>190</v>
      </c>
      <c r="H42" s="36">
        <v>0.2</v>
      </c>
    </row>
    <row r="43" spans="1:8" ht="12.75">
      <c r="A43" s="33">
        <v>11</v>
      </c>
      <c r="B43" s="16">
        <v>0.4</v>
      </c>
      <c r="C43" s="36">
        <v>0.4</v>
      </c>
      <c r="D43" s="36">
        <v>0.2</v>
      </c>
      <c r="E43" s="36">
        <v>0.4</v>
      </c>
      <c r="F43" s="16">
        <v>0.3</v>
      </c>
      <c r="G43" s="36" t="s">
        <v>190</v>
      </c>
      <c r="H43" s="36">
        <v>0.4</v>
      </c>
    </row>
    <row r="44" spans="1:8" ht="12.75">
      <c r="A44" s="33">
        <v>12</v>
      </c>
      <c r="B44" s="16">
        <v>0.6</v>
      </c>
      <c r="C44" s="36">
        <v>0.6</v>
      </c>
      <c r="D44" s="36">
        <v>0.2</v>
      </c>
      <c r="E44" s="36">
        <v>0.6</v>
      </c>
      <c r="F44" s="16">
        <v>0.3</v>
      </c>
      <c r="G44" s="36">
        <v>0.2</v>
      </c>
      <c r="H44" s="36">
        <v>0.4</v>
      </c>
    </row>
    <row r="45" spans="1:8" ht="12.75">
      <c r="A45" s="33">
        <v>13</v>
      </c>
      <c r="B45" s="16">
        <v>0.6</v>
      </c>
      <c r="C45" s="36">
        <v>0.6</v>
      </c>
      <c r="D45" s="36">
        <v>0.2</v>
      </c>
      <c r="E45" s="36">
        <v>0.7</v>
      </c>
      <c r="F45" s="16">
        <v>0.4</v>
      </c>
      <c r="G45" s="36">
        <v>0.3</v>
      </c>
      <c r="H45" s="36">
        <v>0.6</v>
      </c>
    </row>
    <row r="46" spans="1:8" ht="12.75">
      <c r="A46" s="33">
        <v>14</v>
      </c>
      <c r="B46" s="16">
        <v>1</v>
      </c>
      <c r="C46" s="36" t="str">
        <f>"1.0"</f>
        <v>1.0</v>
      </c>
      <c r="D46" s="36">
        <v>0.2</v>
      </c>
      <c r="E46" s="36">
        <v>0.7</v>
      </c>
      <c r="F46" s="16">
        <v>0.6</v>
      </c>
      <c r="G46" s="36" t="str">
        <f>"1.0"</f>
        <v>1.0</v>
      </c>
      <c r="H46" s="36">
        <v>1.5</v>
      </c>
    </row>
    <row r="47" spans="1:8" ht="12.75">
      <c r="A47" s="33">
        <v>15</v>
      </c>
      <c r="B47" s="16">
        <v>1.4</v>
      </c>
      <c r="C47" s="36">
        <v>1.4</v>
      </c>
      <c r="D47" s="36">
        <v>0.9</v>
      </c>
      <c r="E47" s="36">
        <v>1.5</v>
      </c>
      <c r="F47" s="16">
        <v>0.9</v>
      </c>
      <c r="G47" s="36">
        <v>2.3</v>
      </c>
      <c r="H47" s="36">
        <v>2.8</v>
      </c>
    </row>
    <row r="48" spans="1:8" ht="12.75">
      <c r="A48" s="33">
        <v>16</v>
      </c>
      <c r="B48" s="16">
        <v>3.7</v>
      </c>
      <c r="C48" s="36">
        <v>3.7</v>
      </c>
      <c r="D48" s="36" t="str">
        <f>"4.0"</f>
        <v>4.0</v>
      </c>
      <c r="E48" s="36">
        <v>5.2</v>
      </c>
      <c r="F48" s="16">
        <v>5.9</v>
      </c>
      <c r="G48" s="36">
        <v>6.3</v>
      </c>
      <c r="H48" s="36">
        <v>6.4</v>
      </c>
    </row>
    <row r="49" spans="1:8" ht="12.75">
      <c r="A49" s="33">
        <v>17</v>
      </c>
      <c r="B49" s="16">
        <v>9.4</v>
      </c>
      <c r="C49" s="36">
        <v>9.4</v>
      </c>
      <c r="D49" s="36">
        <v>12.3</v>
      </c>
      <c r="E49" s="36">
        <v>10.8</v>
      </c>
      <c r="F49" s="16">
        <v>13.9</v>
      </c>
      <c r="G49" s="36">
        <v>12.4</v>
      </c>
      <c r="H49" s="36">
        <v>12.7</v>
      </c>
    </row>
    <row r="50" spans="1:8" ht="12.75">
      <c r="A50" s="33">
        <v>18</v>
      </c>
      <c r="B50" s="16">
        <v>14.7</v>
      </c>
      <c r="C50" s="36">
        <v>14.7</v>
      </c>
      <c r="D50" s="36">
        <v>19.7</v>
      </c>
      <c r="E50" s="36">
        <v>20.3</v>
      </c>
      <c r="F50" s="16">
        <v>25.3</v>
      </c>
      <c r="G50" s="36" t="str">
        <f>"24.0"</f>
        <v>24.0</v>
      </c>
      <c r="H50" s="36">
        <v>20.6</v>
      </c>
    </row>
    <row r="51" spans="1:8" ht="12.75">
      <c r="A51" s="33">
        <v>19</v>
      </c>
      <c r="B51" s="16">
        <v>27.2</v>
      </c>
      <c r="C51" s="36">
        <v>27.2</v>
      </c>
      <c r="D51" s="36">
        <v>33.2</v>
      </c>
      <c r="E51" s="36">
        <v>35.6</v>
      </c>
      <c r="F51" s="16">
        <v>40.8</v>
      </c>
      <c r="G51" s="36">
        <v>35.1</v>
      </c>
      <c r="H51" s="36">
        <v>30.9</v>
      </c>
    </row>
    <row r="52" spans="1:8" ht="12.75">
      <c r="A52" s="33">
        <v>20</v>
      </c>
      <c r="C52" s="36"/>
      <c r="D52" s="36">
        <v>51.4</v>
      </c>
      <c r="E52" s="36" t="str">
        <f>"57.0"</f>
        <v>57.0</v>
      </c>
      <c r="F52" s="16">
        <v>58.6</v>
      </c>
      <c r="G52" s="36">
        <v>51.9</v>
      </c>
      <c r="H52" s="36">
        <v>44.8</v>
      </c>
    </row>
    <row r="53" spans="1:8" ht="12.75">
      <c r="A53" s="33">
        <v>21</v>
      </c>
      <c r="C53" s="36"/>
      <c r="D53" s="36">
        <v>66.1</v>
      </c>
      <c r="E53" s="36">
        <v>72.9</v>
      </c>
      <c r="F53" s="16">
        <v>72.4</v>
      </c>
      <c r="G53" s="36">
        <v>66.5</v>
      </c>
      <c r="H53" s="36">
        <v>57.1</v>
      </c>
    </row>
    <row r="54" spans="1:8" ht="12.75">
      <c r="A54" s="33">
        <v>22</v>
      </c>
      <c r="C54" s="36"/>
      <c r="D54" s="36">
        <v>74.2</v>
      </c>
      <c r="E54" s="36" t="str">
        <f>"82.0"</f>
        <v>82.0</v>
      </c>
      <c r="F54" s="16">
        <v>80.8</v>
      </c>
      <c r="G54" s="36">
        <v>77.3</v>
      </c>
      <c r="H54" s="36" t="str">
        <f>"68.0"</f>
        <v>68.0</v>
      </c>
    </row>
    <row r="55" spans="1:8" ht="12.75">
      <c r="A55" s="33">
        <v>23</v>
      </c>
      <c r="C55" s="36"/>
      <c r="E55" s="36">
        <v>87.3</v>
      </c>
      <c r="F55" s="16">
        <v>85.1</v>
      </c>
      <c r="G55" s="36">
        <v>85.4</v>
      </c>
      <c r="H55" s="36">
        <v>75.8</v>
      </c>
    </row>
    <row r="56" spans="1:8" ht="12.75">
      <c r="A56" s="33">
        <v>24</v>
      </c>
      <c r="C56" s="36"/>
      <c r="D56" s="36"/>
      <c r="E56" s="36">
        <v>90.7</v>
      </c>
      <c r="F56" s="16">
        <v>89.7</v>
      </c>
      <c r="G56" s="36">
        <v>88.7</v>
      </c>
      <c r="H56" s="36">
        <v>83.2</v>
      </c>
    </row>
    <row r="57" spans="1:8" ht="12.75">
      <c r="A57" s="33">
        <v>25</v>
      </c>
      <c r="C57" s="36"/>
      <c r="D57" s="36"/>
      <c r="E57" s="36">
        <v>94.1</v>
      </c>
      <c r="F57" s="16">
        <v>93.1</v>
      </c>
      <c r="G57" s="36">
        <v>91.6</v>
      </c>
      <c r="H57" s="36">
        <v>88.2</v>
      </c>
    </row>
    <row r="58" spans="1:8" ht="12.75">
      <c r="A58" s="33">
        <v>26</v>
      </c>
      <c r="C58" s="36"/>
      <c r="D58" s="36"/>
      <c r="E58" s="36">
        <v>96.5</v>
      </c>
      <c r="F58" s="16">
        <v>95.7</v>
      </c>
      <c r="G58" s="36">
        <v>93.9</v>
      </c>
      <c r="H58" s="36">
        <v>91.8</v>
      </c>
    </row>
    <row r="59" spans="1:8" ht="12.75">
      <c r="A59" s="33">
        <v>27</v>
      </c>
      <c r="C59" s="36"/>
      <c r="D59" s="36"/>
      <c r="E59" s="36">
        <v>97.1</v>
      </c>
      <c r="F59" s="16">
        <v>97.1</v>
      </c>
      <c r="G59" s="36" t="str">
        <f>"95.0"</f>
        <v>95.0</v>
      </c>
      <c r="H59" s="36">
        <v>93.3</v>
      </c>
    </row>
    <row r="60" spans="1:8" ht="12.75">
      <c r="A60" s="33">
        <v>28</v>
      </c>
      <c r="C60" s="36"/>
      <c r="D60" s="36"/>
      <c r="E60" s="36"/>
      <c r="F60" s="16">
        <v>98.1</v>
      </c>
      <c r="G60" s="36">
        <v>95.8</v>
      </c>
      <c r="H60" s="36">
        <v>94.8</v>
      </c>
    </row>
    <row r="61" spans="1:8" ht="12.75">
      <c r="A61" s="33">
        <v>29</v>
      </c>
      <c r="C61" s="36"/>
      <c r="D61" s="36"/>
      <c r="E61" s="36"/>
      <c r="F61" s="16">
        <v>98.4</v>
      </c>
      <c r="G61" s="36">
        <v>97.4</v>
      </c>
      <c r="H61" s="36">
        <v>94.9</v>
      </c>
    </row>
    <row r="62" spans="1:8" ht="12.75">
      <c r="A62" s="33">
        <v>30</v>
      </c>
      <c r="C62" s="36"/>
      <c r="D62" s="36"/>
      <c r="E62" s="36"/>
      <c r="F62" s="36">
        <v>98.8</v>
      </c>
      <c r="G62" s="36">
        <v>98.2</v>
      </c>
      <c r="H62" s="36">
        <v>95.9</v>
      </c>
    </row>
    <row r="63" spans="1:8" ht="12.75">
      <c r="A63" s="33"/>
      <c r="C63" s="36"/>
      <c r="D63" s="36"/>
      <c r="E63" s="36"/>
      <c r="F63" s="36"/>
      <c r="G63" s="36"/>
      <c r="H63" s="36"/>
    </row>
    <row r="64" spans="1:8" ht="14.25">
      <c r="A64" s="16" t="s">
        <v>9</v>
      </c>
      <c r="C64" s="36"/>
      <c r="D64" s="16">
        <v>19.9</v>
      </c>
      <c r="E64" s="16">
        <v>19.7</v>
      </c>
      <c r="F64" s="36">
        <v>19.5</v>
      </c>
      <c r="G64" s="16">
        <v>19.9</v>
      </c>
      <c r="H64" s="16">
        <v>20.4</v>
      </c>
    </row>
    <row r="66" spans="1:8" ht="12.75">
      <c r="A66" s="16" t="s">
        <v>281</v>
      </c>
      <c r="B66" s="16">
        <v>-706</v>
      </c>
      <c r="C66" s="16">
        <v>706</v>
      </c>
      <c r="D66" s="16">
        <v>681</v>
      </c>
      <c r="E66" s="16">
        <v>733</v>
      </c>
      <c r="F66" s="16">
        <v>691</v>
      </c>
      <c r="G66" s="16">
        <v>621</v>
      </c>
      <c r="H66" s="16">
        <v>534</v>
      </c>
    </row>
    <row r="67" spans="1:8" ht="12.75">
      <c r="A67" s="34"/>
      <c r="B67" s="34"/>
      <c r="C67" s="34"/>
      <c r="D67" s="34"/>
      <c r="E67" s="34"/>
      <c r="F67" s="34"/>
      <c r="G67" s="34"/>
      <c r="H67" s="34"/>
    </row>
    <row r="68" spans="1:8" ht="12.75">
      <c r="A68" s="32"/>
      <c r="B68" s="32"/>
      <c r="C68" s="32"/>
      <c r="D68" s="32"/>
      <c r="E68" s="32"/>
      <c r="F68" s="32"/>
      <c r="G68" s="32"/>
      <c r="H68" s="32"/>
    </row>
    <row r="69" spans="1:8" ht="14.25">
      <c r="A69" s="95" t="s">
        <v>112</v>
      </c>
      <c r="B69" s="32"/>
      <c r="C69" s="32"/>
      <c r="D69" s="32"/>
      <c r="E69" s="32"/>
      <c r="F69" s="32"/>
      <c r="G69" s="32"/>
      <c r="H69" s="32"/>
    </row>
    <row r="70" spans="1:8" ht="12.75">
      <c r="A70" s="32" t="s">
        <v>113</v>
      </c>
      <c r="B70" s="32"/>
      <c r="C70" s="32"/>
      <c r="D70" s="32"/>
      <c r="E70" s="32"/>
      <c r="F70" s="32"/>
      <c r="G70" s="32"/>
      <c r="H70" s="32"/>
    </row>
    <row r="71" ht="14.25">
      <c r="A71" s="16" t="s">
        <v>114</v>
      </c>
    </row>
    <row r="72" ht="14.25">
      <c r="A72" s="69" t="s">
        <v>115</v>
      </c>
    </row>
    <row r="75" ht="12.75">
      <c r="A75" s="16" t="s">
        <v>282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  <rowBreaks count="1" manualBreakCount="1">
    <brk id="7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6.5" style="16" customWidth="1"/>
    <col min="2" max="4" width="20.83203125" style="16" customWidth="1"/>
    <col min="5" max="6" width="15.83203125" style="16" customWidth="1"/>
    <col min="7" max="18" width="10.83203125" style="16" customWidth="1"/>
    <col min="19" max="16384" width="9.33203125" style="16" customWidth="1"/>
  </cols>
  <sheetData>
    <row r="1" spans="1:3" ht="12.75">
      <c r="A1" s="1" t="s">
        <v>283</v>
      </c>
      <c r="B1" s="1"/>
      <c r="C1" s="1"/>
    </row>
    <row r="2" spans="1:3" ht="12.75">
      <c r="A2" s="1" t="s">
        <v>284</v>
      </c>
      <c r="B2" s="1"/>
      <c r="C2" s="1"/>
    </row>
    <row r="3" spans="1:3" ht="12.75">
      <c r="A3" s="5"/>
      <c r="B3" s="5"/>
      <c r="C3" s="5"/>
    </row>
    <row r="4" spans="1:3" ht="12.75">
      <c r="A4" s="57"/>
      <c r="B4" s="4" t="s">
        <v>307</v>
      </c>
      <c r="C4" s="4"/>
    </row>
    <row r="5" spans="1:3" ht="12.75">
      <c r="A5" s="1"/>
      <c r="B5" s="58">
        <v>28</v>
      </c>
      <c r="C5" s="36">
        <v>43</v>
      </c>
    </row>
    <row r="6" spans="1:33" s="32" customFormat="1" ht="12.75">
      <c r="A6" s="3"/>
      <c r="B6" s="4" t="s">
        <v>254</v>
      </c>
      <c r="C6" s="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" ht="12.75">
      <c r="A7" s="59"/>
      <c r="B7" s="60">
        <v>1960</v>
      </c>
      <c r="C7" s="37">
        <v>1945</v>
      </c>
    </row>
    <row r="8" spans="1:33" s="32" customFormat="1" ht="12.75">
      <c r="A8" s="61"/>
      <c r="B8" s="62"/>
      <c r="C8" s="41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32" customFormat="1" ht="12.75">
      <c r="A9" s="49" t="s">
        <v>590</v>
      </c>
      <c r="B9" s="62"/>
      <c r="C9" s="6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" ht="14.25">
      <c r="A10" s="32" t="s">
        <v>592</v>
      </c>
      <c r="B10" s="62"/>
      <c r="C10" s="62"/>
    </row>
    <row r="11" spans="1:33" s="32" customFormat="1" ht="12.75">
      <c r="A11" s="32" t="s">
        <v>271</v>
      </c>
      <c r="B11" s="32">
        <v>4.1</v>
      </c>
      <c r="C11" s="41" t="str">
        <f>"10.0"</f>
        <v>10.0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" ht="12.75">
      <c r="A12" s="32" t="s">
        <v>272</v>
      </c>
      <c r="B12" s="41" t="str">
        <f>"25.0"</f>
        <v>25.0</v>
      </c>
      <c r="C12" s="32">
        <v>23.2</v>
      </c>
    </row>
    <row r="13" spans="1:3" ht="12.75">
      <c r="A13" s="6" t="s">
        <v>593</v>
      </c>
      <c r="B13" s="16">
        <v>29.5</v>
      </c>
      <c r="C13" s="16">
        <v>26.2</v>
      </c>
    </row>
    <row r="14" spans="1:3" ht="12.75">
      <c r="A14" s="16" t="s">
        <v>274</v>
      </c>
      <c r="B14" s="16">
        <v>41.4</v>
      </c>
      <c r="C14" s="16">
        <v>40.7</v>
      </c>
    </row>
    <row r="16" spans="1:3" ht="12.75">
      <c r="A16" s="16" t="s">
        <v>165</v>
      </c>
      <c r="B16" s="45" t="str">
        <f>"100.0"</f>
        <v>100.0</v>
      </c>
      <c r="C16" s="45" t="str">
        <f>"100.0"</f>
        <v>100.0</v>
      </c>
    </row>
    <row r="18" ht="12.75">
      <c r="A18" s="6" t="s">
        <v>594</v>
      </c>
    </row>
    <row r="19" spans="1:3" ht="14.25">
      <c r="A19" s="16" t="s">
        <v>595</v>
      </c>
      <c r="B19" s="16">
        <v>3.6</v>
      </c>
      <c r="C19" s="16">
        <v>3.5</v>
      </c>
    </row>
    <row r="21" spans="1:3" ht="12.75">
      <c r="A21" s="16" t="s">
        <v>275</v>
      </c>
      <c r="B21" s="16">
        <v>777</v>
      </c>
      <c r="C21" s="16">
        <v>764</v>
      </c>
    </row>
    <row r="22" spans="1:3" ht="12.75">
      <c r="A22" s="34"/>
      <c r="B22" s="34"/>
      <c r="C22" s="34"/>
    </row>
    <row r="24" ht="12.75">
      <c r="A24" s="6" t="s">
        <v>596</v>
      </c>
    </row>
    <row r="25" ht="12.75">
      <c r="A25" s="16" t="s">
        <v>285</v>
      </c>
    </row>
    <row r="26" spans="1:3" ht="12.75">
      <c r="A26" s="16" t="s">
        <v>276</v>
      </c>
      <c r="B26" s="36" t="s">
        <v>217</v>
      </c>
      <c r="C26" s="36" t="s">
        <v>217</v>
      </c>
    </row>
    <row r="27" spans="1:3" ht="12.75">
      <c r="A27" s="16" t="s">
        <v>286</v>
      </c>
      <c r="B27" s="36" t="s">
        <v>217</v>
      </c>
      <c r="C27" s="36" t="s">
        <v>217</v>
      </c>
    </row>
    <row r="28" spans="1:3" ht="12.75">
      <c r="A28" s="16" t="s">
        <v>287</v>
      </c>
      <c r="B28" s="36" t="s">
        <v>217</v>
      </c>
      <c r="C28" s="36" t="s">
        <v>217</v>
      </c>
    </row>
    <row r="29" spans="1:3" ht="12.75">
      <c r="A29" s="16" t="s">
        <v>288</v>
      </c>
      <c r="B29" s="36" t="s">
        <v>217</v>
      </c>
      <c r="C29" s="36" t="s">
        <v>217</v>
      </c>
    </row>
    <row r="31" ht="12.75">
      <c r="A31" s="16" t="s">
        <v>289</v>
      </c>
    </row>
    <row r="33" ht="12.75">
      <c r="A33" s="6" t="s">
        <v>597</v>
      </c>
    </row>
    <row r="34" ht="12.75">
      <c r="A34" s="16" t="s">
        <v>290</v>
      </c>
    </row>
    <row r="35" spans="1:3" ht="12.75">
      <c r="A35" s="33">
        <v>0</v>
      </c>
      <c r="B35" s="36" t="s">
        <v>217</v>
      </c>
      <c r="C35" s="36" t="s">
        <v>217</v>
      </c>
    </row>
    <row r="36" spans="1:3" ht="12.75">
      <c r="A36" s="33" t="s">
        <v>190</v>
      </c>
      <c r="B36" s="36" t="s">
        <v>217</v>
      </c>
      <c r="C36" s="36" t="s">
        <v>217</v>
      </c>
    </row>
    <row r="37" spans="1:3" ht="12.75">
      <c r="A37" s="33" t="s">
        <v>190</v>
      </c>
      <c r="B37" s="36" t="s">
        <v>217</v>
      </c>
      <c r="C37" s="36" t="s">
        <v>217</v>
      </c>
    </row>
    <row r="38" spans="1:33" s="32" customFormat="1" ht="12.75">
      <c r="A38" s="40">
        <v>20</v>
      </c>
      <c r="B38" s="36" t="s">
        <v>217</v>
      </c>
      <c r="C38" s="36" t="s">
        <v>217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32" customFormat="1" ht="12.75">
      <c r="A39" s="40"/>
      <c r="B39" s="36"/>
      <c r="C39" s="3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ht="12.75">
      <c r="A40" s="6" t="s">
        <v>598</v>
      </c>
    </row>
    <row r="41" ht="14.25">
      <c r="A41" s="16" t="s">
        <v>0</v>
      </c>
    </row>
    <row r="42" spans="1:3" ht="12.75">
      <c r="A42" s="33">
        <v>10</v>
      </c>
      <c r="B42" s="16">
        <v>0.7</v>
      </c>
      <c r="C42" s="16">
        <v>0.4</v>
      </c>
    </row>
    <row r="43" spans="1:3" ht="12.75">
      <c r="A43" s="33">
        <v>11</v>
      </c>
      <c r="B43" s="16">
        <v>0.8</v>
      </c>
      <c r="C43" s="16">
        <v>0.4</v>
      </c>
    </row>
    <row r="44" spans="1:3" ht="12.75">
      <c r="A44" s="33">
        <v>12</v>
      </c>
      <c r="B44" s="16">
        <v>0.9</v>
      </c>
      <c r="C44" s="16">
        <v>0.6</v>
      </c>
    </row>
    <row r="45" spans="1:3" ht="12.75">
      <c r="A45" s="33">
        <v>13</v>
      </c>
      <c r="B45" s="16">
        <v>1.2</v>
      </c>
      <c r="C45" s="16">
        <v>0.7</v>
      </c>
    </row>
    <row r="46" spans="1:3" ht="12.75">
      <c r="A46" s="33">
        <v>14</v>
      </c>
      <c r="B46" s="32">
        <v>1.5</v>
      </c>
      <c r="C46" s="32">
        <v>1.7</v>
      </c>
    </row>
    <row r="47" spans="1:3" ht="12.75">
      <c r="A47" s="33">
        <v>15</v>
      </c>
      <c r="B47" s="32">
        <v>2.4</v>
      </c>
      <c r="C47" s="32">
        <v>4.7</v>
      </c>
    </row>
    <row r="48" spans="1:3" ht="12.75">
      <c r="A48" s="33">
        <v>16</v>
      </c>
      <c r="B48" s="16">
        <v>3.1</v>
      </c>
      <c r="C48" s="16">
        <v>10.2</v>
      </c>
    </row>
    <row r="49" spans="1:3" ht="12.75">
      <c r="A49" s="33">
        <v>17</v>
      </c>
      <c r="B49" s="16">
        <v>8.3</v>
      </c>
      <c r="C49" s="16">
        <v>15.2</v>
      </c>
    </row>
    <row r="50" spans="1:3" ht="12.75">
      <c r="A50" s="33">
        <v>18</v>
      </c>
      <c r="B50" s="16">
        <v>12.1</v>
      </c>
      <c r="C50" s="16">
        <v>21.7</v>
      </c>
    </row>
    <row r="51" spans="1:3" ht="12.75">
      <c r="A51" s="33">
        <v>19</v>
      </c>
      <c r="B51" s="16">
        <v>20.5</v>
      </c>
      <c r="C51" s="36" t="str">
        <f>"28.0"</f>
        <v>28.0</v>
      </c>
    </row>
    <row r="52" spans="1:3" ht="12.75">
      <c r="A52" s="33">
        <v>20</v>
      </c>
      <c r="B52" s="16">
        <v>33.7</v>
      </c>
      <c r="C52" s="16">
        <v>36.9</v>
      </c>
    </row>
    <row r="53" spans="1:3" ht="12.75">
      <c r="A53" s="33">
        <v>21</v>
      </c>
      <c r="B53" s="16">
        <v>44.5</v>
      </c>
      <c r="C53" s="36">
        <v>45.1</v>
      </c>
    </row>
    <row r="54" spans="1:3" ht="12.75">
      <c r="A54" s="33">
        <v>22</v>
      </c>
      <c r="B54" s="16">
        <v>55.9</v>
      </c>
      <c r="C54" s="16">
        <v>53.4</v>
      </c>
    </row>
    <row r="55" spans="1:3" ht="12.75">
      <c r="A55" s="33">
        <v>23</v>
      </c>
      <c r="B55" s="36" t="str">
        <f>"67.0"</f>
        <v>67.0</v>
      </c>
      <c r="C55" s="16">
        <v>61.3</v>
      </c>
    </row>
    <row r="56" spans="1:3" ht="12.75">
      <c r="A56" s="33">
        <v>24</v>
      </c>
      <c r="B56" s="16">
        <v>75.6</v>
      </c>
      <c r="C56" s="16">
        <v>69.8</v>
      </c>
    </row>
    <row r="57" spans="1:3" ht="12.75">
      <c r="A57" s="33">
        <v>25</v>
      </c>
      <c r="B57" s="16">
        <v>82.2</v>
      </c>
      <c r="C57" s="16">
        <v>76.5</v>
      </c>
    </row>
    <row r="58" spans="1:3" ht="12.75">
      <c r="A58" s="33">
        <v>26</v>
      </c>
      <c r="B58" s="36" t="str">
        <f>"85.0"</f>
        <v>85.0</v>
      </c>
      <c r="C58" s="36">
        <v>81.8</v>
      </c>
    </row>
    <row r="59" spans="1:3" ht="12.75">
      <c r="A59" s="33">
        <v>27</v>
      </c>
      <c r="B59" s="16">
        <v>87.8</v>
      </c>
      <c r="C59" s="16">
        <v>85.3</v>
      </c>
    </row>
    <row r="60" spans="1:3" ht="12.75">
      <c r="A60" s="33">
        <v>28</v>
      </c>
      <c r="B60" s="36"/>
      <c r="C60" s="16">
        <v>87.2</v>
      </c>
    </row>
    <row r="61" spans="1:3" ht="12.75">
      <c r="A61" s="33">
        <v>29</v>
      </c>
      <c r="B61" s="36"/>
      <c r="C61" s="16">
        <v>89.6</v>
      </c>
    </row>
    <row r="62" spans="1:3" ht="12.75">
      <c r="A62" s="33">
        <v>30</v>
      </c>
      <c r="B62" s="36"/>
      <c r="C62" s="16">
        <v>91.1</v>
      </c>
    </row>
    <row r="63" spans="1:2" ht="12.75">
      <c r="A63" s="33"/>
      <c r="B63" s="36"/>
    </row>
    <row r="64" spans="1:3" ht="14.25">
      <c r="A64" s="39" t="s">
        <v>1</v>
      </c>
      <c r="B64" s="36">
        <v>21.5</v>
      </c>
      <c r="C64" s="36">
        <v>21.6</v>
      </c>
    </row>
    <row r="65" spans="1:3" ht="12.75">
      <c r="A65" s="39"/>
      <c r="B65" s="36"/>
      <c r="C65" s="36"/>
    </row>
    <row r="66" spans="1:33" s="32" customFormat="1" ht="12.75">
      <c r="A66" s="63" t="s">
        <v>291</v>
      </c>
      <c r="B66" s="41">
        <v>746</v>
      </c>
      <c r="C66" s="41">
        <v>719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" ht="12.75">
      <c r="A67" s="42"/>
      <c r="B67" s="37"/>
      <c r="C67" s="37"/>
    </row>
    <row r="68" spans="1:3" ht="12.75">
      <c r="A68" s="39"/>
      <c r="B68" s="36"/>
      <c r="C68" s="36"/>
    </row>
    <row r="69" spans="1:3" ht="14.25">
      <c r="A69" s="69" t="s">
        <v>112</v>
      </c>
      <c r="B69" s="36"/>
      <c r="C69" s="36"/>
    </row>
    <row r="70" spans="1:3" ht="12.75">
      <c r="A70" s="16" t="s">
        <v>116</v>
      </c>
      <c r="B70" s="36"/>
      <c r="C70" s="36"/>
    </row>
    <row r="71" spans="1:3" ht="14.25">
      <c r="A71" s="69" t="s">
        <v>601</v>
      </c>
      <c r="B71" s="36"/>
      <c r="C71" s="36"/>
    </row>
    <row r="72" spans="1:3" ht="14.25">
      <c r="A72" s="69" t="s">
        <v>600</v>
      </c>
      <c r="B72" s="36"/>
      <c r="C72" s="36"/>
    </row>
    <row r="73" spans="1:3" ht="12.75">
      <c r="A73" s="39"/>
      <c r="B73" s="36"/>
      <c r="C73" s="36"/>
    </row>
    <row r="74" spans="1:3" ht="12.75">
      <c r="A74" s="39" t="s">
        <v>282</v>
      </c>
      <c r="B74" s="36"/>
      <c r="C74" s="36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scale="74" r:id="rId1"/>
  <rowBreaks count="1" manualBreakCount="1">
    <brk id="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0.33203125" style="16" customWidth="1"/>
    <col min="2" max="7" width="15.83203125" style="16" customWidth="1"/>
    <col min="8" max="16" width="10.83203125" style="16" customWidth="1"/>
    <col min="17" max="16384" width="9.33203125" style="16" customWidth="1"/>
  </cols>
  <sheetData>
    <row r="1" spans="1:7" ht="12.75">
      <c r="A1" s="1" t="s">
        <v>292</v>
      </c>
      <c r="B1" s="1"/>
      <c r="C1" s="5"/>
      <c r="D1" s="5"/>
      <c r="E1" s="5"/>
      <c r="F1" s="5"/>
      <c r="G1" s="5"/>
    </row>
    <row r="2" spans="1:7" ht="12.75">
      <c r="A2" s="1" t="s">
        <v>293</v>
      </c>
      <c r="B2" s="1"/>
      <c r="C2" s="5"/>
      <c r="D2" s="5"/>
      <c r="E2" s="5"/>
      <c r="F2" s="5"/>
      <c r="G2" s="5"/>
    </row>
    <row r="3" spans="1:7" ht="12.75">
      <c r="A3" s="1"/>
      <c r="B3" s="1"/>
      <c r="C3" s="5"/>
      <c r="D3" s="5"/>
      <c r="E3" s="5"/>
      <c r="F3" s="5"/>
      <c r="G3" s="5"/>
    </row>
    <row r="4" spans="1:7" ht="12.75">
      <c r="A4" s="30"/>
      <c r="B4" s="4" t="s">
        <v>253</v>
      </c>
      <c r="C4" s="4"/>
      <c r="D4" s="4"/>
      <c r="E4" s="4"/>
      <c r="F4" s="4"/>
      <c r="G4" s="4"/>
    </row>
    <row r="5" spans="1:7" ht="12.75">
      <c r="A5" s="34"/>
      <c r="B5" s="34">
        <v>20</v>
      </c>
      <c r="C5" s="34">
        <v>23</v>
      </c>
      <c r="D5" s="34">
        <v>28</v>
      </c>
      <c r="E5" s="34">
        <v>33</v>
      </c>
      <c r="F5" s="34">
        <v>38</v>
      </c>
      <c r="G5" s="34">
        <v>43</v>
      </c>
    </row>
    <row r="6" spans="2:7" s="32" customFormat="1" ht="12.75">
      <c r="B6" s="62" t="s">
        <v>254</v>
      </c>
      <c r="C6" s="62"/>
      <c r="D6" s="62"/>
      <c r="E6" s="62"/>
      <c r="F6" s="62"/>
      <c r="G6" s="62"/>
    </row>
    <row r="7" spans="1:7" ht="12.75">
      <c r="A7" s="34"/>
      <c r="B7" s="34">
        <v>1968</v>
      </c>
      <c r="C7" s="34">
        <v>1965</v>
      </c>
      <c r="D7" s="34">
        <v>1960</v>
      </c>
      <c r="E7" s="34">
        <v>1955</v>
      </c>
      <c r="F7" s="34">
        <v>1950</v>
      </c>
      <c r="G7" s="34">
        <v>1945</v>
      </c>
    </row>
    <row r="8" s="32" customFormat="1" ht="12.75"/>
    <row r="9" ht="12.75">
      <c r="A9" s="6" t="s">
        <v>81</v>
      </c>
    </row>
    <row r="10" ht="12.75">
      <c r="A10" s="16" t="s">
        <v>294</v>
      </c>
    </row>
    <row r="11" spans="1:8" ht="12.75">
      <c r="A11" s="33">
        <v>15</v>
      </c>
      <c r="B11" s="36">
        <v>0.3</v>
      </c>
      <c r="C11" s="36">
        <v>0.6</v>
      </c>
      <c r="D11" s="36">
        <v>0.1</v>
      </c>
      <c r="E11" s="38">
        <v>0.4</v>
      </c>
      <c r="F11" s="36" t="s">
        <v>190</v>
      </c>
      <c r="G11" s="36" t="s">
        <v>190</v>
      </c>
      <c r="H11" s="36"/>
    </row>
    <row r="12" spans="1:8" ht="12.75">
      <c r="A12" s="33">
        <v>16</v>
      </c>
      <c r="B12" s="36">
        <v>1.9</v>
      </c>
      <c r="C12" s="36">
        <v>2.2</v>
      </c>
      <c r="D12" s="36">
        <v>1.2</v>
      </c>
      <c r="E12" s="38">
        <v>0.9</v>
      </c>
      <c r="F12" s="36">
        <v>0.2</v>
      </c>
      <c r="G12" s="36">
        <v>1.1</v>
      </c>
      <c r="H12" s="36"/>
    </row>
    <row r="13" spans="1:8" ht="12.75">
      <c r="A13" s="33">
        <v>17</v>
      </c>
      <c r="B13" s="36">
        <v>7.5</v>
      </c>
      <c r="C13" s="36">
        <v>6.8</v>
      </c>
      <c r="D13" s="36">
        <v>5.7</v>
      </c>
      <c r="E13" s="38">
        <v>4.2</v>
      </c>
      <c r="F13" s="36">
        <v>2.2</v>
      </c>
      <c r="G13" s="36">
        <v>3.7</v>
      </c>
      <c r="H13" s="36"/>
    </row>
    <row r="14" spans="1:8" ht="12.75">
      <c r="A14" s="33">
        <v>18</v>
      </c>
      <c r="B14" s="36">
        <v>14.6</v>
      </c>
      <c r="C14" s="36">
        <v>13.7</v>
      </c>
      <c r="D14" s="36">
        <v>13.1</v>
      </c>
      <c r="E14" s="38">
        <v>12.9</v>
      </c>
      <c r="F14" s="16">
        <v>7.8</v>
      </c>
      <c r="G14" s="36">
        <v>9.5</v>
      </c>
      <c r="H14" s="36"/>
    </row>
    <row r="15" spans="1:8" ht="12.75">
      <c r="A15" s="33">
        <v>19</v>
      </c>
      <c r="B15" s="36">
        <v>25.4</v>
      </c>
      <c r="C15" s="36">
        <v>25.5</v>
      </c>
      <c r="D15" s="36">
        <v>25.6</v>
      </c>
      <c r="E15" s="38">
        <v>25.1</v>
      </c>
      <c r="F15" s="36">
        <v>17.6</v>
      </c>
      <c r="G15" s="36">
        <v>16.7</v>
      </c>
      <c r="H15" s="36"/>
    </row>
    <row r="16" spans="1:8" ht="12.75">
      <c r="A16" s="33">
        <v>20</v>
      </c>
      <c r="B16" s="36"/>
      <c r="C16" s="36">
        <v>41.1</v>
      </c>
      <c r="D16" s="36">
        <v>42.4</v>
      </c>
      <c r="E16" s="38">
        <v>40.6</v>
      </c>
      <c r="F16" s="36">
        <v>35.1</v>
      </c>
      <c r="G16" s="38">
        <v>29</v>
      </c>
      <c r="H16" s="36"/>
    </row>
    <row r="17" spans="1:8" ht="12.75">
      <c r="A17" s="33">
        <v>21</v>
      </c>
      <c r="B17" s="36"/>
      <c r="C17" s="36">
        <v>53.7</v>
      </c>
      <c r="D17" s="36">
        <v>55.5</v>
      </c>
      <c r="E17" s="38">
        <v>53.8</v>
      </c>
      <c r="F17" s="38">
        <v>49</v>
      </c>
      <c r="G17" s="36">
        <v>40.4</v>
      </c>
      <c r="H17" s="36"/>
    </row>
    <row r="18" spans="1:8" ht="12.75">
      <c r="A18" s="33">
        <v>22</v>
      </c>
      <c r="B18" s="36"/>
      <c r="C18" s="36">
        <v>63.4</v>
      </c>
      <c r="D18" s="36">
        <v>65.2</v>
      </c>
      <c r="E18" s="38">
        <v>63.4</v>
      </c>
      <c r="F18" s="36">
        <v>60.2</v>
      </c>
      <c r="G18" s="36">
        <v>52.3</v>
      </c>
      <c r="H18" s="36"/>
    </row>
    <row r="19" spans="1:8" ht="12.75">
      <c r="A19" s="33">
        <v>23</v>
      </c>
      <c r="B19" s="36"/>
      <c r="C19" s="36"/>
      <c r="D19" s="36">
        <v>72.2</v>
      </c>
      <c r="E19" s="43">
        <v>71.3</v>
      </c>
      <c r="F19" s="36">
        <v>69.6</v>
      </c>
      <c r="G19" s="36">
        <v>65.7</v>
      </c>
      <c r="H19" s="36"/>
    </row>
    <row r="20" spans="1:8" ht="12.75">
      <c r="A20" s="33">
        <v>24</v>
      </c>
      <c r="B20" s="36"/>
      <c r="C20" s="36"/>
      <c r="D20" s="36">
        <v>78.5</v>
      </c>
      <c r="E20" s="38">
        <v>79</v>
      </c>
      <c r="F20" s="38">
        <v>78</v>
      </c>
      <c r="G20" s="36">
        <v>73.4</v>
      </c>
      <c r="H20" s="36"/>
    </row>
    <row r="21" spans="1:8" ht="12.75">
      <c r="A21" s="33">
        <v>25</v>
      </c>
      <c r="B21" s="36"/>
      <c r="C21" s="36"/>
      <c r="D21" s="36">
        <v>82.9</v>
      </c>
      <c r="E21" s="38">
        <v>83.7</v>
      </c>
      <c r="F21" s="36">
        <v>81.8</v>
      </c>
      <c r="G21" s="36">
        <v>80.6</v>
      </c>
      <c r="H21" s="36"/>
    </row>
    <row r="22" spans="1:8" ht="12.75">
      <c r="A22" s="33">
        <v>26</v>
      </c>
      <c r="B22" s="36"/>
      <c r="C22" s="36"/>
      <c r="D22" s="36">
        <v>85.4</v>
      </c>
      <c r="E22" s="38">
        <v>87.4</v>
      </c>
      <c r="F22" s="36">
        <v>86.4</v>
      </c>
      <c r="G22" s="36">
        <v>85.3</v>
      </c>
      <c r="H22" s="36"/>
    </row>
    <row r="23" spans="1:8" ht="12.75">
      <c r="A23" s="33">
        <v>27</v>
      </c>
      <c r="B23" s="36"/>
      <c r="C23" s="36"/>
      <c r="D23" s="36">
        <v>88.4</v>
      </c>
      <c r="E23" s="38">
        <v>90.3</v>
      </c>
      <c r="F23" s="36">
        <v>88.3</v>
      </c>
      <c r="G23" s="36">
        <v>88.8</v>
      </c>
      <c r="H23" s="36"/>
    </row>
    <row r="24" spans="1:8" ht="12.75">
      <c r="A24" s="33">
        <v>28</v>
      </c>
      <c r="B24" s="38"/>
      <c r="C24" s="36"/>
      <c r="D24" s="36"/>
      <c r="E24" s="38">
        <v>91.3</v>
      </c>
      <c r="F24" s="36">
        <v>90.3</v>
      </c>
      <c r="G24" s="36">
        <v>90.6</v>
      </c>
      <c r="H24" s="36"/>
    </row>
    <row r="25" spans="1:8" ht="12.75">
      <c r="A25" s="33">
        <v>29</v>
      </c>
      <c r="B25" s="36"/>
      <c r="C25" s="36"/>
      <c r="D25" s="36"/>
      <c r="E25" s="38">
        <v>93.2</v>
      </c>
      <c r="F25" s="36">
        <v>92.5</v>
      </c>
      <c r="G25" s="36">
        <v>92.1</v>
      </c>
      <c r="H25" s="36"/>
    </row>
    <row r="26" spans="1:8" ht="12.75">
      <c r="A26" s="33">
        <v>30</v>
      </c>
      <c r="B26" s="36"/>
      <c r="C26" s="36"/>
      <c r="D26" s="36"/>
      <c r="E26" s="38">
        <v>94.3</v>
      </c>
      <c r="F26" s="36">
        <v>93.3</v>
      </c>
      <c r="G26" s="36">
        <v>93.8</v>
      </c>
      <c r="H26" s="36"/>
    </row>
    <row r="27" spans="1:8" ht="12.75">
      <c r="A27" s="33">
        <v>31</v>
      </c>
      <c r="B27" s="36"/>
      <c r="C27" s="36"/>
      <c r="D27" s="36"/>
      <c r="E27" s="38">
        <v>94.8</v>
      </c>
      <c r="F27" s="36">
        <v>93.6</v>
      </c>
      <c r="G27" s="36">
        <v>94.5</v>
      </c>
      <c r="H27" s="36"/>
    </row>
    <row r="28" spans="1:8" ht="12.75">
      <c r="A28" s="33">
        <v>32</v>
      </c>
      <c r="B28" s="36"/>
      <c r="C28" s="36"/>
      <c r="D28" s="36"/>
      <c r="E28" s="38">
        <v>94.9</v>
      </c>
      <c r="F28" s="36">
        <v>93.9</v>
      </c>
      <c r="G28" s="38">
        <v>95</v>
      </c>
      <c r="H28" s="36"/>
    </row>
    <row r="29" spans="1:8" ht="12.75">
      <c r="A29" s="33">
        <v>33</v>
      </c>
      <c r="B29" s="36"/>
      <c r="C29" s="36"/>
      <c r="D29" s="36"/>
      <c r="E29" s="38"/>
      <c r="F29" s="36">
        <v>94.1</v>
      </c>
      <c r="G29" s="36">
        <v>96.1</v>
      </c>
      <c r="H29" s="36"/>
    </row>
    <row r="30" spans="1:8" ht="12.75">
      <c r="A30" s="33">
        <v>34</v>
      </c>
      <c r="B30" s="36"/>
      <c r="C30" s="36"/>
      <c r="D30" s="36"/>
      <c r="E30" s="38"/>
      <c r="F30" s="36">
        <v>94.6</v>
      </c>
      <c r="G30" s="36">
        <v>96.5</v>
      </c>
      <c r="H30" s="36"/>
    </row>
    <row r="31" spans="1:8" ht="12.75">
      <c r="A31" s="33">
        <v>35</v>
      </c>
      <c r="B31" s="36"/>
      <c r="C31" s="36"/>
      <c r="D31" s="36"/>
      <c r="E31" s="38"/>
      <c r="F31" s="36">
        <v>94.6</v>
      </c>
      <c r="G31" s="36">
        <v>97.1</v>
      </c>
      <c r="H31" s="36"/>
    </row>
    <row r="32" spans="1:8" ht="12.75">
      <c r="A32" s="33">
        <v>36</v>
      </c>
      <c r="B32" s="36"/>
      <c r="C32" s="36"/>
      <c r="D32" s="36"/>
      <c r="E32" s="38"/>
      <c r="F32" s="36">
        <v>94.7</v>
      </c>
      <c r="G32" s="36">
        <v>97.2</v>
      </c>
      <c r="H32" s="36"/>
    </row>
    <row r="33" spans="1:8" ht="12.75">
      <c r="A33" s="33">
        <v>37</v>
      </c>
      <c r="B33" s="36"/>
      <c r="C33" s="36"/>
      <c r="D33" s="36"/>
      <c r="E33" s="38"/>
      <c r="F33" s="38">
        <v>95</v>
      </c>
      <c r="G33" s="36">
        <v>97.4</v>
      </c>
      <c r="H33" s="36"/>
    </row>
    <row r="34" spans="1:8" ht="12.75">
      <c r="A34" s="33">
        <v>38</v>
      </c>
      <c r="B34" s="36"/>
      <c r="C34" s="36"/>
      <c r="D34" s="36"/>
      <c r="E34" s="38"/>
      <c r="F34" s="36"/>
      <c r="G34" s="36">
        <v>97.4</v>
      </c>
      <c r="H34" s="36"/>
    </row>
    <row r="35" spans="1:8" ht="12.75">
      <c r="A35" s="33">
        <v>39</v>
      </c>
      <c r="B35" s="36"/>
      <c r="C35" s="36"/>
      <c r="D35" s="36"/>
      <c r="E35" s="38"/>
      <c r="F35" s="36"/>
      <c r="G35" s="36">
        <v>97.6</v>
      </c>
      <c r="H35" s="36"/>
    </row>
    <row r="36" spans="1:8" ht="12.75">
      <c r="A36" s="33">
        <v>40</v>
      </c>
      <c r="B36" s="36"/>
      <c r="C36" s="36"/>
      <c r="D36" s="36"/>
      <c r="E36" s="38"/>
      <c r="F36" s="36"/>
      <c r="G36" s="36">
        <v>97.6</v>
      </c>
      <c r="H36" s="36"/>
    </row>
    <row r="37" ht="12.75">
      <c r="A37" s="33"/>
    </row>
    <row r="38" spans="1:7" ht="12.75">
      <c r="A38" s="33" t="s">
        <v>295</v>
      </c>
      <c r="B38" s="16">
        <v>720</v>
      </c>
      <c r="C38" s="16">
        <v>694</v>
      </c>
      <c r="D38" s="16">
        <v>735</v>
      </c>
      <c r="E38" s="16">
        <v>689</v>
      </c>
      <c r="F38" s="16">
        <v>626</v>
      </c>
      <c r="G38" s="16">
        <v>545</v>
      </c>
    </row>
    <row r="39" ht="12.75">
      <c r="A39" s="33"/>
    </row>
    <row r="40" ht="12.75">
      <c r="A40" s="2" t="s">
        <v>82</v>
      </c>
    </row>
    <row r="41" ht="12.75">
      <c r="A41" s="39" t="s">
        <v>296</v>
      </c>
    </row>
    <row r="42" spans="1:7" ht="12.75">
      <c r="A42" s="33">
        <v>15</v>
      </c>
      <c r="B42" s="36" t="s">
        <v>190</v>
      </c>
      <c r="C42" s="36" t="s">
        <v>190</v>
      </c>
      <c r="D42" s="36" t="s">
        <v>190</v>
      </c>
      <c r="E42" s="36">
        <v>0.1</v>
      </c>
      <c r="F42" s="36" t="s">
        <v>190</v>
      </c>
      <c r="G42" s="36" t="s">
        <v>190</v>
      </c>
    </row>
    <row r="43" spans="1:7" ht="12.75">
      <c r="A43" s="33">
        <v>16</v>
      </c>
      <c r="B43" s="36">
        <v>0.1</v>
      </c>
      <c r="C43" s="36">
        <v>0.3</v>
      </c>
      <c r="D43" s="36">
        <v>0.4</v>
      </c>
      <c r="E43" s="36">
        <v>0.1</v>
      </c>
      <c r="F43" s="36">
        <v>0.2</v>
      </c>
      <c r="G43" s="36">
        <v>0.7</v>
      </c>
    </row>
    <row r="44" spans="1:7" ht="12.75">
      <c r="A44" s="33">
        <v>17</v>
      </c>
      <c r="B44" s="36">
        <v>0.3</v>
      </c>
      <c r="C44" s="36">
        <v>0.7</v>
      </c>
      <c r="D44" s="36">
        <v>0.8</v>
      </c>
      <c r="E44" s="36">
        <v>1.9</v>
      </c>
      <c r="F44" s="36">
        <v>2.1</v>
      </c>
      <c r="G44" s="36">
        <v>2.8</v>
      </c>
    </row>
    <row r="45" spans="1:7" ht="12.75">
      <c r="A45" s="33">
        <v>18</v>
      </c>
      <c r="B45" s="36">
        <v>0.3</v>
      </c>
      <c r="C45" s="36">
        <v>1.2</v>
      </c>
      <c r="D45" s="36">
        <v>4.5</v>
      </c>
      <c r="E45" s="36">
        <v>6.8</v>
      </c>
      <c r="F45" s="36">
        <v>6.5</v>
      </c>
      <c r="G45" s="36">
        <v>7.9</v>
      </c>
    </row>
    <row r="46" spans="1:7" ht="12.75">
      <c r="A46" s="33">
        <v>19</v>
      </c>
      <c r="B46" s="36">
        <v>1.1</v>
      </c>
      <c r="C46" s="36">
        <v>1.7</v>
      </c>
      <c r="D46" s="36">
        <v>7.9</v>
      </c>
      <c r="E46" s="36">
        <v>12.5</v>
      </c>
      <c r="F46" s="36">
        <v>13.6</v>
      </c>
      <c r="G46" s="36">
        <v>14.1</v>
      </c>
    </row>
    <row r="47" spans="1:7" ht="12.75">
      <c r="A47" s="33">
        <v>20</v>
      </c>
      <c r="B47" s="36"/>
      <c r="C47" s="36" t="str">
        <f>"3.0"</f>
        <v>3.0</v>
      </c>
      <c r="D47" s="36">
        <v>13.2</v>
      </c>
      <c r="E47" s="36">
        <v>19.2</v>
      </c>
      <c r="F47" s="36">
        <v>25.7</v>
      </c>
      <c r="G47" s="36">
        <v>25.5</v>
      </c>
    </row>
    <row r="48" spans="1:7" ht="12.75">
      <c r="A48" s="33">
        <v>21</v>
      </c>
      <c r="B48" s="36"/>
      <c r="C48" s="36">
        <v>3.9</v>
      </c>
      <c r="D48" s="38">
        <v>17</v>
      </c>
      <c r="E48" s="36">
        <v>25.7</v>
      </c>
      <c r="F48" s="36">
        <v>35.1</v>
      </c>
      <c r="G48" s="36">
        <v>35.4</v>
      </c>
    </row>
    <row r="49" spans="1:7" ht="12.75">
      <c r="A49" s="33">
        <v>22</v>
      </c>
      <c r="B49" s="36"/>
      <c r="C49" s="36">
        <v>5.3</v>
      </c>
      <c r="D49" s="36">
        <v>19.2</v>
      </c>
      <c r="E49" s="36">
        <v>29.3</v>
      </c>
      <c r="F49" s="36">
        <v>42.7</v>
      </c>
      <c r="G49" s="36">
        <v>45.3</v>
      </c>
    </row>
    <row r="50" spans="1:7" ht="12.75">
      <c r="A50" s="33">
        <v>23</v>
      </c>
      <c r="B50" s="36"/>
      <c r="C50" s="36"/>
      <c r="D50" s="36">
        <v>20.4</v>
      </c>
      <c r="E50" s="36">
        <v>32.1</v>
      </c>
      <c r="F50" s="36">
        <v>48.1</v>
      </c>
      <c r="G50" s="36">
        <v>57.1</v>
      </c>
    </row>
    <row r="51" spans="1:7" ht="12.75">
      <c r="A51" s="33">
        <v>24</v>
      </c>
      <c r="B51" s="36"/>
      <c r="C51" s="36"/>
      <c r="D51" s="38">
        <v>21</v>
      </c>
      <c r="E51" s="36">
        <v>35.4</v>
      </c>
      <c r="F51" s="36">
        <v>52.4</v>
      </c>
      <c r="G51" s="38">
        <v>64</v>
      </c>
    </row>
    <row r="52" spans="1:7" ht="12.75">
      <c r="A52" s="33">
        <v>25</v>
      </c>
      <c r="B52" s="36"/>
      <c r="C52" s="36"/>
      <c r="D52" s="36">
        <v>21.8</v>
      </c>
      <c r="E52" s="36">
        <v>36.6</v>
      </c>
      <c r="F52" s="36">
        <v>53.8</v>
      </c>
      <c r="G52" s="36">
        <v>70.3</v>
      </c>
    </row>
    <row r="53" spans="1:7" ht="12.75">
      <c r="A53" s="33">
        <v>26</v>
      </c>
      <c r="B53" s="36"/>
      <c r="C53" s="36"/>
      <c r="D53" s="36">
        <v>22.6</v>
      </c>
      <c r="E53" s="36">
        <v>37.7</v>
      </c>
      <c r="F53" s="36">
        <v>56.2</v>
      </c>
      <c r="G53" s="36">
        <v>73.8</v>
      </c>
    </row>
    <row r="54" spans="1:7" ht="12.75">
      <c r="A54" s="33">
        <v>27</v>
      </c>
      <c r="B54" s="36"/>
      <c r="C54" s="36"/>
      <c r="D54" s="36">
        <v>23.1</v>
      </c>
      <c r="E54" s="36">
        <v>38.6</v>
      </c>
      <c r="F54" s="38">
        <v>57</v>
      </c>
      <c r="G54" s="36">
        <v>76.3</v>
      </c>
    </row>
    <row r="55" spans="1:7" ht="12.75">
      <c r="A55" s="33">
        <v>28</v>
      </c>
      <c r="B55" s="36"/>
      <c r="C55" s="36"/>
      <c r="D55" s="36"/>
      <c r="E55" s="36">
        <v>38.9</v>
      </c>
      <c r="F55" s="36">
        <v>57.7</v>
      </c>
      <c r="G55" s="36">
        <v>77.1</v>
      </c>
    </row>
    <row r="56" spans="1:7" ht="12.75">
      <c r="A56" s="33">
        <v>29</v>
      </c>
      <c r="B56" s="36"/>
      <c r="C56" s="36"/>
      <c r="D56" s="36"/>
      <c r="E56" s="38">
        <v>39</v>
      </c>
      <c r="F56" s="36">
        <v>59.1</v>
      </c>
      <c r="G56" s="36">
        <v>78.2</v>
      </c>
    </row>
    <row r="57" spans="1:7" ht="12.75">
      <c r="A57" s="33">
        <v>30</v>
      </c>
      <c r="B57" s="36"/>
      <c r="C57" s="36"/>
      <c r="D57" s="36"/>
      <c r="E57" s="36">
        <v>39.5</v>
      </c>
      <c r="F57" s="36">
        <v>59.4</v>
      </c>
      <c r="G57" s="36">
        <v>79.3</v>
      </c>
    </row>
    <row r="58" spans="1:7" ht="12.75">
      <c r="A58" s="33">
        <v>31</v>
      </c>
      <c r="B58" s="36"/>
      <c r="C58" s="36"/>
      <c r="D58" s="36"/>
      <c r="E58" s="36">
        <v>39.5</v>
      </c>
      <c r="F58" s="36">
        <v>59.7</v>
      </c>
      <c r="G58" s="36">
        <v>79.6</v>
      </c>
    </row>
    <row r="59" spans="1:7" ht="12.75">
      <c r="A59" s="33">
        <v>32</v>
      </c>
      <c r="B59" s="36"/>
      <c r="C59" s="36"/>
      <c r="D59" s="36"/>
      <c r="E59" s="36">
        <v>39.5</v>
      </c>
      <c r="F59" s="36">
        <v>60.1</v>
      </c>
      <c r="G59" s="43">
        <v>80</v>
      </c>
    </row>
    <row r="60" spans="1:7" ht="12.75">
      <c r="A60" s="33">
        <v>33</v>
      </c>
      <c r="B60" s="36"/>
      <c r="C60" s="36"/>
      <c r="D60" s="36"/>
      <c r="E60" s="36"/>
      <c r="F60" s="16">
        <v>60.2</v>
      </c>
      <c r="G60" s="38">
        <v>80.2</v>
      </c>
    </row>
    <row r="61" spans="1:7" ht="12.75">
      <c r="A61" s="33">
        <v>34</v>
      </c>
      <c r="B61" s="36"/>
      <c r="C61" s="36"/>
      <c r="D61" s="36"/>
      <c r="E61" s="36"/>
      <c r="F61" s="36">
        <v>60.4</v>
      </c>
      <c r="G61" s="16">
        <v>80.6</v>
      </c>
    </row>
    <row r="62" spans="1:7" ht="12.75">
      <c r="A62" s="33">
        <v>35</v>
      </c>
      <c r="B62" s="36"/>
      <c r="C62" s="36"/>
      <c r="D62" s="36"/>
      <c r="E62" s="36"/>
      <c r="F62" s="36">
        <v>60.4</v>
      </c>
      <c r="G62" s="16">
        <v>80.7</v>
      </c>
    </row>
    <row r="63" spans="1:7" ht="12.75">
      <c r="A63" s="33">
        <v>36</v>
      </c>
      <c r="B63" s="36"/>
      <c r="C63" s="36"/>
      <c r="D63" s="36"/>
      <c r="E63" s="36"/>
      <c r="F63" s="16">
        <v>60.5</v>
      </c>
      <c r="G63" s="16">
        <v>80.9</v>
      </c>
    </row>
    <row r="64" spans="1:7" ht="12.75">
      <c r="A64" s="33">
        <v>37</v>
      </c>
      <c r="B64" s="36"/>
      <c r="C64" s="36"/>
      <c r="D64" s="36"/>
      <c r="E64" s="36"/>
      <c r="F64" s="16">
        <v>60.7</v>
      </c>
      <c r="G64" s="36">
        <v>81.1</v>
      </c>
    </row>
    <row r="65" spans="1:7" ht="12.75">
      <c r="A65" s="33">
        <v>38</v>
      </c>
      <c r="B65" s="36"/>
      <c r="C65" s="36"/>
      <c r="D65" s="36"/>
      <c r="E65" s="36"/>
      <c r="G65" s="36">
        <v>81.1</v>
      </c>
    </row>
    <row r="66" spans="1:7" ht="12.75">
      <c r="A66" s="33">
        <v>39</v>
      </c>
      <c r="B66" s="36"/>
      <c r="C66" s="36"/>
      <c r="D66" s="36"/>
      <c r="E66" s="36"/>
      <c r="G66" s="36">
        <v>81.1</v>
      </c>
    </row>
    <row r="67" spans="1:7" ht="12.75">
      <c r="A67" s="33">
        <v>40</v>
      </c>
      <c r="B67" s="36"/>
      <c r="C67" s="36"/>
      <c r="D67" s="36"/>
      <c r="E67" s="36"/>
      <c r="G67" s="36">
        <v>81.1</v>
      </c>
    </row>
    <row r="68" ht="12.75">
      <c r="A68" s="39"/>
    </row>
    <row r="69" spans="1:7" ht="12.75">
      <c r="A69" s="33" t="s">
        <v>295</v>
      </c>
      <c r="B69" s="16">
        <v>720</v>
      </c>
      <c r="C69" s="16">
        <v>694</v>
      </c>
      <c r="D69" s="16">
        <v>735</v>
      </c>
      <c r="E69" s="16">
        <v>689</v>
      </c>
      <c r="F69" s="16">
        <v>626</v>
      </c>
      <c r="G69" s="16">
        <v>545</v>
      </c>
    </row>
    <row r="70" spans="1:7" ht="12.75">
      <c r="A70" s="34"/>
      <c r="B70" s="34"/>
      <c r="C70" s="34"/>
      <c r="D70" s="34"/>
      <c r="E70" s="34"/>
      <c r="F70" s="34"/>
      <c r="G70" s="34"/>
    </row>
    <row r="72" spans="1:7" ht="12.75">
      <c r="A72" s="1" t="s">
        <v>297</v>
      </c>
      <c r="B72" s="5"/>
      <c r="C72" s="5"/>
      <c r="D72" s="5"/>
      <c r="E72" s="5"/>
      <c r="F72" s="5"/>
      <c r="G72" s="5"/>
    </row>
    <row r="73" spans="1:7" ht="12.75">
      <c r="A73" s="1" t="s">
        <v>293</v>
      </c>
      <c r="B73" s="1"/>
      <c r="C73" s="5"/>
      <c r="D73" s="5"/>
      <c r="E73" s="5"/>
      <c r="F73" s="5"/>
      <c r="G73" s="5"/>
    </row>
    <row r="74" spans="1:7" ht="12.75">
      <c r="A74" s="1"/>
      <c r="B74" s="1"/>
      <c r="C74" s="5"/>
      <c r="D74" s="5"/>
      <c r="E74" s="5"/>
      <c r="F74" s="5"/>
      <c r="G74" s="5"/>
    </row>
    <row r="75" spans="1:7" ht="12.75">
      <c r="A75" s="30"/>
      <c r="B75" s="4" t="s">
        <v>253</v>
      </c>
      <c r="C75" s="4"/>
      <c r="D75" s="4"/>
      <c r="E75" s="4"/>
      <c r="F75" s="4"/>
      <c r="G75" s="4"/>
    </row>
    <row r="76" spans="1:7" ht="12.75">
      <c r="A76" s="34"/>
      <c r="B76" s="34">
        <v>20</v>
      </c>
      <c r="C76" s="34">
        <v>23</v>
      </c>
      <c r="D76" s="34">
        <v>28</v>
      </c>
      <c r="E76" s="34">
        <v>33</v>
      </c>
      <c r="F76" s="34">
        <v>38</v>
      </c>
      <c r="G76" s="34">
        <v>43</v>
      </c>
    </row>
    <row r="77" spans="2:7" ht="12.75">
      <c r="B77" s="5" t="s">
        <v>254</v>
      </c>
      <c r="C77" s="5"/>
      <c r="D77" s="5"/>
      <c r="E77" s="5"/>
      <c r="F77" s="5"/>
      <c r="G77" s="5"/>
    </row>
    <row r="78" spans="1:7" ht="12.75">
      <c r="A78" s="34"/>
      <c r="B78" s="34">
        <v>1968</v>
      </c>
      <c r="C78" s="34">
        <v>1965</v>
      </c>
      <c r="D78" s="34">
        <v>1960</v>
      </c>
      <c r="E78" s="34">
        <v>1955</v>
      </c>
      <c r="F78" s="34">
        <v>1950</v>
      </c>
      <c r="G78" s="34">
        <v>1945</v>
      </c>
    </row>
    <row r="79" spans="1:7" ht="12.75">
      <c r="A79" s="32"/>
      <c r="B79" s="32"/>
      <c r="C79" s="32"/>
      <c r="D79" s="32"/>
      <c r="E79" s="32"/>
      <c r="F79" s="32"/>
      <c r="G79" s="32"/>
    </row>
    <row r="80" ht="12.75">
      <c r="A80" s="6" t="s">
        <v>87</v>
      </c>
    </row>
    <row r="81" ht="12.75">
      <c r="A81" s="16" t="s">
        <v>298</v>
      </c>
    </row>
    <row r="82" spans="1:7" ht="12.75">
      <c r="A82" s="33">
        <v>15</v>
      </c>
      <c r="B82" s="36">
        <v>0.3</v>
      </c>
      <c r="C82" s="36">
        <v>0.6</v>
      </c>
      <c r="D82" s="36">
        <v>0.1</v>
      </c>
      <c r="E82" s="36">
        <v>0.3</v>
      </c>
      <c r="F82" s="36" t="s">
        <v>190</v>
      </c>
      <c r="G82" s="36" t="s">
        <v>190</v>
      </c>
    </row>
    <row r="83" spans="1:7" ht="12.75">
      <c r="A83" s="33">
        <v>16</v>
      </c>
      <c r="B83" s="36">
        <v>1.8</v>
      </c>
      <c r="C83" s="36">
        <v>1.9</v>
      </c>
      <c r="D83" s="36">
        <v>0.8</v>
      </c>
      <c r="E83" s="36">
        <v>0.7</v>
      </c>
      <c r="F83" s="36" t="s">
        <v>190</v>
      </c>
      <c r="G83" s="36">
        <v>0.4</v>
      </c>
    </row>
    <row r="84" spans="1:7" ht="12.75">
      <c r="A84" s="33">
        <v>17</v>
      </c>
      <c r="B84" s="36">
        <v>7.2</v>
      </c>
      <c r="C84" s="36">
        <v>6.1</v>
      </c>
      <c r="D84" s="36">
        <v>4.9</v>
      </c>
      <c r="E84" s="36">
        <v>2.3</v>
      </c>
      <c r="F84" s="36">
        <v>0.2</v>
      </c>
      <c r="G84" s="36">
        <v>0.9</v>
      </c>
    </row>
    <row r="85" spans="1:7" ht="12.75">
      <c r="A85" s="33">
        <v>18</v>
      </c>
      <c r="B85" s="36">
        <v>14.3</v>
      </c>
      <c r="C85" s="36">
        <v>12.5</v>
      </c>
      <c r="D85" s="36">
        <v>8.6</v>
      </c>
      <c r="E85" s="36">
        <v>6.1</v>
      </c>
      <c r="F85" s="36">
        <v>1.3</v>
      </c>
      <c r="G85" s="36">
        <v>1.7</v>
      </c>
    </row>
    <row r="86" spans="1:7" ht="12.75">
      <c r="A86" s="33">
        <v>19</v>
      </c>
      <c r="B86" s="36">
        <v>24.3</v>
      </c>
      <c r="C86" s="36">
        <v>23.8</v>
      </c>
      <c r="D86" s="36">
        <v>17.7</v>
      </c>
      <c r="E86" s="36">
        <v>12.6</v>
      </c>
      <c r="F86" s="36" t="str">
        <f>"4.0"</f>
        <v>4.0</v>
      </c>
      <c r="G86" s="36">
        <v>2.6</v>
      </c>
    </row>
    <row r="87" spans="1:7" ht="12.75">
      <c r="A87" s="33">
        <v>20</v>
      </c>
      <c r="B87" s="36"/>
      <c r="C87" s="38">
        <v>38</v>
      </c>
      <c r="D87" s="36">
        <v>29.3</v>
      </c>
      <c r="E87" s="36">
        <v>21.5</v>
      </c>
      <c r="F87" s="36">
        <v>9.4</v>
      </c>
      <c r="G87" s="36">
        <v>3.5</v>
      </c>
    </row>
    <row r="88" spans="1:7" ht="12.75">
      <c r="A88" s="33">
        <v>21</v>
      </c>
      <c r="B88" s="36"/>
      <c r="C88" s="36">
        <v>49.9</v>
      </c>
      <c r="D88" s="36">
        <v>38.5</v>
      </c>
      <c r="E88" s="36">
        <v>28.2</v>
      </c>
      <c r="F88" s="36">
        <v>13.9</v>
      </c>
      <c r="G88" s="38">
        <v>5</v>
      </c>
    </row>
    <row r="89" spans="1:7" ht="12.75">
      <c r="A89" s="33">
        <v>22</v>
      </c>
      <c r="B89" s="36"/>
      <c r="C89" s="36">
        <v>58.1</v>
      </c>
      <c r="D89" s="38">
        <v>46</v>
      </c>
      <c r="E89" s="36">
        <v>34.1</v>
      </c>
      <c r="F89" s="36">
        <v>17.6</v>
      </c>
      <c r="G89" s="36" t="str">
        <f>"7.0"</f>
        <v>7.0</v>
      </c>
    </row>
    <row r="90" spans="1:7" ht="12.75">
      <c r="A90" s="33">
        <v>23</v>
      </c>
      <c r="B90" s="36"/>
      <c r="C90" s="36"/>
      <c r="D90" s="36">
        <v>51.8</v>
      </c>
      <c r="E90" s="36">
        <v>39.2</v>
      </c>
      <c r="F90" s="36">
        <v>21.6</v>
      </c>
      <c r="G90" s="36">
        <v>8.6</v>
      </c>
    </row>
    <row r="91" spans="1:7" ht="12.75">
      <c r="A91" s="33">
        <v>24</v>
      </c>
      <c r="B91" s="36"/>
      <c r="C91" s="36"/>
      <c r="D91" s="36">
        <v>57.6</v>
      </c>
      <c r="E91" s="36">
        <v>43.5</v>
      </c>
      <c r="F91" s="36">
        <v>25.6</v>
      </c>
      <c r="G91" s="36">
        <v>9.4</v>
      </c>
    </row>
    <row r="92" spans="1:7" ht="12.75">
      <c r="A92" s="33">
        <v>25</v>
      </c>
      <c r="B92" s="36"/>
      <c r="C92" s="36"/>
      <c r="D92" s="36">
        <v>61.1</v>
      </c>
      <c r="E92" s="36">
        <v>47.2</v>
      </c>
      <c r="F92" s="38">
        <v>28</v>
      </c>
      <c r="G92" s="36">
        <v>10.3</v>
      </c>
    </row>
    <row r="93" spans="1:7" ht="12.75">
      <c r="A93" s="33">
        <v>26</v>
      </c>
      <c r="B93" s="36"/>
      <c r="C93" s="36"/>
      <c r="D93" s="36">
        <v>62.9</v>
      </c>
      <c r="E93" s="36">
        <v>49.6</v>
      </c>
      <c r="F93" s="36">
        <v>30.2</v>
      </c>
      <c r="G93" s="36">
        <v>11.6</v>
      </c>
    </row>
    <row r="94" spans="1:7" ht="12.75">
      <c r="A94" s="33">
        <v>27</v>
      </c>
      <c r="B94" s="36"/>
      <c r="C94" s="36"/>
      <c r="D94" s="36">
        <v>65.3</v>
      </c>
      <c r="E94" s="36">
        <v>51.7</v>
      </c>
      <c r="F94" s="36">
        <v>31.3</v>
      </c>
      <c r="G94" s="36">
        <v>12.5</v>
      </c>
    </row>
    <row r="95" spans="1:7" ht="12.75">
      <c r="A95" s="33">
        <v>28</v>
      </c>
      <c r="B95" s="36"/>
      <c r="C95" s="36"/>
      <c r="D95" s="36"/>
      <c r="E95" s="36">
        <v>52.4</v>
      </c>
      <c r="F95" s="36">
        <v>32.6</v>
      </c>
      <c r="G95" s="36">
        <v>13.6</v>
      </c>
    </row>
    <row r="96" spans="1:7" ht="12.75">
      <c r="A96" s="33">
        <v>29</v>
      </c>
      <c r="B96" s="36"/>
      <c r="C96" s="36"/>
      <c r="D96" s="36"/>
      <c r="E96" s="36">
        <v>54.1</v>
      </c>
      <c r="F96" s="36">
        <v>33.4</v>
      </c>
      <c r="G96" s="36">
        <v>13.9</v>
      </c>
    </row>
    <row r="97" spans="1:7" ht="12.75">
      <c r="A97" s="33">
        <v>30</v>
      </c>
      <c r="B97" s="36"/>
      <c r="C97" s="36"/>
      <c r="D97" s="36"/>
      <c r="E97" s="36">
        <v>54.9</v>
      </c>
      <c r="F97" s="36">
        <v>33.9</v>
      </c>
      <c r="G97" s="36">
        <v>14.5</v>
      </c>
    </row>
    <row r="98" spans="1:7" ht="12.75">
      <c r="A98" s="33">
        <v>31</v>
      </c>
      <c r="B98" s="36"/>
      <c r="C98" s="36"/>
      <c r="D98" s="36"/>
      <c r="E98" s="36">
        <v>55.3</v>
      </c>
      <c r="F98" s="36">
        <v>33.9</v>
      </c>
      <c r="G98" s="36">
        <v>14.9</v>
      </c>
    </row>
    <row r="99" spans="1:7" ht="12.75">
      <c r="A99" s="33">
        <v>32</v>
      </c>
      <c r="B99" s="36"/>
      <c r="C99" s="36"/>
      <c r="D99" s="36"/>
      <c r="E99" s="36">
        <v>55.4</v>
      </c>
      <c r="F99" s="36">
        <v>33.9</v>
      </c>
      <c r="G99" s="36" t="str">
        <f>"15.0"</f>
        <v>15.0</v>
      </c>
    </row>
    <row r="100" spans="1:7" ht="12.75">
      <c r="A100" s="33">
        <v>33</v>
      </c>
      <c r="B100" s="36"/>
      <c r="C100" s="36"/>
      <c r="D100" s="36"/>
      <c r="E100" s="36"/>
      <c r="F100" s="36">
        <v>33.9</v>
      </c>
      <c r="G100" s="38">
        <v>16</v>
      </c>
    </row>
    <row r="101" spans="1:7" ht="12.75">
      <c r="A101" s="33">
        <v>34</v>
      </c>
      <c r="B101" s="36"/>
      <c r="C101" s="36"/>
      <c r="D101" s="36"/>
      <c r="E101" s="36"/>
      <c r="F101" s="36">
        <v>34.2</v>
      </c>
      <c r="G101" s="38">
        <v>16</v>
      </c>
    </row>
    <row r="102" spans="1:7" ht="12.75">
      <c r="A102" s="33">
        <v>35</v>
      </c>
      <c r="B102" s="36"/>
      <c r="C102" s="36"/>
      <c r="D102" s="36"/>
      <c r="E102" s="36"/>
      <c r="F102" s="36">
        <v>34.2</v>
      </c>
      <c r="G102" s="36">
        <v>16.3</v>
      </c>
    </row>
    <row r="103" spans="1:7" ht="12.75">
      <c r="A103" s="33">
        <v>36</v>
      </c>
      <c r="B103" s="36"/>
      <c r="C103" s="36"/>
      <c r="D103" s="36"/>
      <c r="E103" s="36"/>
      <c r="F103" s="36">
        <v>34.2</v>
      </c>
      <c r="G103" s="36">
        <v>16.3</v>
      </c>
    </row>
    <row r="104" spans="1:7" ht="12.75">
      <c r="A104" s="33">
        <v>37</v>
      </c>
      <c r="B104" s="36"/>
      <c r="C104" s="36"/>
      <c r="D104" s="36"/>
      <c r="E104" s="36"/>
      <c r="F104" s="36">
        <v>34.3</v>
      </c>
      <c r="G104" s="36">
        <v>16.3</v>
      </c>
    </row>
    <row r="105" spans="1:7" ht="12.75">
      <c r="A105" s="33">
        <v>38</v>
      </c>
      <c r="B105" s="36"/>
      <c r="C105" s="36"/>
      <c r="D105" s="36"/>
      <c r="E105" s="36"/>
      <c r="F105" s="36"/>
      <c r="G105" s="36">
        <v>16.3</v>
      </c>
    </row>
    <row r="106" spans="1:7" ht="12.75">
      <c r="A106" s="33">
        <v>39</v>
      </c>
      <c r="B106" s="36"/>
      <c r="C106" s="36"/>
      <c r="D106" s="36"/>
      <c r="E106" s="36"/>
      <c r="F106" s="36"/>
      <c r="G106" s="36">
        <v>16.5</v>
      </c>
    </row>
    <row r="107" spans="1:7" ht="12.75">
      <c r="A107" s="33">
        <v>40</v>
      </c>
      <c r="B107" s="36"/>
      <c r="C107" s="36"/>
      <c r="D107" s="36"/>
      <c r="E107" s="36"/>
      <c r="F107" s="36"/>
      <c r="G107" s="36">
        <v>16.5</v>
      </c>
    </row>
    <row r="108" ht="12.75">
      <c r="A108" s="33"/>
    </row>
    <row r="109" spans="1:7" ht="12.75">
      <c r="A109" s="33" t="s">
        <v>295</v>
      </c>
      <c r="B109" s="16">
        <v>720</v>
      </c>
      <c r="C109" s="16">
        <v>694</v>
      </c>
      <c r="D109" s="36">
        <v>735</v>
      </c>
      <c r="E109" s="16">
        <v>689</v>
      </c>
      <c r="F109" s="16">
        <v>626</v>
      </c>
      <c r="G109" s="36">
        <v>545</v>
      </c>
    </row>
    <row r="110" spans="1:7" ht="12.75">
      <c r="A110" s="35"/>
      <c r="B110" s="34"/>
      <c r="C110" s="34"/>
      <c r="D110" s="34"/>
      <c r="E110" s="34"/>
      <c r="F110" s="34"/>
      <c r="G110" s="34"/>
    </row>
    <row r="111" spans="1:7" ht="12.75">
      <c r="A111" s="83"/>
      <c r="B111" s="84"/>
      <c r="C111" s="84"/>
      <c r="D111" s="84"/>
      <c r="E111" s="84"/>
      <c r="F111" s="84"/>
      <c r="G111" s="84"/>
    </row>
    <row r="112" spans="1:7" ht="12.75">
      <c r="A112" s="85" t="s">
        <v>84</v>
      </c>
      <c r="B112" s="84"/>
      <c r="C112" s="84"/>
      <c r="D112" s="84"/>
      <c r="E112" s="84"/>
      <c r="F112" s="84"/>
      <c r="G112" s="84"/>
    </row>
    <row r="113" spans="1:7" ht="14.25">
      <c r="A113" s="86" t="s">
        <v>85</v>
      </c>
      <c r="B113" s="84"/>
      <c r="C113" s="84"/>
      <c r="D113" s="84"/>
      <c r="E113" s="84"/>
      <c r="F113" s="84"/>
      <c r="G113" s="84"/>
    </row>
    <row r="114" spans="1:7" ht="12.75">
      <c r="A114" s="83">
        <v>0</v>
      </c>
      <c r="B114" s="84">
        <v>2.9</v>
      </c>
      <c r="C114" s="84">
        <v>10.2</v>
      </c>
      <c r="D114" s="87">
        <v>16.6</v>
      </c>
      <c r="E114" s="88">
        <v>24</v>
      </c>
      <c r="F114" s="87">
        <v>39.6</v>
      </c>
      <c r="G114" s="84">
        <v>54.7</v>
      </c>
    </row>
    <row r="115" spans="1:7" ht="12.75">
      <c r="A115" s="83">
        <v>1</v>
      </c>
      <c r="B115" s="84">
        <v>14.3</v>
      </c>
      <c r="C115" s="84">
        <v>22.1</v>
      </c>
      <c r="D115" s="87">
        <v>25.5</v>
      </c>
      <c r="E115" s="87">
        <v>40.2</v>
      </c>
      <c r="F115" s="87">
        <v>55.5</v>
      </c>
      <c r="G115" s="84">
        <v>65.2</v>
      </c>
    </row>
    <row r="116" spans="1:7" ht="12.75">
      <c r="A116" s="83">
        <v>2</v>
      </c>
      <c r="B116" s="84">
        <v>22.7</v>
      </c>
      <c r="C116" s="84">
        <v>33.9</v>
      </c>
      <c r="D116" s="87">
        <v>35.4</v>
      </c>
      <c r="E116" s="88">
        <v>49</v>
      </c>
      <c r="F116" s="88">
        <v>60</v>
      </c>
      <c r="G116" s="84">
        <v>71.3</v>
      </c>
    </row>
    <row r="117" spans="1:7" ht="12.75">
      <c r="A117" s="83">
        <v>3</v>
      </c>
      <c r="B117" s="84"/>
      <c r="C117" s="84">
        <v>37.6</v>
      </c>
      <c r="D117" s="87">
        <v>41.9</v>
      </c>
      <c r="E117" s="87">
        <v>52.4</v>
      </c>
      <c r="F117" s="87">
        <v>61.7</v>
      </c>
      <c r="G117" s="84">
        <v>73.9</v>
      </c>
    </row>
    <row r="118" spans="1:7" ht="12.75">
      <c r="A118" s="83">
        <v>4</v>
      </c>
      <c r="B118" s="84"/>
      <c r="C118" s="84"/>
      <c r="D118" s="87">
        <v>44.4</v>
      </c>
      <c r="E118" s="87">
        <v>54.5</v>
      </c>
      <c r="F118" s="87">
        <v>62.4</v>
      </c>
      <c r="G118" s="84">
        <v>75.4</v>
      </c>
    </row>
    <row r="119" spans="1:7" ht="12.75">
      <c r="A119" s="83">
        <v>5</v>
      </c>
      <c r="B119" s="84"/>
      <c r="C119" s="84"/>
      <c r="D119" s="87">
        <v>48.1</v>
      </c>
      <c r="E119" s="87">
        <v>55.6</v>
      </c>
      <c r="F119" s="87">
        <v>62.6</v>
      </c>
      <c r="G119" s="84"/>
    </row>
    <row r="120" spans="1:7" ht="12.75">
      <c r="A120" s="83">
        <v>6</v>
      </c>
      <c r="B120" s="84"/>
      <c r="C120" s="84"/>
      <c r="D120" s="87">
        <v>49.8</v>
      </c>
      <c r="E120" s="87">
        <v>56.4</v>
      </c>
      <c r="F120" s="88">
        <v>63</v>
      </c>
      <c r="G120" s="84"/>
    </row>
    <row r="121" spans="1:7" ht="12.75">
      <c r="A121" s="83">
        <v>7</v>
      </c>
      <c r="B121" s="84"/>
      <c r="C121" s="84"/>
      <c r="D121" s="87">
        <v>50.4</v>
      </c>
      <c r="E121" s="87">
        <v>57.1</v>
      </c>
      <c r="F121" s="88">
        <v>63</v>
      </c>
      <c r="G121" s="84"/>
    </row>
    <row r="122" spans="1:7" ht="12.75">
      <c r="A122" s="83">
        <v>8</v>
      </c>
      <c r="B122" s="84"/>
      <c r="C122" s="84"/>
      <c r="D122" s="87">
        <v>51.4</v>
      </c>
      <c r="E122" s="84">
        <v>57.5</v>
      </c>
      <c r="F122" s="87">
        <v>63.4</v>
      </c>
      <c r="G122" s="84"/>
    </row>
    <row r="123" spans="1:7" ht="12.75">
      <c r="A123" s="83">
        <v>9</v>
      </c>
      <c r="B123" s="84"/>
      <c r="C123" s="84"/>
      <c r="D123" s="84">
        <v>52.2</v>
      </c>
      <c r="E123" s="84">
        <v>57.7</v>
      </c>
      <c r="F123" s="87">
        <v>63.4</v>
      </c>
      <c r="G123" s="84"/>
    </row>
    <row r="124" spans="1:7" ht="12.75">
      <c r="A124" s="83">
        <v>10</v>
      </c>
      <c r="B124" s="84"/>
      <c r="C124" s="84"/>
      <c r="D124" s="84"/>
      <c r="E124" s="88">
        <v>58</v>
      </c>
      <c r="F124" s="84">
        <v>63.7</v>
      </c>
      <c r="G124" s="84"/>
    </row>
    <row r="125" spans="1:7" ht="12.75">
      <c r="A125" s="83">
        <v>11</v>
      </c>
      <c r="B125" s="84"/>
      <c r="C125" s="84"/>
      <c r="D125" s="84"/>
      <c r="E125" s="84">
        <v>58.3</v>
      </c>
      <c r="F125" s="84">
        <v>63.7</v>
      </c>
      <c r="G125" s="84"/>
    </row>
    <row r="126" spans="1:7" ht="12.75">
      <c r="A126" s="83">
        <v>12</v>
      </c>
      <c r="B126" s="84"/>
      <c r="C126" s="84"/>
      <c r="D126" s="84"/>
      <c r="E126" s="84"/>
      <c r="F126" s="84">
        <v>63.7</v>
      </c>
      <c r="G126" s="84"/>
    </row>
    <row r="127" spans="1:7" ht="12.75">
      <c r="A127" s="83">
        <v>13</v>
      </c>
      <c r="B127" s="84"/>
      <c r="C127" s="84"/>
      <c r="D127" s="84"/>
      <c r="E127" s="84"/>
      <c r="F127" s="88">
        <v>64</v>
      </c>
      <c r="G127" s="84"/>
    </row>
    <row r="128" spans="1:7" ht="12.75">
      <c r="A128" s="83">
        <v>14</v>
      </c>
      <c r="B128" s="84"/>
      <c r="C128" s="84"/>
      <c r="D128" s="84"/>
      <c r="E128" s="84"/>
      <c r="F128" s="88">
        <v>64</v>
      </c>
      <c r="G128" s="84"/>
    </row>
    <row r="129" spans="1:7" ht="12.75">
      <c r="A129" s="83">
        <v>15</v>
      </c>
      <c r="B129" s="84"/>
      <c r="C129" s="84"/>
      <c r="D129" s="84"/>
      <c r="E129" s="84"/>
      <c r="F129" s="88">
        <v>64</v>
      </c>
      <c r="G129" s="84"/>
    </row>
    <row r="130" spans="1:7" ht="12.75">
      <c r="A130" s="83">
        <v>16</v>
      </c>
      <c r="B130" s="84"/>
      <c r="C130" s="84"/>
      <c r="D130" s="84"/>
      <c r="E130" s="84"/>
      <c r="F130" s="88">
        <v>64</v>
      </c>
      <c r="G130" s="84"/>
    </row>
    <row r="131" spans="1:7" ht="12.75">
      <c r="A131" s="83">
        <v>17</v>
      </c>
      <c r="B131" s="84"/>
      <c r="C131" s="84"/>
      <c r="D131" s="84"/>
      <c r="E131" s="84"/>
      <c r="F131" s="88">
        <v>64</v>
      </c>
      <c r="G131" s="84"/>
    </row>
    <row r="132" spans="1:7" ht="12.75">
      <c r="A132" s="83">
        <v>18</v>
      </c>
      <c r="B132" s="84"/>
      <c r="C132" s="84"/>
      <c r="D132" s="84"/>
      <c r="E132" s="84"/>
      <c r="F132" s="87"/>
      <c r="G132" s="84"/>
    </row>
    <row r="133" spans="1:7" ht="12.75">
      <c r="A133" s="83">
        <v>19</v>
      </c>
      <c r="B133" s="84"/>
      <c r="C133" s="84"/>
      <c r="D133" s="84"/>
      <c r="E133" s="84"/>
      <c r="F133" s="87"/>
      <c r="G133" s="84"/>
    </row>
    <row r="134" spans="1:7" ht="12.75">
      <c r="A134" s="83">
        <v>20</v>
      </c>
      <c r="B134" s="84"/>
      <c r="C134" s="84"/>
      <c r="D134" s="84"/>
      <c r="E134" s="84"/>
      <c r="F134" s="87"/>
      <c r="G134" s="84"/>
    </row>
    <row r="135" spans="1:7" ht="12.75">
      <c r="A135" s="84"/>
      <c r="B135" s="84"/>
      <c r="C135" s="84"/>
      <c r="D135" s="84"/>
      <c r="E135" s="84"/>
      <c r="F135" s="84"/>
      <c r="G135" s="84"/>
    </row>
    <row r="136" spans="1:7" ht="12.75">
      <c r="A136" s="83" t="s">
        <v>295</v>
      </c>
      <c r="B136" s="84">
        <v>257</v>
      </c>
      <c r="C136" s="84">
        <v>442</v>
      </c>
      <c r="D136" s="84">
        <v>489</v>
      </c>
      <c r="E136" s="84">
        <v>384</v>
      </c>
      <c r="F136" s="84">
        <v>217</v>
      </c>
      <c r="G136" s="84">
        <v>91</v>
      </c>
    </row>
    <row r="137" spans="1:7" ht="12.75">
      <c r="A137" s="90"/>
      <c r="B137" s="90"/>
      <c r="C137" s="90"/>
      <c r="D137" s="90"/>
      <c r="E137" s="90"/>
      <c r="F137" s="90"/>
      <c r="G137" s="90"/>
    </row>
    <row r="138" spans="1:7" ht="12.75">
      <c r="A138" s="84"/>
      <c r="B138" s="84"/>
      <c r="C138" s="84"/>
      <c r="D138" s="84"/>
      <c r="E138" s="84"/>
      <c r="F138" s="84"/>
      <c r="G138" s="84"/>
    </row>
    <row r="139" spans="1:7" ht="12.75">
      <c r="A139" s="91" t="s">
        <v>86</v>
      </c>
      <c r="B139" s="84"/>
      <c r="C139" s="84"/>
      <c r="D139" s="84"/>
      <c r="E139" s="84"/>
      <c r="F139" s="84"/>
      <c r="G139" s="84"/>
    </row>
    <row r="140" spans="1:7" ht="12.75">
      <c r="A140" s="84" t="s">
        <v>299</v>
      </c>
      <c r="B140" s="87"/>
      <c r="C140" s="87"/>
      <c r="D140" s="87"/>
      <c r="E140" s="87"/>
      <c r="F140" s="87"/>
      <c r="G140" s="87"/>
    </row>
    <row r="141" spans="1:7" ht="12.75">
      <c r="A141" s="84" t="s">
        <v>300</v>
      </c>
      <c r="B141" s="87" t="s">
        <v>190</v>
      </c>
      <c r="C141" s="87">
        <v>0.1</v>
      </c>
      <c r="D141" s="87">
        <v>0.3</v>
      </c>
      <c r="E141" s="87">
        <v>0.4</v>
      </c>
      <c r="F141" s="87">
        <v>0.6</v>
      </c>
      <c r="G141" s="87">
        <v>0.9</v>
      </c>
    </row>
    <row r="142" spans="1:7" ht="12.75">
      <c r="A142" s="84"/>
      <c r="B142" s="87"/>
      <c r="C142" s="87"/>
      <c r="D142" s="87"/>
      <c r="E142" s="87"/>
      <c r="F142" s="87"/>
      <c r="G142" s="87"/>
    </row>
    <row r="143" spans="1:7" ht="12.75">
      <c r="A143" s="84" t="s">
        <v>301</v>
      </c>
      <c r="B143" s="87">
        <v>0.3</v>
      </c>
      <c r="C143" s="87">
        <v>0.5</v>
      </c>
      <c r="D143" s="87">
        <v>0.5</v>
      </c>
      <c r="E143" s="87">
        <v>0.3</v>
      </c>
      <c r="F143" s="87">
        <v>0.2</v>
      </c>
      <c r="G143" s="87">
        <v>0.1</v>
      </c>
    </row>
    <row r="144" spans="1:7" ht="12.75">
      <c r="A144" s="84"/>
      <c r="B144" s="87"/>
      <c r="C144" s="87"/>
      <c r="D144" s="87"/>
      <c r="E144" s="87"/>
      <c r="F144" s="87"/>
      <c r="G144" s="87"/>
    </row>
    <row r="145" spans="1:7" ht="12.75">
      <c r="A145" s="84" t="s">
        <v>302</v>
      </c>
      <c r="B145" s="87"/>
      <c r="C145" s="87"/>
      <c r="D145" s="87"/>
      <c r="E145" s="87"/>
      <c r="F145" s="87"/>
      <c r="G145" s="87"/>
    </row>
    <row r="146" spans="1:7" ht="12.75">
      <c r="A146" s="84" t="s">
        <v>300</v>
      </c>
      <c r="B146" s="87" t="s">
        <v>190</v>
      </c>
      <c r="C146" s="87">
        <v>0.2</v>
      </c>
      <c r="D146" s="87">
        <v>0.4</v>
      </c>
      <c r="E146" s="87">
        <v>0.5</v>
      </c>
      <c r="F146" s="87">
        <v>0.3</v>
      </c>
      <c r="G146" s="87">
        <v>0.2</v>
      </c>
    </row>
    <row r="147" spans="1:7" ht="12.75">
      <c r="A147" s="84"/>
      <c r="B147" s="87"/>
      <c r="C147" s="87"/>
      <c r="D147" s="87"/>
      <c r="E147" s="87"/>
      <c r="F147" s="87"/>
      <c r="G147" s="87"/>
    </row>
    <row r="148" spans="1:7" ht="12.75">
      <c r="A148" s="84" t="s">
        <v>303</v>
      </c>
      <c r="B148" s="87">
        <v>0.4</v>
      </c>
      <c r="C148" s="87">
        <v>0.8</v>
      </c>
      <c r="D148" s="87">
        <v>1.1</v>
      </c>
      <c r="E148" s="87">
        <v>1.2</v>
      </c>
      <c r="F148" s="87">
        <v>1.1</v>
      </c>
      <c r="G148" s="87">
        <v>1.2</v>
      </c>
    </row>
    <row r="149" spans="1:7" ht="12.75">
      <c r="A149" s="90"/>
      <c r="B149" s="92"/>
      <c r="C149" s="92"/>
      <c r="D149" s="92"/>
      <c r="E149" s="92"/>
      <c r="F149" s="92"/>
      <c r="G149" s="92"/>
    </row>
    <row r="150" spans="1:7" ht="12.75">
      <c r="A150" s="93"/>
      <c r="B150" s="94"/>
      <c r="C150" s="94"/>
      <c r="D150" s="94"/>
      <c r="E150" s="94"/>
      <c r="F150" s="94"/>
      <c r="G150" s="94"/>
    </row>
    <row r="151" spans="1:7" ht="14.25">
      <c r="A151" s="96" t="s">
        <v>119</v>
      </c>
      <c r="B151" s="84"/>
      <c r="C151" s="84"/>
      <c r="D151" s="84"/>
      <c r="E151" s="84"/>
      <c r="F151" s="84"/>
      <c r="G151" s="84"/>
    </row>
    <row r="152" spans="1:7" ht="12.75">
      <c r="A152" s="84" t="s">
        <v>117</v>
      </c>
      <c r="B152" s="84"/>
      <c r="C152" s="84"/>
      <c r="D152" s="84"/>
      <c r="E152" s="84"/>
      <c r="F152" s="84"/>
      <c r="G152" s="84"/>
    </row>
    <row r="153" spans="1:7" ht="12.75">
      <c r="A153" s="84" t="s">
        <v>118</v>
      </c>
      <c r="B153" s="84"/>
      <c r="C153" s="84"/>
      <c r="D153" s="84"/>
      <c r="E153" s="84"/>
      <c r="F153" s="84"/>
      <c r="G153" s="84"/>
    </row>
    <row r="154" spans="1:7" ht="12.75">
      <c r="A154" s="84" t="s">
        <v>202</v>
      </c>
      <c r="B154" s="84"/>
      <c r="C154" s="84"/>
      <c r="D154" s="84"/>
      <c r="E154" s="84"/>
      <c r="F154" s="84"/>
      <c r="G154" s="84"/>
    </row>
  </sheetData>
  <printOptions gridLines="1"/>
  <pageMargins left="0.7874015748031497" right="0.7874015748031497" top="0.984251968503937" bottom="0.984251968503937" header="0.5118110236220472" footer="0.5118110236220472"/>
  <pageSetup fitToHeight="2" orientation="portrait" paperSize="9" scale="65" r:id="rId1"/>
  <rowBreaks count="1" manualBreakCount="1">
    <brk id="7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5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04.16015625" style="16" customWidth="1"/>
    <col min="2" max="5" width="20.83203125" style="16" customWidth="1"/>
    <col min="6" max="16" width="10.83203125" style="16" customWidth="1"/>
    <col min="17" max="16384" width="9.33203125" style="16" customWidth="1"/>
  </cols>
  <sheetData>
    <row r="1" spans="1:3" ht="12.75">
      <c r="A1" s="1" t="s">
        <v>304</v>
      </c>
      <c r="B1" s="5"/>
      <c r="C1" s="5"/>
    </row>
    <row r="2" spans="1:3" ht="12.75">
      <c r="A2" s="1" t="s">
        <v>305</v>
      </c>
      <c r="B2" s="5"/>
      <c r="C2" s="5"/>
    </row>
    <row r="3" spans="1:3" ht="12.75">
      <c r="A3" s="1"/>
      <c r="B3" s="5"/>
      <c r="C3" s="5"/>
    </row>
    <row r="4" spans="1:3" ht="12.75">
      <c r="A4" s="30"/>
      <c r="B4" s="4" t="s">
        <v>253</v>
      </c>
      <c r="C4" s="4"/>
    </row>
    <row r="5" spans="1:3" ht="12.75">
      <c r="A5" s="34"/>
      <c r="B5" s="34">
        <v>28</v>
      </c>
      <c r="C5" s="34">
        <v>43</v>
      </c>
    </row>
    <row r="6" spans="2:3" s="32" customFormat="1" ht="12.75">
      <c r="B6" s="62" t="s">
        <v>270</v>
      </c>
      <c r="C6" s="62"/>
    </row>
    <row r="7" spans="1:3" ht="12.75">
      <c r="A7" s="34"/>
      <c r="B7" s="34">
        <v>1960</v>
      </c>
      <c r="C7" s="34">
        <v>1945</v>
      </c>
    </row>
    <row r="8" s="32" customFormat="1" ht="12.75"/>
    <row r="9" ht="12.75">
      <c r="A9" s="6" t="s">
        <v>81</v>
      </c>
    </row>
    <row r="10" ht="12.75">
      <c r="A10" s="16" t="s">
        <v>294</v>
      </c>
    </row>
    <row r="11" spans="1:4" ht="12.75">
      <c r="A11" s="33">
        <v>15</v>
      </c>
      <c r="B11" s="36" t="s">
        <v>190</v>
      </c>
      <c r="C11" s="36" t="s">
        <v>190</v>
      </c>
      <c r="D11" s="36"/>
    </row>
    <row r="12" spans="1:4" ht="12.75">
      <c r="A12" s="33">
        <v>16</v>
      </c>
      <c r="B12" s="36">
        <v>0.4</v>
      </c>
      <c r="C12" s="36" t="s">
        <v>190</v>
      </c>
      <c r="D12" s="36"/>
    </row>
    <row r="13" spans="1:4" ht="12.75">
      <c r="A13" s="33">
        <v>17</v>
      </c>
      <c r="B13" s="36">
        <v>0.9</v>
      </c>
      <c r="C13" s="36">
        <v>0.5</v>
      </c>
      <c r="D13" s="36"/>
    </row>
    <row r="14" spans="1:4" ht="12.75">
      <c r="A14" s="33">
        <v>18</v>
      </c>
      <c r="B14" s="36" t="str">
        <f>"3.0"</f>
        <v>3.0</v>
      </c>
      <c r="C14" s="36">
        <v>1.7</v>
      </c>
      <c r="D14" s="36"/>
    </row>
    <row r="15" spans="1:4" ht="12.75">
      <c r="A15" s="33">
        <v>19</v>
      </c>
      <c r="B15" s="36">
        <v>6.6</v>
      </c>
      <c r="C15" s="36">
        <v>4.8</v>
      </c>
      <c r="D15" s="36"/>
    </row>
    <row r="16" spans="1:4" ht="12.75">
      <c r="A16" s="33">
        <v>20</v>
      </c>
      <c r="B16" s="36">
        <v>14.2</v>
      </c>
      <c r="C16" s="36">
        <v>9.5</v>
      </c>
      <c r="D16" s="36"/>
    </row>
    <row r="17" spans="1:4" ht="12.75">
      <c r="A17" s="33">
        <v>21</v>
      </c>
      <c r="B17" s="38">
        <v>26</v>
      </c>
      <c r="C17" s="36">
        <v>17.1</v>
      </c>
      <c r="D17" s="36"/>
    </row>
    <row r="18" spans="1:4" ht="12.75">
      <c r="A18" s="33">
        <v>22</v>
      </c>
      <c r="B18" s="36">
        <v>38.1</v>
      </c>
      <c r="C18" s="36">
        <v>29.4</v>
      </c>
      <c r="D18" s="36"/>
    </row>
    <row r="19" spans="1:4" ht="12.75">
      <c r="A19" s="33">
        <v>23</v>
      </c>
      <c r="B19" s="36">
        <v>48.4</v>
      </c>
      <c r="C19" s="36">
        <v>40.7</v>
      </c>
      <c r="D19" s="36"/>
    </row>
    <row r="20" spans="1:4" ht="12.75">
      <c r="A20" s="33">
        <v>24</v>
      </c>
      <c r="B20" s="36">
        <v>58.2</v>
      </c>
      <c r="C20" s="38">
        <v>52.6</v>
      </c>
      <c r="D20" s="36"/>
    </row>
    <row r="21" spans="1:4" ht="12.75">
      <c r="A21" s="33">
        <v>25</v>
      </c>
      <c r="B21" s="36">
        <v>67.1</v>
      </c>
      <c r="C21" s="38">
        <v>63.8</v>
      </c>
      <c r="D21" s="36"/>
    </row>
    <row r="22" spans="1:4" ht="12.75">
      <c r="A22" s="33">
        <v>26</v>
      </c>
      <c r="B22" s="36">
        <v>73.9</v>
      </c>
      <c r="C22" s="38">
        <v>72.8</v>
      </c>
      <c r="D22" s="36"/>
    </row>
    <row r="23" spans="1:4" ht="12.75">
      <c r="A23" s="33">
        <v>27</v>
      </c>
      <c r="B23" s="36">
        <v>78.6</v>
      </c>
      <c r="C23" s="38">
        <v>77.9</v>
      </c>
      <c r="D23" s="36"/>
    </row>
    <row r="24" spans="1:4" ht="12.75">
      <c r="A24" s="33">
        <v>28</v>
      </c>
      <c r="B24" s="36"/>
      <c r="C24" s="38">
        <v>82.4</v>
      </c>
      <c r="D24" s="36"/>
    </row>
    <row r="25" spans="1:4" ht="12.75">
      <c r="A25" s="33">
        <v>29</v>
      </c>
      <c r="B25" s="36"/>
      <c r="C25" s="36">
        <v>84.7</v>
      </c>
      <c r="D25" s="36"/>
    </row>
    <row r="26" spans="1:4" ht="12.75">
      <c r="A26" s="33">
        <v>30</v>
      </c>
      <c r="B26" s="36"/>
      <c r="C26" s="36">
        <v>87.6</v>
      </c>
      <c r="D26" s="36"/>
    </row>
    <row r="27" spans="1:4" ht="12.75">
      <c r="A27" s="33">
        <v>31</v>
      </c>
      <c r="B27" s="36"/>
      <c r="C27" s="36">
        <v>89.7</v>
      </c>
      <c r="D27" s="36"/>
    </row>
    <row r="28" spans="1:4" ht="12.75">
      <c r="A28" s="33">
        <v>32</v>
      </c>
      <c r="B28" s="36"/>
      <c r="C28" s="36">
        <v>90.7</v>
      </c>
      <c r="D28" s="36"/>
    </row>
    <row r="29" spans="1:4" ht="12.75">
      <c r="A29" s="33">
        <v>33</v>
      </c>
      <c r="B29" s="36"/>
      <c r="C29" s="36">
        <v>91.3</v>
      </c>
      <c r="D29" s="36"/>
    </row>
    <row r="30" spans="1:4" ht="12.75">
      <c r="A30" s="33">
        <v>34</v>
      </c>
      <c r="B30" s="36"/>
      <c r="C30" s="38">
        <v>93</v>
      </c>
      <c r="D30" s="36"/>
    </row>
    <row r="31" spans="1:4" ht="12.75">
      <c r="A31" s="33">
        <v>35</v>
      </c>
      <c r="B31" s="36"/>
      <c r="C31" s="36">
        <v>93.6</v>
      </c>
      <c r="D31" s="36"/>
    </row>
    <row r="32" spans="1:4" ht="12.75">
      <c r="A32" s="33">
        <v>36</v>
      </c>
      <c r="B32" s="36"/>
      <c r="C32" s="38">
        <v>94</v>
      </c>
      <c r="D32" s="36"/>
    </row>
    <row r="33" spans="1:4" ht="12.75">
      <c r="A33" s="33">
        <v>37</v>
      </c>
      <c r="B33" s="36"/>
      <c r="C33" s="36">
        <v>94.1</v>
      </c>
      <c r="D33" s="36"/>
    </row>
    <row r="34" spans="1:4" ht="12.75">
      <c r="A34" s="33">
        <v>38</v>
      </c>
      <c r="B34" s="36"/>
      <c r="C34" s="36">
        <v>94.5</v>
      </c>
      <c r="D34" s="36"/>
    </row>
    <row r="35" spans="1:4" ht="12.75">
      <c r="A35" s="33">
        <v>39</v>
      </c>
      <c r="B35" s="36"/>
      <c r="C35" s="36">
        <v>94.5</v>
      </c>
      <c r="D35" s="36"/>
    </row>
    <row r="36" spans="1:4" ht="12.75">
      <c r="A36" s="33">
        <v>40</v>
      </c>
      <c r="B36" s="36"/>
      <c r="C36" s="36">
        <v>94.9</v>
      </c>
      <c r="D36" s="36"/>
    </row>
    <row r="37" ht="12.75">
      <c r="A37" s="33"/>
    </row>
    <row r="38" spans="1:3" ht="12.75">
      <c r="A38" s="33" t="s">
        <v>295</v>
      </c>
      <c r="B38" s="16">
        <v>770</v>
      </c>
      <c r="C38" s="16">
        <v>766</v>
      </c>
    </row>
    <row r="39" ht="12.75">
      <c r="A39" s="33"/>
    </row>
    <row r="40" ht="12.75">
      <c r="A40" s="2" t="s">
        <v>82</v>
      </c>
    </row>
    <row r="41" ht="12.75">
      <c r="A41" s="39" t="s">
        <v>296</v>
      </c>
    </row>
    <row r="42" spans="1:3" ht="12.75">
      <c r="A42" s="33">
        <v>15</v>
      </c>
      <c r="B42" s="36" t="s">
        <v>190</v>
      </c>
      <c r="C42" s="36" t="s">
        <v>190</v>
      </c>
    </row>
    <row r="43" spans="1:3" ht="12.75">
      <c r="A43" s="33">
        <v>16</v>
      </c>
      <c r="B43" s="36" t="s">
        <v>190</v>
      </c>
      <c r="C43" s="36" t="s">
        <v>190</v>
      </c>
    </row>
    <row r="44" spans="1:3" ht="12.75">
      <c r="A44" s="33">
        <v>17</v>
      </c>
      <c r="B44" s="36" t="s">
        <v>190</v>
      </c>
      <c r="C44" s="36">
        <v>0.4</v>
      </c>
    </row>
    <row r="45" spans="1:3" ht="12.75">
      <c r="A45" s="33">
        <v>18</v>
      </c>
      <c r="B45" s="36">
        <v>0.4</v>
      </c>
      <c r="C45" s="36" t="str">
        <f>"1.0"</f>
        <v>1.0</v>
      </c>
    </row>
    <row r="46" spans="1:3" ht="12.75">
      <c r="A46" s="33">
        <v>19</v>
      </c>
      <c r="B46" s="36">
        <v>1.4</v>
      </c>
      <c r="C46" s="36">
        <v>3.5</v>
      </c>
    </row>
    <row r="47" spans="1:3" ht="12.75">
      <c r="A47" s="33">
        <v>20</v>
      </c>
      <c r="B47" s="36">
        <v>2.7</v>
      </c>
      <c r="C47" s="36" t="str">
        <f>"7.0"</f>
        <v>7.0</v>
      </c>
    </row>
    <row r="48" spans="1:3" ht="12.75">
      <c r="A48" s="33">
        <v>21</v>
      </c>
      <c r="B48" s="36">
        <v>5.6</v>
      </c>
      <c r="C48" s="36">
        <v>13.1</v>
      </c>
    </row>
    <row r="49" spans="1:3" ht="12.75">
      <c r="A49" s="33">
        <v>22</v>
      </c>
      <c r="B49" s="36">
        <v>8.3</v>
      </c>
      <c r="C49" s="36">
        <v>23.2</v>
      </c>
    </row>
    <row r="50" spans="1:3" ht="12.75">
      <c r="A50" s="33">
        <v>23</v>
      </c>
      <c r="B50" s="36">
        <v>10.3</v>
      </c>
      <c r="C50" s="36">
        <v>32.2</v>
      </c>
    </row>
    <row r="51" spans="1:3" ht="12.75">
      <c r="A51" s="33">
        <v>24</v>
      </c>
      <c r="B51" s="36">
        <v>12.2</v>
      </c>
      <c r="C51" s="36">
        <v>42.6</v>
      </c>
    </row>
    <row r="52" spans="1:3" ht="12.75">
      <c r="A52" s="33">
        <v>25</v>
      </c>
      <c r="B52" s="36">
        <v>14.7</v>
      </c>
      <c r="C52" s="36">
        <v>51.6</v>
      </c>
    </row>
    <row r="53" spans="1:3" ht="12.75">
      <c r="A53" s="33">
        <v>26</v>
      </c>
      <c r="B53" s="36">
        <v>15.3</v>
      </c>
      <c r="C53" s="38">
        <v>59</v>
      </c>
    </row>
    <row r="54" spans="1:3" ht="12.75">
      <c r="A54" s="33">
        <v>27</v>
      </c>
      <c r="B54" s="36">
        <v>16.5</v>
      </c>
      <c r="C54" s="36">
        <v>62.9</v>
      </c>
    </row>
    <row r="55" spans="1:3" ht="12.75">
      <c r="A55" s="33">
        <v>28</v>
      </c>
      <c r="B55" s="36"/>
      <c r="C55" s="36">
        <v>65.1</v>
      </c>
    </row>
    <row r="56" spans="1:3" ht="12.75">
      <c r="A56" s="33">
        <v>29</v>
      </c>
      <c r="B56" s="36"/>
      <c r="C56" s="36">
        <v>66.8</v>
      </c>
    </row>
    <row r="57" spans="1:3" ht="12.75">
      <c r="A57" s="33">
        <v>30</v>
      </c>
      <c r="B57" s="36"/>
      <c r="C57" s="36">
        <v>68.4</v>
      </c>
    </row>
    <row r="58" spans="1:3" ht="12.75">
      <c r="A58" s="33">
        <v>31</v>
      </c>
      <c r="B58" s="36"/>
      <c r="C58" s="36">
        <v>69.6</v>
      </c>
    </row>
    <row r="59" spans="1:3" ht="12.75">
      <c r="A59" s="33">
        <v>32</v>
      </c>
      <c r="B59" s="36"/>
      <c r="C59" s="36">
        <v>70.2</v>
      </c>
    </row>
    <row r="60" spans="1:3" ht="12.75">
      <c r="A60" s="33">
        <v>33</v>
      </c>
      <c r="B60" s="36"/>
      <c r="C60" s="16">
        <v>70.4</v>
      </c>
    </row>
    <row r="61" spans="1:3" ht="12.75">
      <c r="A61" s="33">
        <v>34</v>
      </c>
      <c r="B61" s="36"/>
      <c r="C61" s="16">
        <v>70.9</v>
      </c>
    </row>
    <row r="62" spans="1:3" ht="12.75">
      <c r="A62" s="33">
        <v>35</v>
      </c>
      <c r="B62" s="36"/>
      <c r="C62" s="16">
        <v>71.1</v>
      </c>
    </row>
    <row r="63" spans="1:3" ht="12.75">
      <c r="A63" s="33">
        <v>36</v>
      </c>
      <c r="B63" s="36"/>
      <c r="C63" s="16">
        <v>71.3</v>
      </c>
    </row>
    <row r="64" spans="1:3" ht="12.75">
      <c r="A64" s="33">
        <v>37</v>
      </c>
      <c r="B64" s="36"/>
      <c r="C64" s="36">
        <v>71.4</v>
      </c>
    </row>
    <row r="65" spans="1:3" ht="12.75">
      <c r="A65" s="33">
        <v>38</v>
      </c>
      <c r="B65" s="36"/>
      <c r="C65" s="36">
        <v>71.4</v>
      </c>
    </row>
    <row r="66" spans="1:3" ht="12.75">
      <c r="A66" s="33">
        <v>39</v>
      </c>
      <c r="B66" s="36"/>
      <c r="C66" s="36">
        <v>71.4</v>
      </c>
    </row>
    <row r="67" spans="1:3" ht="12.75">
      <c r="A67" s="33">
        <v>40</v>
      </c>
      <c r="B67" s="36"/>
      <c r="C67" s="16">
        <v>71.7</v>
      </c>
    </row>
    <row r="68" ht="12.75">
      <c r="A68" s="39"/>
    </row>
    <row r="69" spans="1:3" ht="12.75">
      <c r="A69" s="33" t="s">
        <v>295</v>
      </c>
      <c r="B69" s="16">
        <v>770</v>
      </c>
      <c r="C69" s="16">
        <v>766</v>
      </c>
    </row>
    <row r="70" spans="1:3" ht="12.75">
      <c r="A70" s="34"/>
      <c r="B70" s="34"/>
      <c r="C70" s="34"/>
    </row>
    <row r="71" spans="1:3" ht="12.75">
      <c r="A71" s="1" t="s">
        <v>306</v>
      </c>
      <c r="B71" s="5"/>
      <c r="C71" s="5"/>
    </row>
    <row r="72" spans="1:3" ht="12.75">
      <c r="A72" s="1" t="s">
        <v>305</v>
      </c>
      <c r="B72" s="5"/>
      <c r="C72" s="5"/>
    </row>
    <row r="73" spans="1:3" ht="12.75">
      <c r="A73" s="1"/>
      <c r="B73" s="5"/>
      <c r="C73" s="5"/>
    </row>
    <row r="74" spans="1:3" ht="12.75">
      <c r="A74" s="57"/>
      <c r="B74" s="4" t="s">
        <v>307</v>
      </c>
      <c r="C74" s="4"/>
    </row>
    <row r="75" spans="1:3" ht="12.75">
      <c r="A75" s="1"/>
      <c r="B75" s="58">
        <v>28</v>
      </c>
      <c r="C75" s="36">
        <v>43</v>
      </c>
    </row>
    <row r="76" spans="1:33" s="32" customFormat="1" ht="12.75">
      <c r="A76" s="3"/>
      <c r="B76" s="4" t="s">
        <v>254</v>
      </c>
      <c r="C76" s="4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3" ht="12.75">
      <c r="A77" s="59"/>
      <c r="B77" s="60">
        <v>1960</v>
      </c>
      <c r="C77" s="37">
        <v>1945</v>
      </c>
    </row>
    <row r="79" ht="12.75">
      <c r="A79" s="6" t="s">
        <v>83</v>
      </c>
    </row>
    <row r="80" ht="12.75">
      <c r="A80" s="16" t="s">
        <v>294</v>
      </c>
    </row>
    <row r="81" spans="1:3" ht="12.75">
      <c r="A81" s="33">
        <v>15</v>
      </c>
      <c r="B81" s="36" t="s">
        <v>190</v>
      </c>
      <c r="C81" s="36" t="s">
        <v>190</v>
      </c>
    </row>
    <row r="82" spans="1:3" ht="12.75">
      <c r="A82" s="33">
        <v>16</v>
      </c>
      <c r="B82" s="36">
        <v>0.4</v>
      </c>
      <c r="C82" s="36" t="s">
        <v>190</v>
      </c>
    </row>
    <row r="83" spans="1:3" ht="12.75">
      <c r="A83" s="33">
        <v>17</v>
      </c>
      <c r="B83" s="36">
        <v>0.9</v>
      </c>
      <c r="C83" s="36">
        <v>0.1</v>
      </c>
    </row>
    <row r="84" spans="1:3" ht="12.75">
      <c r="A84" s="33">
        <v>18</v>
      </c>
      <c r="B84" s="36">
        <v>2.6</v>
      </c>
      <c r="C84" s="36">
        <v>0.7</v>
      </c>
    </row>
    <row r="85" spans="1:3" ht="12.75">
      <c r="A85" s="33">
        <v>19</v>
      </c>
      <c r="B85" s="36">
        <v>5.2</v>
      </c>
      <c r="C85" s="36">
        <v>1.3</v>
      </c>
    </row>
    <row r="86" spans="1:3" ht="12.75">
      <c r="A86" s="33">
        <v>20</v>
      </c>
      <c r="B86" s="36">
        <v>11.4</v>
      </c>
      <c r="C86" s="36">
        <v>2.5</v>
      </c>
    </row>
    <row r="87" spans="1:3" ht="12.75">
      <c r="A87" s="33">
        <v>21</v>
      </c>
      <c r="B87" s="36">
        <v>20.4</v>
      </c>
      <c r="C87" s="36" t="str">
        <f>"4.0"</f>
        <v>4.0</v>
      </c>
    </row>
    <row r="88" spans="1:3" ht="12.75">
      <c r="A88" s="33">
        <v>22</v>
      </c>
      <c r="B88" s="36">
        <v>29.7</v>
      </c>
      <c r="C88" s="36">
        <v>6.1</v>
      </c>
    </row>
    <row r="89" spans="1:3" ht="12.75">
      <c r="A89" s="33">
        <v>23</v>
      </c>
      <c r="B89" s="36">
        <v>38.2</v>
      </c>
      <c r="C89" s="36">
        <v>8.5</v>
      </c>
    </row>
    <row r="90" spans="1:3" ht="12.75">
      <c r="A90" s="33">
        <v>24</v>
      </c>
      <c r="B90" s="36" t="str">
        <f>"46.0"</f>
        <v>46.0</v>
      </c>
      <c r="C90" s="36">
        <v>10.1</v>
      </c>
    </row>
    <row r="91" spans="1:3" ht="12.75">
      <c r="A91" s="33">
        <v>25</v>
      </c>
      <c r="B91" s="36">
        <v>52.5</v>
      </c>
      <c r="C91" s="36">
        <v>12.3</v>
      </c>
    </row>
    <row r="92" spans="1:3" ht="12.75">
      <c r="A92" s="33">
        <v>26</v>
      </c>
      <c r="B92" s="36">
        <v>58.6</v>
      </c>
      <c r="C92" s="36">
        <v>13.8</v>
      </c>
    </row>
    <row r="93" spans="1:3" ht="12.75">
      <c r="A93" s="33">
        <v>27</v>
      </c>
      <c r="B93" s="36">
        <v>62.1</v>
      </c>
      <c r="C93" s="36" t="str">
        <f>"15.0"</f>
        <v>15.0</v>
      </c>
    </row>
    <row r="94" spans="1:3" ht="12.75">
      <c r="A94" s="33">
        <v>28</v>
      </c>
      <c r="B94" s="36"/>
      <c r="C94" s="36">
        <v>17.2</v>
      </c>
    </row>
    <row r="95" spans="1:3" ht="12.75">
      <c r="A95" s="33">
        <v>29</v>
      </c>
      <c r="B95" s="36"/>
      <c r="C95" s="36">
        <v>17.9</v>
      </c>
    </row>
    <row r="96" spans="1:3" ht="12.75">
      <c r="A96" s="33">
        <v>30</v>
      </c>
      <c r="B96" s="36"/>
      <c r="C96" s="36">
        <v>19.2</v>
      </c>
    </row>
    <row r="97" spans="1:3" ht="12.75">
      <c r="A97" s="33">
        <v>31</v>
      </c>
      <c r="B97" s="36"/>
      <c r="C97" s="36">
        <v>20.1</v>
      </c>
    </row>
    <row r="98" spans="1:3" ht="12.75">
      <c r="A98" s="33">
        <v>32</v>
      </c>
      <c r="B98" s="36"/>
      <c r="C98" s="36">
        <v>20.5</v>
      </c>
    </row>
    <row r="99" spans="1:3" ht="12.75">
      <c r="A99" s="33">
        <v>33</v>
      </c>
      <c r="B99" s="36"/>
      <c r="C99" s="36">
        <v>20.9</v>
      </c>
    </row>
    <row r="100" spans="1:3" ht="12.75">
      <c r="A100" s="33">
        <v>34</v>
      </c>
      <c r="B100" s="36"/>
      <c r="C100" s="36">
        <v>22.1</v>
      </c>
    </row>
    <row r="101" spans="1:3" ht="12.75">
      <c r="A101" s="33">
        <v>35</v>
      </c>
      <c r="B101" s="36"/>
      <c r="C101" s="36">
        <v>22.5</v>
      </c>
    </row>
    <row r="102" spans="1:3" ht="12.75">
      <c r="A102" s="33">
        <v>36</v>
      </c>
      <c r="B102" s="36"/>
      <c r="C102" s="36">
        <v>22.7</v>
      </c>
    </row>
    <row r="103" spans="1:3" ht="12.75">
      <c r="A103" s="33">
        <v>37</v>
      </c>
      <c r="B103" s="36"/>
      <c r="C103" s="36">
        <v>22.7</v>
      </c>
    </row>
    <row r="104" spans="1:3" ht="12.75">
      <c r="A104" s="33">
        <v>38</v>
      </c>
      <c r="B104" s="36"/>
      <c r="C104" s="36">
        <v>23.1</v>
      </c>
    </row>
    <row r="105" spans="1:3" ht="12.75">
      <c r="A105" s="33">
        <v>39</v>
      </c>
      <c r="B105" s="36"/>
      <c r="C105" s="36">
        <v>23.1</v>
      </c>
    </row>
    <row r="106" spans="1:3" ht="12.75">
      <c r="A106" s="33">
        <v>40</v>
      </c>
      <c r="B106" s="36"/>
      <c r="C106" s="36">
        <v>23.2</v>
      </c>
    </row>
    <row r="107" ht="12.75">
      <c r="A107" s="33"/>
    </row>
    <row r="108" spans="1:3" ht="12.75">
      <c r="A108" s="33" t="s">
        <v>275</v>
      </c>
      <c r="B108" s="36">
        <v>770</v>
      </c>
      <c r="C108" s="36">
        <v>766</v>
      </c>
    </row>
    <row r="109" spans="1:3" ht="12.75">
      <c r="A109" s="35"/>
      <c r="B109" s="34"/>
      <c r="C109" s="34"/>
    </row>
    <row r="110" spans="1:3" ht="12.75">
      <c r="A110" s="83"/>
      <c r="B110" s="84"/>
      <c r="C110" s="84"/>
    </row>
    <row r="111" spans="1:3" ht="12.75">
      <c r="A111" s="85" t="s">
        <v>84</v>
      </c>
      <c r="B111" s="84"/>
      <c r="C111" s="84"/>
    </row>
    <row r="112" spans="1:3" ht="14.25">
      <c r="A112" s="86" t="s">
        <v>85</v>
      </c>
      <c r="B112" s="84"/>
      <c r="C112" s="84"/>
    </row>
    <row r="113" spans="1:3" ht="12.75">
      <c r="A113" s="83">
        <v>0</v>
      </c>
      <c r="B113" s="87">
        <v>12.3</v>
      </c>
      <c r="C113" s="87">
        <v>44.1</v>
      </c>
    </row>
    <row r="114" spans="1:3" ht="12.75">
      <c r="A114" s="83">
        <v>1</v>
      </c>
      <c r="B114" s="87">
        <v>25.3</v>
      </c>
      <c r="C114" s="84">
        <v>58.7</v>
      </c>
    </row>
    <row r="115" spans="1:3" ht="12.75">
      <c r="A115" s="83">
        <v>2</v>
      </c>
      <c r="B115" s="87">
        <v>35.2</v>
      </c>
      <c r="C115" s="84">
        <v>63.1</v>
      </c>
    </row>
    <row r="116" spans="1:3" ht="12.75">
      <c r="A116" s="83">
        <v>3</v>
      </c>
      <c r="B116" s="87">
        <v>39.4</v>
      </c>
      <c r="C116" s="84">
        <v>64.6</v>
      </c>
    </row>
    <row r="117" spans="1:3" ht="12.75">
      <c r="A117" s="83">
        <v>4</v>
      </c>
      <c r="B117" s="88">
        <v>44</v>
      </c>
      <c r="C117" s="89">
        <v>67</v>
      </c>
    </row>
    <row r="118" spans="1:3" ht="12.75">
      <c r="A118" s="83">
        <v>5</v>
      </c>
      <c r="B118" s="87">
        <v>47.2</v>
      </c>
      <c r="C118" s="89">
        <v>68</v>
      </c>
    </row>
    <row r="119" spans="1:3" ht="12.75">
      <c r="A119" s="83">
        <v>6</v>
      </c>
      <c r="B119" s="87"/>
      <c r="C119" s="89">
        <v>68</v>
      </c>
    </row>
    <row r="120" spans="1:3" ht="12.75">
      <c r="A120" s="83">
        <v>7</v>
      </c>
      <c r="B120" s="87"/>
      <c r="C120" s="84"/>
    </row>
    <row r="121" spans="1:3" ht="12.75">
      <c r="A121" s="83">
        <v>8</v>
      </c>
      <c r="B121" s="87"/>
      <c r="C121" s="84"/>
    </row>
    <row r="122" spans="1:3" ht="12.75">
      <c r="A122" s="83">
        <v>9</v>
      </c>
      <c r="B122" s="87"/>
      <c r="C122" s="84"/>
    </row>
    <row r="123" spans="1:3" ht="12.75">
      <c r="A123" s="83">
        <v>10</v>
      </c>
      <c r="B123" s="84"/>
      <c r="C123" s="84"/>
    </row>
    <row r="124" spans="1:3" ht="12.75">
      <c r="A124" s="83">
        <v>11</v>
      </c>
      <c r="B124" s="84"/>
      <c r="C124" s="84"/>
    </row>
    <row r="125" spans="1:3" ht="12.75">
      <c r="A125" s="83">
        <v>12</v>
      </c>
      <c r="B125" s="84"/>
      <c r="C125" s="84"/>
    </row>
    <row r="126" spans="1:3" ht="12.75">
      <c r="A126" s="83">
        <v>13</v>
      </c>
      <c r="B126" s="84"/>
      <c r="C126" s="84"/>
    </row>
    <row r="127" spans="1:3" ht="12.75">
      <c r="A127" s="83">
        <v>14</v>
      </c>
      <c r="B127" s="84"/>
      <c r="C127" s="84"/>
    </row>
    <row r="128" spans="1:3" ht="12.75">
      <c r="A128" s="83">
        <v>15</v>
      </c>
      <c r="B128" s="84"/>
      <c r="C128" s="84"/>
    </row>
    <row r="129" spans="1:3" ht="12.75">
      <c r="A129" s="83">
        <v>16</v>
      </c>
      <c r="B129" s="84"/>
      <c r="C129" s="84"/>
    </row>
    <row r="130" spans="1:3" ht="12.75">
      <c r="A130" s="83">
        <v>17</v>
      </c>
      <c r="B130" s="84"/>
      <c r="C130" s="84"/>
    </row>
    <row r="131" spans="1:3" ht="12.75">
      <c r="A131" s="83">
        <v>18</v>
      </c>
      <c r="B131" s="84"/>
      <c r="C131" s="84"/>
    </row>
    <row r="132" spans="1:3" ht="12.75">
      <c r="A132" s="83">
        <v>19</v>
      </c>
      <c r="B132" s="84"/>
      <c r="C132" s="84"/>
    </row>
    <row r="133" spans="1:3" ht="12.75">
      <c r="A133" s="83">
        <v>20</v>
      </c>
      <c r="B133" s="84"/>
      <c r="C133" s="84"/>
    </row>
    <row r="134" spans="1:3" ht="12.75">
      <c r="A134" s="84"/>
      <c r="B134" s="84"/>
      <c r="C134" s="84"/>
    </row>
    <row r="135" spans="1:3" ht="12.75">
      <c r="A135" s="83" t="s">
        <v>295</v>
      </c>
      <c r="B135" s="84">
        <v>495</v>
      </c>
      <c r="C135" s="84">
        <v>177</v>
      </c>
    </row>
    <row r="136" spans="1:3" ht="12.75">
      <c r="A136" s="90"/>
      <c r="B136" s="90"/>
      <c r="C136" s="90"/>
    </row>
    <row r="137" spans="1:3" ht="12.75">
      <c r="A137" s="84"/>
      <c r="B137" s="84"/>
      <c r="C137" s="84"/>
    </row>
    <row r="138" spans="1:3" ht="12.75">
      <c r="A138" s="91" t="s">
        <v>86</v>
      </c>
      <c r="B138" s="84"/>
      <c r="C138" s="84"/>
    </row>
    <row r="139" spans="1:3" ht="12.75">
      <c r="A139" s="84" t="s">
        <v>299</v>
      </c>
      <c r="B139" s="87"/>
      <c r="C139" s="87"/>
    </row>
    <row r="140" spans="1:3" ht="12.75">
      <c r="A140" s="84" t="s">
        <v>300</v>
      </c>
      <c r="B140" s="87">
        <v>0.2</v>
      </c>
      <c r="C140" s="87">
        <v>0.8</v>
      </c>
    </row>
    <row r="141" spans="1:3" ht="12.75">
      <c r="A141" s="84"/>
      <c r="B141" s="87"/>
      <c r="C141" s="87"/>
    </row>
    <row r="142" spans="1:3" ht="12.75">
      <c r="A142" s="84" t="s">
        <v>301</v>
      </c>
      <c r="B142" s="87">
        <v>0.5</v>
      </c>
      <c r="C142" s="87">
        <v>0.2</v>
      </c>
    </row>
    <row r="143" spans="1:3" ht="12.75">
      <c r="A143" s="84"/>
      <c r="B143" s="87"/>
      <c r="C143" s="87"/>
    </row>
    <row r="144" spans="1:3" ht="12.75">
      <c r="A144" s="84" t="s">
        <v>302</v>
      </c>
      <c r="C144" s="87"/>
    </row>
    <row r="145" spans="1:3" ht="12.75">
      <c r="A145" s="84" t="s">
        <v>300</v>
      </c>
      <c r="B145" s="87">
        <v>0.3</v>
      </c>
      <c r="C145" s="87">
        <v>0.2</v>
      </c>
    </row>
    <row r="146" spans="1:3" ht="12.75">
      <c r="A146" s="84"/>
      <c r="B146" s="87"/>
      <c r="C146" s="87"/>
    </row>
    <row r="147" spans="1:3" ht="12.75">
      <c r="A147" s="84" t="s">
        <v>303</v>
      </c>
      <c r="B147" s="87" t="str">
        <f>"1.0"</f>
        <v>1.0</v>
      </c>
      <c r="C147" s="87">
        <v>1.1</v>
      </c>
    </row>
    <row r="148" spans="1:3" ht="12.75">
      <c r="A148" s="90"/>
      <c r="B148" s="92"/>
      <c r="C148" s="92"/>
    </row>
    <row r="149" spans="1:3" ht="12.75">
      <c r="A149" s="93"/>
      <c r="B149" s="94"/>
      <c r="C149" s="94"/>
    </row>
    <row r="150" spans="1:3" ht="14.25">
      <c r="A150" s="96" t="s">
        <v>119</v>
      </c>
      <c r="B150" s="94"/>
      <c r="C150" s="94"/>
    </row>
    <row r="151" spans="1:3" ht="12.75">
      <c r="A151" s="84" t="s">
        <v>117</v>
      </c>
      <c r="B151" s="84"/>
      <c r="C151" s="84"/>
    </row>
    <row r="152" spans="1:3" ht="12.75">
      <c r="A152" s="84" t="s">
        <v>120</v>
      </c>
      <c r="B152" s="84"/>
      <c r="C152" s="84"/>
    </row>
    <row r="153" spans="1:3" ht="12.75">
      <c r="A153" s="84"/>
      <c r="B153" s="84"/>
      <c r="C153" s="84"/>
    </row>
    <row r="154" spans="1:3" ht="12.75">
      <c r="A154" s="84"/>
      <c r="B154" s="84"/>
      <c r="C154" s="84"/>
    </row>
  </sheetData>
  <printOptions gridLines="1"/>
  <pageMargins left="0.7874015748031497" right="0.7874015748031497" top="0.984251968503937" bottom="0.984251968503937" header="0.5118110236220472" footer="0.5118110236220472"/>
  <pageSetup fitToHeight="2" orientation="portrait" paperSize="9" scale="65" r:id="rId1"/>
  <rowBreaks count="1" manualBreakCount="1">
    <brk id="7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DPAIS</dc:creator>
  <cp:keywords/>
  <dc:description/>
  <cp:lastModifiedBy>Intern-5940</cp:lastModifiedBy>
  <dcterms:created xsi:type="dcterms:W3CDTF">2004-03-01T20:54:31Z</dcterms:created>
  <dcterms:modified xsi:type="dcterms:W3CDTF">2004-03-19T16:05:27Z</dcterms:modified>
  <cp:category/>
  <cp:version/>
  <cp:contentType/>
  <cp:contentStatus/>
</cp:coreProperties>
</file>